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C:\Users\HP\OneDrive\Documents\"/>
    </mc:Choice>
  </mc:AlternateContent>
  <xr:revisionPtr revIDLastSave="0" documentId="13_ncr:1_{EBA03144-9AB6-4B2C-B2EB-9C1078B1F21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2" sheetId="27" r:id="rId1"/>
    <sheet name="Query2" sheetId="19" r:id="rId2"/>
    <sheet name="Jan20" sheetId="1" r:id="rId3"/>
    <sheet name="Feb20" sheetId="2" r:id="rId4"/>
    <sheet name="Mar20" sheetId="3" r:id="rId5"/>
    <sheet name="Apr20" sheetId="4" r:id="rId6"/>
    <sheet name="May20" sheetId="5" r:id="rId7"/>
    <sheet name="Jun20" sheetId="6" r:id="rId8"/>
    <sheet name="Jul20" sheetId="7" r:id="rId9"/>
    <sheet name="Aug20" sheetId="8" r:id="rId10"/>
    <sheet name="Sep20" sheetId="9" r:id="rId11"/>
    <sheet name="Oct20" sheetId="10" r:id="rId12"/>
    <sheet name="Nov20" sheetId="11" r:id="rId13"/>
    <sheet name="Dec20" sheetId="12" r:id="rId14"/>
    <sheet name="Jan21" sheetId="13" r:id="rId15"/>
    <sheet name="Feb21" sheetId="14" r:id="rId16"/>
    <sheet name="Mar21" sheetId="15" r:id="rId17"/>
  </sheets>
  <definedNames>
    <definedName name="_xlcn.WorksheetConnection_GROUPPROJECTOFJOVAC.xlsxQuery2" hidden="1">Query2[]</definedName>
    <definedName name="ExternalData_1" localSheetId="1" hidden="1">Query2!$B$1:$AH$950</definedName>
  </definedNames>
  <calcPr calcId="191029"/>
  <pivotCaches>
    <pivotCache cacheId="1" r:id="rId18"/>
    <pivotCache cacheId="2" r:id="rId19"/>
    <pivotCache cacheId="3" r:id="rId20"/>
    <pivotCache cacheId="6" r:id="rId21"/>
  </pivotCaches>
  <extLst>
    <ext xmlns:x15="http://schemas.microsoft.com/office/spreadsheetml/2010/11/main" uri="{FCE2AD5D-F65C-4FA6-A056-5C36A1767C68}">
      <x15:dataModel>
        <x15:modelTables>
          <x15:modelTable id="Query2" name="Query2" connection="WorksheetConnection_GROUP PROJECT OF JOVAC.xlsx!Query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40" i="19" l="1"/>
  <c r="V41" i="19"/>
  <c r="V42" i="19"/>
  <c r="V43" i="19"/>
  <c r="V44" i="19"/>
  <c r="V45" i="19"/>
  <c r="V46" i="19"/>
  <c r="V47" i="19"/>
  <c r="V48" i="19"/>
  <c r="V49" i="19"/>
  <c r="V50" i="19"/>
  <c r="V51" i="19"/>
  <c r="V52" i="19"/>
  <c r="V53" i="19"/>
  <c r="V54" i="19"/>
  <c r="V55" i="19"/>
  <c r="V56" i="19"/>
  <c r="V57" i="19"/>
  <c r="V58" i="19"/>
  <c r="V59" i="19"/>
  <c r="V60" i="19"/>
  <c r="V61" i="19"/>
  <c r="V62" i="19"/>
  <c r="V63" i="19"/>
  <c r="V64" i="19"/>
  <c r="V65" i="19"/>
  <c r="V66" i="19"/>
  <c r="V67" i="19"/>
  <c r="V68" i="19"/>
  <c r="V69" i="19"/>
  <c r="V70" i="19"/>
  <c r="V71" i="19"/>
  <c r="V72" i="19"/>
  <c r="V73" i="19"/>
  <c r="V74" i="19"/>
  <c r="V75" i="19"/>
  <c r="V76" i="19"/>
  <c r="V77" i="19"/>
  <c r="V78" i="19"/>
  <c r="V79" i="19"/>
  <c r="V80" i="19"/>
  <c r="V81" i="19"/>
  <c r="V82" i="19"/>
  <c r="V83" i="19"/>
  <c r="V84" i="19"/>
  <c r="V85" i="19"/>
  <c r="V86" i="19"/>
  <c r="V87" i="19"/>
  <c r="V88" i="19"/>
  <c r="V89" i="19"/>
  <c r="V90" i="19"/>
  <c r="V91" i="19"/>
  <c r="V92" i="19"/>
  <c r="V93" i="19"/>
  <c r="V94" i="19"/>
  <c r="V95" i="19"/>
  <c r="V96" i="19"/>
  <c r="V97" i="19"/>
  <c r="V98" i="19"/>
  <c r="V99" i="19"/>
  <c r="V100" i="19"/>
  <c r="V101" i="19"/>
  <c r="V102" i="19"/>
  <c r="V103" i="19"/>
  <c r="V104" i="19"/>
  <c r="V105" i="19"/>
  <c r="V106" i="19"/>
  <c r="V107" i="19"/>
  <c r="V108" i="19"/>
  <c r="V109" i="19"/>
  <c r="V110" i="19"/>
  <c r="V111" i="19"/>
  <c r="V112" i="19"/>
  <c r="V113" i="19"/>
  <c r="V114" i="19"/>
  <c r="V115" i="19"/>
  <c r="V116" i="19"/>
  <c r="V117" i="19"/>
  <c r="V118" i="19"/>
  <c r="V119" i="19"/>
  <c r="V120" i="19"/>
  <c r="V121" i="19"/>
  <c r="V122" i="19"/>
  <c r="V123" i="19"/>
  <c r="V124" i="19"/>
  <c r="V125" i="19"/>
  <c r="V126" i="19"/>
  <c r="V127" i="19"/>
  <c r="V128" i="19"/>
  <c r="V129" i="19"/>
  <c r="V130" i="19"/>
  <c r="V131" i="19"/>
  <c r="V132" i="19"/>
  <c r="V133" i="19"/>
  <c r="V134" i="19"/>
  <c r="V135" i="19"/>
  <c r="V136" i="19"/>
  <c r="V137" i="19"/>
  <c r="V138" i="19"/>
  <c r="V139" i="19"/>
  <c r="V140" i="19"/>
  <c r="V141" i="19"/>
  <c r="V142" i="19"/>
  <c r="V143" i="19"/>
  <c r="V144" i="19"/>
  <c r="V145" i="19"/>
  <c r="V146" i="19"/>
  <c r="V147" i="19"/>
  <c r="V148" i="19"/>
  <c r="V149" i="19"/>
  <c r="V150" i="19"/>
  <c r="V151" i="19"/>
  <c r="V152" i="19"/>
  <c r="V153" i="19"/>
  <c r="V154" i="19"/>
  <c r="V155" i="19"/>
  <c r="V156" i="19"/>
  <c r="V157" i="19"/>
  <c r="V158" i="19"/>
  <c r="V159" i="19"/>
  <c r="V160" i="19"/>
  <c r="V161" i="19"/>
  <c r="V162" i="19"/>
  <c r="V163" i="19"/>
  <c r="V164" i="19"/>
  <c r="V165" i="19"/>
  <c r="V166" i="19"/>
  <c r="V167" i="19"/>
  <c r="V168" i="19"/>
  <c r="V169" i="19"/>
  <c r="V170" i="19"/>
  <c r="V171" i="19"/>
  <c r="V172" i="19"/>
  <c r="V173" i="19"/>
  <c r="V174" i="19"/>
  <c r="V175" i="19"/>
  <c r="V176" i="19"/>
  <c r="V177" i="19"/>
  <c r="V178" i="19"/>
  <c r="V179" i="19"/>
  <c r="V180" i="19"/>
  <c r="V181" i="19"/>
  <c r="V182" i="19"/>
  <c r="V183" i="19"/>
  <c r="V184" i="19"/>
  <c r="V185" i="19"/>
  <c r="V186" i="19"/>
  <c r="V187" i="19"/>
  <c r="V188" i="19"/>
  <c r="V189" i="19"/>
  <c r="V190" i="19"/>
  <c r="V191" i="19"/>
  <c r="V192" i="19"/>
  <c r="V193" i="19"/>
  <c r="V194" i="19"/>
  <c r="V195" i="19"/>
  <c r="V196" i="19"/>
  <c r="V197" i="19"/>
  <c r="V198" i="19"/>
  <c r="V199" i="19"/>
  <c r="V200" i="19"/>
  <c r="V201" i="19"/>
  <c r="V202" i="19"/>
  <c r="V203" i="19"/>
  <c r="V204" i="19"/>
  <c r="V205" i="19"/>
  <c r="V206" i="19"/>
  <c r="V207" i="19"/>
  <c r="V208" i="19"/>
  <c r="V209" i="19"/>
  <c r="V210" i="19"/>
  <c r="V211" i="19"/>
  <c r="V212" i="19"/>
  <c r="V213" i="19"/>
  <c r="V214" i="19"/>
  <c r="V215" i="19"/>
  <c r="V216" i="19"/>
  <c r="V217" i="19"/>
  <c r="V218" i="19"/>
  <c r="V219" i="19"/>
  <c r="V220" i="19"/>
  <c r="V221" i="19"/>
  <c r="V222" i="19"/>
  <c r="V223" i="19"/>
  <c r="V224" i="19"/>
  <c r="V225" i="19"/>
  <c r="V226" i="19"/>
  <c r="V227" i="19"/>
  <c r="V228" i="19"/>
  <c r="V229" i="19"/>
  <c r="V230" i="19"/>
  <c r="V231" i="19"/>
  <c r="V232" i="19"/>
  <c r="V233" i="19"/>
  <c r="V234" i="19"/>
  <c r="V235" i="19"/>
  <c r="V236" i="19"/>
  <c r="V237" i="19"/>
  <c r="V238" i="19"/>
  <c r="V239" i="19"/>
  <c r="V240" i="19"/>
  <c r="V241" i="19"/>
  <c r="V242" i="19"/>
  <c r="V243" i="19"/>
  <c r="V244" i="19"/>
  <c r="V245" i="19"/>
  <c r="V246" i="19"/>
  <c r="V247" i="19"/>
  <c r="V248" i="19"/>
  <c r="V249" i="19"/>
  <c r="V250" i="19"/>
  <c r="V251" i="19"/>
  <c r="V252" i="19"/>
  <c r="V253" i="19"/>
  <c r="V254" i="19"/>
  <c r="V255" i="19"/>
  <c r="V256" i="19"/>
  <c r="V257" i="19"/>
  <c r="V258" i="19"/>
  <c r="V259" i="19"/>
  <c r="V260" i="19"/>
  <c r="V261" i="19"/>
  <c r="V262" i="19"/>
  <c r="V263" i="19"/>
  <c r="V264" i="19"/>
  <c r="V265" i="19"/>
  <c r="V266" i="19"/>
  <c r="V267" i="19"/>
  <c r="V268" i="19"/>
  <c r="V269" i="19"/>
  <c r="V270" i="19"/>
  <c r="V271" i="19"/>
  <c r="V272" i="19"/>
  <c r="V273" i="19"/>
  <c r="V274" i="19"/>
  <c r="V275" i="19"/>
  <c r="V276" i="19"/>
  <c r="V277" i="19"/>
  <c r="V278" i="19"/>
  <c r="V279" i="19"/>
  <c r="V280" i="19"/>
  <c r="V281" i="19"/>
  <c r="V282" i="19"/>
  <c r="V283" i="19"/>
  <c r="V284" i="19"/>
  <c r="V285" i="19"/>
  <c r="V286" i="19"/>
  <c r="V287" i="19"/>
  <c r="V288" i="19"/>
  <c r="V289" i="19"/>
  <c r="V290" i="19"/>
  <c r="V291" i="19"/>
  <c r="V292" i="19"/>
  <c r="V293" i="19"/>
  <c r="V294" i="19"/>
  <c r="V295" i="19"/>
  <c r="V296" i="19"/>
  <c r="V297" i="19"/>
  <c r="V298" i="19"/>
  <c r="V299" i="19"/>
  <c r="V300" i="19"/>
  <c r="V301" i="19"/>
  <c r="V302" i="19"/>
  <c r="V303" i="19"/>
  <c r="V304" i="19"/>
  <c r="V305" i="19"/>
  <c r="V306" i="19"/>
  <c r="V307" i="19"/>
  <c r="V308" i="19"/>
  <c r="V309" i="19"/>
  <c r="V310" i="19"/>
  <c r="V311" i="19"/>
  <c r="V312" i="19"/>
  <c r="V313" i="19"/>
  <c r="V314" i="19"/>
  <c r="V315" i="19"/>
  <c r="V316" i="19"/>
  <c r="V317" i="19"/>
  <c r="V318" i="19"/>
  <c r="V319" i="19"/>
  <c r="V320" i="19"/>
  <c r="V321" i="19"/>
  <c r="V322" i="19"/>
  <c r="V323" i="19"/>
  <c r="V324" i="19"/>
  <c r="V325" i="19"/>
  <c r="V326" i="19"/>
  <c r="V327" i="19"/>
  <c r="V328" i="19"/>
  <c r="V329" i="19"/>
  <c r="V330" i="19"/>
  <c r="V331" i="19"/>
  <c r="V332" i="19"/>
  <c r="V333" i="19"/>
  <c r="V334" i="19"/>
  <c r="V335" i="19"/>
  <c r="V336" i="19"/>
  <c r="V337" i="19"/>
  <c r="V338" i="19"/>
  <c r="V339" i="19"/>
  <c r="V340" i="19"/>
  <c r="V341" i="19"/>
  <c r="V342" i="19"/>
  <c r="V343" i="19"/>
  <c r="V344" i="19"/>
  <c r="V345" i="19"/>
  <c r="V346" i="19"/>
  <c r="V347" i="19"/>
  <c r="V348" i="19"/>
  <c r="V349" i="19"/>
  <c r="V350" i="19"/>
  <c r="V351" i="19"/>
  <c r="V352" i="19"/>
  <c r="V353" i="19"/>
  <c r="V354" i="19"/>
  <c r="V355" i="19"/>
  <c r="V356" i="19"/>
  <c r="V357" i="19"/>
  <c r="V358" i="19"/>
  <c r="V359" i="19"/>
  <c r="V360" i="19"/>
  <c r="V361" i="19"/>
  <c r="V362" i="19"/>
  <c r="V363" i="19"/>
  <c r="V364" i="19"/>
  <c r="V365" i="19"/>
  <c r="V366" i="19"/>
  <c r="V367" i="19"/>
  <c r="V368" i="19"/>
  <c r="V369" i="19"/>
  <c r="V370" i="19"/>
  <c r="V371" i="19"/>
  <c r="V372" i="19"/>
  <c r="V373" i="19"/>
  <c r="V374" i="19"/>
  <c r="V375" i="19"/>
  <c r="V376" i="19"/>
  <c r="V377" i="19"/>
  <c r="V378" i="19"/>
  <c r="V379" i="19"/>
  <c r="V380" i="19"/>
  <c r="V381" i="19"/>
  <c r="V382" i="19"/>
  <c r="V383" i="19"/>
  <c r="V384" i="19"/>
  <c r="V385" i="19"/>
  <c r="V386" i="19"/>
  <c r="V387" i="19"/>
  <c r="V388" i="19"/>
  <c r="V389" i="19"/>
  <c r="V390" i="19"/>
  <c r="V391" i="19"/>
  <c r="V392" i="19"/>
  <c r="V393" i="19"/>
  <c r="V394" i="19"/>
  <c r="V395" i="19"/>
  <c r="V396" i="19"/>
  <c r="V397" i="19"/>
  <c r="V398" i="19"/>
  <c r="V399" i="19"/>
  <c r="V400" i="19"/>
  <c r="V401" i="19"/>
  <c r="V402" i="19"/>
  <c r="V403" i="19"/>
  <c r="V404" i="19"/>
  <c r="V405" i="19"/>
  <c r="V406" i="19"/>
  <c r="V407" i="19"/>
  <c r="V408" i="19"/>
  <c r="V409" i="19"/>
  <c r="V410" i="19"/>
  <c r="V411" i="19"/>
  <c r="V412" i="19"/>
  <c r="V413" i="19"/>
  <c r="V414" i="19"/>
  <c r="V415" i="19"/>
  <c r="V416" i="19"/>
  <c r="V417" i="19"/>
  <c r="V418" i="19"/>
  <c r="V419" i="19"/>
  <c r="V420" i="19"/>
  <c r="V421" i="19"/>
  <c r="V422" i="19"/>
  <c r="V423" i="19"/>
  <c r="V424" i="19"/>
  <c r="V425" i="19"/>
  <c r="V426" i="19"/>
  <c r="V427" i="19"/>
  <c r="V428" i="19"/>
  <c r="V429" i="19"/>
  <c r="V430" i="19"/>
  <c r="V431" i="19"/>
  <c r="V432" i="19"/>
  <c r="V433" i="19"/>
  <c r="V434" i="19"/>
  <c r="V435" i="19"/>
  <c r="V436" i="19"/>
  <c r="V437" i="19"/>
  <c r="V438" i="19"/>
  <c r="V439" i="19"/>
  <c r="V440" i="19"/>
  <c r="V441" i="19"/>
  <c r="V442" i="19"/>
  <c r="V443" i="19"/>
  <c r="V444" i="19"/>
  <c r="V445" i="19"/>
  <c r="V446" i="19"/>
  <c r="V447" i="19"/>
  <c r="V448" i="19"/>
  <c r="V449" i="19"/>
  <c r="V450" i="19"/>
  <c r="V451" i="19"/>
  <c r="V452" i="19"/>
  <c r="V453" i="19"/>
  <c r="V454" i="19"/>
  <c r="V455" i="19"/>
  <c r="V456" i="19"/>
  <c r="V457" i="19"/>
  <c r="V458" i="19"/>
  <c r="V459" i="19"/>
  <c r="V460" i="19"/>
  <c r="V461" i="19"/>
  <c r="V462" i="19"/>
  <c r="V463" i="19"/>
  <c r="V464" i="19"/>
  <c r="V465" i="19"/>
  <c r="V466" i="19"/>
  <c r="V467" i="19"/>
  <c r="V468" i="19"/>
  <c r="V469" i="19"/>
  <c r="V470" i="19"/>
  <c r="V471" i="19"/>
  <c r="V472" i="19"/>
  <c r="V473" i="19"/>
  <c r="V474" i="19"/>
  <c r="V475" i="19"/>
  <c r="V476" i="19"/>
  <c r="V477" i="19"/>
  <c r="V478" i="19"/>
  <c r="V479" i="19"/>
  <c r="V480" i="19"/>
  <c r="V481" i="19"/>
  <c r="V482" i="19"/>
  <c r="V483" i="19"/>
  <c r="V484" i="19"/>
  <c r="V485" i="19"/>
  <c r="V486" i="19"/>
  <c r="V487" i="19"/>
  <c r="V488" i="19"/>
  <c r="V489" i="19"/>
  <c r="V490" i="19"/>
  <c r="V491" i="19"/>
  <c r="V492" i="19"/>
  <c r="V493" i="19"/>
  <c r="V494" i="19"/>
  <c r="V495" i="19"/>
  <c r="V496" i="19"/>
  <c r="V497" i="19"/>
  <c r="V498" i="19"/>
  <c r="V499" i="19"/>
  <c r="V500" i="19"/>
  <c r="V501" i="19"/>
  <c r="V502" i="19"/>
  <c r="V503" i="19"/>
  <c r="V504" i="19"/>
  <c r="V505" i="19"/>
  <c r="V506" i="19"/>
  <c r="V507" i="19"/>
  <c r="V508" i="19"/>
  <c r="V509" i="19"/>
  <c r="V510" i="19"/>
  <c r="V511" i="19"/>
  <c r="V512" i="19"/>
  <c r="V513" i="19"/>
  <c r="V514" i="19"/>
  <c r="V515" i="19"/>
  <c r="V516" i="19"/>
  <c r="V517" i="19"/>
  <c r="V518" i="19"/>
  <c r="V519" i="19"/>
  <c r="V520" i="19"/>
  <c r="V521" i="19"/>
  <c r="V522" i="19"/>
  <c r="V523" i="19"/>
  <c r="V524" i="19"/>
  <c r="V525" i="19"/>
  <c r="V526" i="19"/>
  <c r="V527" i="19"/>
  <c r="V528" i="19"/>
  <c r="V529" i="19"/>
  <c r="V530" i="19"/>
  <c r="V531" i="19"/>
  <c r="V532" i="19"/>
  <c r="V533" i="19"/>
  <c r="V534" i="19"/>
  <c r="V535" i="19"/>
  <c r="V536" i="19"/>
  <c r="V537" i="19"/>
  <c r="V538" i="19"/>
  <c r="V539" i="19"/>
  <c r="V540" i="19"/>
  <c r="V541" i="19"/>
  <c r="V542" i="19"/>
  <c r="V543" i="19"/>
  <c r="V544" i="19"/>
  <c r="V545" i="19"/>
  <c r="V546" i="19"/>
  <c r="V547" i="19"/>
  <c r="V548" i="19"/>
  <c r="V549" i="19"/>
  <c r="V550" i="19"/>
  <c r="V551" i="19"/>
  <c r="V552" i="19"/>
  <c r="V553" i="19"/>
  <c r="V554" i="19"/>
  <c r="V555" i="19"/>
  <c r="V556" i="19"/>
  <c r="V557" i="19"/>
  <c r="V558" i="19"/>
  <c r="V559" i="19"/>
  <c r="V560" i="19"/>
  <c r="V561" i="19"/>
  <c r="V562" i="19"/>
  <c r="V563" i="19"/>
  <c r="V564" i="19"/>
  <c r="V565" i="19"/>
  <c r="V566" i="19"/>
  <c r="V567" i="19"/>
  <c r="V568" i="19"/>
  <c r="V569" i="19"/>
  <c r="V570" i="19"/>
  <c r="V571" i="19"/>
  <c r="V572" i="19"/>
  <c r="V573" i="19"/>
  <c r="V574" i="19"/>
  <c r="V575" i="19"/>
  <c r="V576" i="19"/>
  <c r="V577" i="19"/>
  <c r="V578" i="19"/>
  <c r="V579" i="19"/>
  <c r="V580" i="19"/>
  <c r="V581" i="19"/>
  <c r="V582" i="19"/>
  <c r="V583" i="19"/>
  <c r="V584" i="19"/>
  <c r="V585" i="19"/>
  <c r="V586" i="19"/>
  <c r="V587" i="19"/>
  <c r="V588" i="19"/>
  <c r="V589" i="19"/>
  <c r="V590" i="19"/>
  <c r="V591" i="19"/>
  <c r="V592" i="19"/>
  <c r="V593" i="19"/>
  <c r="V594" i="19"/>
  <c r="V595" i="19"/>
  <c r="V596" i="19"/>
  <c r="V597" i="19"/>
  <c r="V598" i="19"/>
  <c r="V599" i="19"/>
  <c r="V600" i="19"/>
  <c r="V601" i="19"/>
  <c r="V602" i="19"/>
  <c r="V603" i="19"/>
  <c r="V604" i="19"/>
  <c r="V605" i="19"/>
  <c r="V606" i="19"/>
  <c r="V607" i="19"/>
  <c r="V608" i="19"/>
  <c r="V609" i="19"/>
  <c r="V610" i="19"/>
  <c r="V611" i="19"/>
  <c r="V612" i="19"/>
  <c r="V613" i="19"/>
  <c r="V614" i="19"/>
  <c r="V615" i="19"/>
  <c r="V616" i="19"/>
  <c r="V617" i="19"/>
  <c r="V618" i="19"/>
  <c r="V619" i="19"/>
  <c r="V620" i="19"/>
  <c r="V621" i="19"/>
  <c r="V622" i="19"/>
  <c r="V623" i="19"/>
  <c r="V624" i="19"/>
  <c r="V625" i="19"/>
  <c r="V626" i="19"/>
  <c r="V627" i="19"/>
  <c r="V628" i="19"/>
  <c r="V629" i="19"/>
  <c r="V630" i="19"/>
  <c r="V631" i="19"/>
  <c r="V632" i="19"/>
  <c r="V633" i="19"/>
  <c r="V634" i="19"/>
  <c r="V635" i="19"/>
  <c r="V636" i="19"/>
  <c r="V637" i="19"/>
  <c r="V638" i="19"/>
  <c r="V639" i="19"/>
  <c r="V640" i="19"/>
  <c r="V641" i="19"/>
  <c r="V642" i="19"/>
  <c r="V643" i="19"/>
  <c r="V644" i="19"/>
  <c r="V645" i="19"/>
  <c r="V646" i="19"/>
  <c r="V647" i="19"/>
  <c r="V648" i="19"/>
  <c r="V649" i="19"/>
  <c r="V650" i="19"/>
  <c r="V651" i="19"/>
  <c r="V652" i="19"/>
  <c r="V653" i="19"/>
  <c r="V654" i="19"/>
  <c r="V655" i="19"/>
  <c r="V656" i="19"/>
  <c r="V657" i="19"/>
  <c r="V658" i="19"/>
  <c r="V659" i="19"/>
  <c r="V660" i="19"/>
  <c r="V661" i="19"/>
  <c r="V662" i="19"/>
  <c r="V663" i="19"/>
  <c r="V664" i="19"/>
  <c r="V665" i="19"/>
  <c r="V666" i="19"/>
  <c r="V667" i="19"/>
  <c r="V668" i="19"/>
  <c r="V669" i="19"/>
  <c r="V670" i="19"/>
  <c r="V671" i="19"/>
  <c r="V672" i="19"/>
  <c r="V673" i="19"/>
  <c r="V674" i="19"/>
  <c r="V675" i="19"/>
  <c r="V676" i="19"/>
  <c r="V677" i="19"/>
  <c r="V678" i="19"/>
  <c r="V679" i="19"/>
  <c r="V680" i="19"/>
  <c r="V681" i="19"/>
  <c r="V682" i="19"/>
  <c r="V683" i="19"/>
  <c r="V684" i="19"/>
  <c r="V685" i="19"/>
  <c r="V686" i="19"/>
  <c r="V687" i="19"/>
  <c r="V688" i="19"/>
  <c r="V689" i="19"/>
  <c r="V690" i="19"/>
  <c r="V691" i="19"/>
  <c r="V692" i="19"/>
  <c r="V693" i="19"/>
  <c r="V694" i="19"/>
  <c r="V695" i="19"/>
  <c r="V696" i="19"/>
  <c r="V697" i="19"/>
  <c r="V698" i="19"/>
  <c r="V699" i="19"/>
  <c r="V700" i="19"/>
  <c r="V701" i="19"/>
  <c r="V702" i="19"/>
  <c r="V703" i="19"/>
  <c r="V704" i="19"/>
  <c r="V705" i="19"/>
  <c r="V706" i="19"/>
  <c r="V707" i="19"/>
  <c r="V708" i="19"/>
  <c r="V709" i="19"/>
  <c r="V710" i="19"/>
  <c r="V711" i="19"/>
  <c r="V712" i="19"/>
  <c r="V713" i="19"/>
  <c r="V714" i="19"/>
  <c r="V715" i="19"/>
  <c r="V716" i="19"/>
  <c r="V717" i="19"/>
  <c r="V718" i="19"/>
  <c r="V719" i="19"/>
  <c r="V720" i="19"/>
  <c r="V721" i="19"/>
  <c r="V722" i="19"/>
  <c r="V723" i="19"/>
  <c r="V724" i="19"/>
  <c r="V725" i="19"/>
  <c r="V726" i="19"/>
  <c r="V727" i="19"/>
  <c r="V728" i="19"/>
  <c r="V729" i="19"/>
  <c r="V730" i="19"/>
  <c r="V731" i="19"/>
  <c r="V732" i="19"/>
  <c r="V733" i="19"/>
  <c r="V734" i="19"/>
  <c r="V735" i="19"/>
  <c r="V736" i="19"/>
  <c r="V737" i="19"/>
  <c r="V738" i="19"/>
  <c r="V739" i="19"/>
  <c r="V740" i="19"/>
  <c r="V741" i="19"/>
  <c r="V742" i="19"/>
  <c r="V743" i="19"/>
  <c r="V744" i="19"/>
  <c r="V745" i="19"/>
  <c r="V746" i="19"/>
  <c r="V747" i="19"/>
  <c r="V748" i="19"/>
  <c r="V749" i="19"/>
  <c r="V750" i="19"/>
  <c r="V751" i="19"/>
  <c r="V752" i="19"/>
  <c r="V753" i="19"/>
  <c r="V754" i="19"/>
  <c r="V755" i="19"/>
  <c r="V756" i="19"/>
  <c r="V757" i="19"/>
  <c r="V758" i="19"/>
  <c r="V759" i="19"/>
  <c r="V760" i="19"/>
  <c r="V761" i="19"/>
  <c r="V762" i="19"/>
  <c r="V763" i="19"/>
  <c r="V764" i="19"/>
  <c r="V765" i="19"/>
  <c r="V766" i="19"/>
  <c r="V767" i="19"/>
  <c r="V768" i="19"/>
  <c r="V769" i="19"/>
  <c r="V770" i="19"/>
  <c r="V771" i="19"/>
  <c r="V772" i="19"/>
  <c r="V773" i="19"/>
  <c r="V774" i="19"/>
  <c r="V775" i="19"/>
  <c r="V776" i="19"/>
  <c r="V777" i="19"/>
  <c r="V778" i="19"/>
  <c r="V779" i="19"/>
  <c r="V780" i="19"/>
  <c r="V781" i="19"/>
  <c r="V782" i="19"/>
  <c r="V783" i="19"/>
  <c r="V784" i="19"/>
  <c r="V785" i="19"/>
  <c r="V786" i="19"/>
  <c r="V787" i="19"/>
  <c r="V788" i="19"/>
  <c r="V789" i="19"/>
  <c r="V790" i="19"/>
  <c r="V791" i="19"/>
  <c r="V792" i="19"/>
  <c r="V793" i="19"/>
  <c r="V794" i="19"/>
  <c r="V795" i="19"/>
  <c r="V796" i="19"/>
  <c r="V797" i="19"/>
  <c r="V798" i="19"/>
  <c r="V799" i="19"/>
  <c r="V800" i="19"/>
  <c r="V801" i="19"/>
  <c r="V802" i="19"/>
  <c r="V803" i="19"/>
  <c r="V804" i="19"/>
  <c r="V805" i="19"/>
  <c r="V806" i="19"/>
  <c r="V807" i="19"/>
  <c r="V808" i="19"/>
  <c r="V809" i="19"/>
  <c r="V810" i="19"/>
  <c r="V811" i="19"/>
  <c r="V812" i="19"/>
  <c r="V813" i="19"/>
  <c r="V814" i="19"/>
  <c r="V815" i="19"/>
  <c r="V816" i="19"/>
  <c r="V817" i="19"/>
  <c r="V818" i="19"/>
  <c r="V819" i="19"/>
  <c r="V820" i="19"/>
  <c r="V821" i="19"/>
  <c r="V822" i="19"/>
  <c r="V823" i="19"/>
  <c r="V824" i="19"/>
  <c r="V825" i="19"/>
  <c r="V826" i="19"/>
  <c r="V827" i="19"/>
  <c r="V828" i="19"/>
  <c r="V829" i="19"/>
  <c r="V830" i="19"/>
  <c r="V831" i="19"/>
  <c r="V832" i="19"/>
  <c r="V833" i="19"/>
  <c r="V834" i="19"/>
  <c r="V835" i="19"/>
  <c r="V836" i="19"/>
  <c r="V837" i="19"/>
  <c r="V838" i="19"/>
  <c r="V839" i="19"/>
  <c r="V840" i="19"/>
  <c r="V841" i="19"/>
  <c r="V842" i="19"/>
  <c r="V843" i="19"/>
  <c r="V844" i="19"/>
  <c r="V845" i="19"/>
  <c r="V846" i="19"/>
  <c r="V847" i="19"/>
  <c r="V848" i="19"/>
  <c r="V849" i="19"/>
  <c r="V850" i="19"/>
  <c r="V851" i="19"/>
  <c r="V852" i="19"/>
  <c r="V853" i="19"/>
  <c r="V854" i="19"/>
  <c r="V855" i="19"/>
  <c r="V856" i="19"/>
  <c r="V857" i="19"/>
  <c r="V858" i="19"/>
  <c r="V859" i="19"/>
  <c r="V860" i="19"/>
  <c r="V861" i="19"/>
  <c r="V862" i="19"/>
  <c r="V863" i="19"/>
  <c r="V864" i="19"/>
  <c r="V865" i="19"/>
  <c r="V866" i="19"/>
  <c r="V867" i="19"/>
  <c r="V868" i="19"/>
  <c r="V869" i="19"/>
  <c r="V870" i="19"/>
  <c r="V871" i="19"/>
  <c r="V872" i="19"/>
  <c r="V873" i="19"/>
  <c r="V874" i="19"/>
  <c r="V875" i="19"/>
  <c r="V876" i="19"/>
  <c r="V877" i="19"/>
  <c r="V878" i="19"/>
  <c r="V879" i="19"/>
  <c r="V880" i="19"/>
  <c r="V881" i="19"/>
  <c r="V882" i="19"/>
  <c r="V883" i="19"/>
  <c r="V884" i="19"/>
  <c r="V885" i="19"/>
  <c r="V886" i="19"/>
  <c r="V887" i="19"/>
  <c r="V888" i="19"/>
  <c r="V889" i="19"/>
  <c r="V890" i="19"/>
  <c r="V891" i="19"/>
  <c r="V892" i="19"/>
  <c r="V893" i="19"/>
  <c r="V894" i="19"/>
  <c r="V895" i="19"/>
  <c r="V896" i="19"/>
  <c r="V897" i="19"/>
  <c r="V898" i="19"/>
  <c r="V899" i="19"/>
  <c r="V900" i="19"/>
  <c r="V901" i="19"/>
  <c r="V902" i="19"/>
  <c r="V903" i="19"/>
  <c r="V904" i="19"/>
  <c r="V905" i="19"/>
  <c r="V906" i="19"/>
  <c r="V907" i="19"/>
  <c r="V908" i="19"/>
  <c r="V909" i="19"/>
  <c r="V910" i="19"/>
  <c r="V911" i="19"/>
  <c r="V912" i="19"/>
  <c r="V913" i="19"/>
  <c r="V914" i="19"/>
  <c r="V915" i="19"/>
  <c r="V916" i="19"/>
  <c r="V917" i="19"/>
  <c r="V918" i="19"/>
  <c r="V919" i="19"/>
  <c r="V920" i="19"/>
  <c r="V921" i="19"/>
  <c r="V922" i="19"/>
  <c r="V923" i="19"/>
  <c r="V924" i="19"/>
  <c r="V925" i="19"/>
  <c r="V926" i="19"/>
  <c r="V927" i="19"/>
  <c r="V928" i="19"/>
  <c r="V929" i="19"/>
  <c r="V930" i="19"/>
  <c r="V931" i="19"/>
  <c r="V932" i="19"/>
  <c r="V933" i="19"/>
  <c r="V934" i="19"/>
  <c r="V935" i="19"/>
  <c r="V936" i="19"/>
  <c r="V937" i="19"/>
  <c r="V938" i="19"/>
  <c r="V939" i="19"/>
  <c r="V940" i="19"/>
  <c r="V941" i="19"/>
  <c r="V942" i="19"/>
  <c r="V943" i="19"/>
  <c r="V944" i="19"/>
  <c r="V945" i="19"/>
  <c r="V946" i="19"/>
  <c r="V947" i="19"/>
  <c r="V948" i="19"/>
  <c r="V949" i="19"/>
  <c r="V950" i="19"/>
  <c r="V6" i="19"/>
  <c r="V7" i="19"/>
  <c r="V8" i="19"/>
  <c r="V9" i="19"/>
  <c r="V10" i="19"/>
  <c r="V11" i="19"/>
  <c r="V12" i="19"/>
  <c r="V13" i="19"/>
  <c r="V14" i="19"/>
  <c r="V15" i="19"/>
  <c r="V16" i="19"/>
  <c r="V17" i="19"/>
  <c r="V18" i="19"/>
  <c r="V19" i="19"/>
  <c r="V20" i="19"/>
  <c r="V21" i="19"/>
  <c r="V22" i="19"/>
  <c r="V23" i="19"/>
  <c r="V24" i="19"/>
  <c r="V25" i="19"/>
  <c r="V26" i="19"/>
  <c r="V27" i="19"/>
  <c r="V28" i="19"/>
  <c r="V29" i="19"/>
  <c r="V30" i="19"/>
  <c r="V31" i="19"/>
  <c r="V32" i="19"/>
  <c r="V33" i="19"/>
  <c r="V34" i="19"/>
  <c r="V35" i="19"/>
  <c r="V36" i="19"/>
  <c r="V37" i="19"/>
  <c r="V38" i="19"/>
  <c r="V39" i="19"/>
  <c r="V5" i="19"/>
  <c r="T33" i="19"/>
  <c r="T34" i="19"/>
  <c r="T35" i="19"/>
  <c r="T36" i="19"/>
  <c r="T37" i="19"/>
  <c r="T38" i="19"/>
  <c r="T39" i="19"/>
  <c r="T40" i="19"/>
  <c r="T41" i="19"/>
  <c r="T42" i="19"/>
  <c r="T43" i="19"/>
  <c r="T44" i="19"/>
  <c r="T45" i="19"/>
  <c r="T46" i="19"/>
  <c r="T47" i="19"/>
  <c r="T48" i="19"/>
  <c r="T49" i="19"/>
  <c r="T50" i="19"/>
  <c r="T51" i="19"/>
  <c r="T52" i="19"/>
  <c r="T53" i="19"/>
  <c r="T54" i="19"/>
  <c r="T55" i="19"/>
  <c r="T56" i="19"/>
  <c r="T57" i="19"/>
  <c r="T58" i="19"/>
  <c r="T59" i="19"/>
  <c r="T60" i="19"/>
  <c r="T61" i="19"/>
  <c r="T62" i="19"/>
  <c r="T63" i="19"/>
  <c r="T64" i="19"/>
  <c r="T65" i="19"/>
  <c r="T66" i="19"/>
  <c r="T67" i="19"/>
  <c r="T68" i="19"/>
  <c r="T69" i="19"/>
  <c r="T70" i="19"/>
  <c r="T71" i="19"/>
  <c r="T72" i="19"/>
  <c r="T73" i="19"/>
  <c r="T74" i="19"/>
  <c r="T75" i="19"/>
  <c r="T76" i="19"/>
  <c r="T77" i="19"/>
  <c r="T78" i="19"/>
  <c r="T79" i="19"/>
  <c r="T80" i="19"/>
  <c r="T81" i="19"/>
  <c r="T82" i="19"/>
  <c r="T83" i="19"/>
  <c r="T84" i="19"/>
  <c r="T85" i="19"/>
  <c r="T86" i="19"/>
  <c r="T87" i="19"/>
  <c r="T88" i="19"/>
  <c r="T89" i="19"/>
  <c r="T90" i="19"/>
  <c r="T91" i="19"/>
  <c r="T92" i="19"/>
  <c r="T93" i="19"/>
  <c r="T94" i="19"/>
  <c r="T95" i="19"/>
  <c r="T96" i="19"/>
  <c r="T97" i="19"/>
  <c r="T98" i="19"/>
  <c r="T99" i="19"/>
  <c r="T100" i="19"/>
  <c r="T101" i="19"/>
  <c r="T102" i="19"/>
  <c r="T103" i="19"/>
  <c r="T104" i="19"/>
  <c r="T105" i="19"/>
  <c r="T106" i="19"/>
  <c r="T107" i="19"/>
  <c r="T108" i="19"/>
  <c r="T109" i="19"/>
  <c r="T110" i="19"/>
  <c r="T111" i="19"/>
  <c r="T112" i="19"/>
  <c r="T113" i="19"/>
  <c r="T114" i="19"/>
  <c r="T115" i="19"/>
  <c r="T116" i="19"/>
  <c r="T117" i="19"/>
  <c r="T118" i="19"/>
  <c r="T119" i="19"/>
  <c r="T120" i="19"/>
  <c r="T121" i="19"/>
  <c r="T122" i="19"/>
  <c r="T123" i="19"/>
  <c r="T124" i="19"/>
  <c r="T125" i="19"/>
  <c r="T126" i="19"/>
  <c r="T127" i="19"/>
  <c r="T128" i="19"/>
  <c r="T129" i="19"/>
  <c r="T130" i="19"/>
  <c r="T131" i="19"/>
  <c r="T132" i="19"/>
  <c r="T133" i="19"/>
  <c r="T134" i="19"/>
  <c r="T135" i="19"/>
  <c r="T136" i="19"/>
  <c r="T137" i="19"/>
  <c r="T138" i="19"/>
  <c r="T139" i="19"/>
  <c r="T140" i="19"/>
  <c r="T141" i="19"/>
  <c r="T142" i="19"/>
  <c r="T143" i="19"/>
  <c r="T144" i="19"/>
  <c r="T145" i="19"/>
  <c r="T146" i="19"/>
  <c r="T147" i="19"/>
  <c r="T148" i="19"/>
  <c r="T149" i="19"/>
  <c r="T150" i="19"/>
  <c r="T151" i="19"/>
  <c r="T152" i="19"/>
  <c r="T153" i="19"/>
  <c r="T154" i="19"/>
  <c r="T155" i="19"/>
  <c r="T156" i="19"/>
  <c r="T157" i="19"/>
  <c r="T158" i="19"/>
  <c r="T159" i="19"/>
  <c r="T160" i="19"/>
  <c r="T161" i="19"/>
  <c r="T162" i="19"/>
  <c r="T163" i="19"/>
  <c r="T164" i="19"/>
  <c r="T165" i="19"/>
  <c r="T166" i="19"/>
  <c r="T167" i="19"/>
  <c r="T168" i="19"/>
  <c r="T169" i="19"/>
  <c r="T170" i="19"/>
  <c r="T171" i="19"/>
  <c r="T172" i="19"/>
  <c r="T173" i="19"/>
  <c r="T174" i="19"/>
  <c r="T175" i="19"/>
  <c r="T176" i="19"/>
  <c r="T177" i="19"/>
  <c r="T178" i="19"/>
  <c r="T179" i="19"/>
  <c r="T180" i="19"/>
  <c r="T181" i="19"/>
  <c r="T182" i="19"/>
  <c r="T183" i="19"/>
  <c r="T184" i="19"/>
  <c r="T185" i="19"/>
  <c r="T186" i="19"/>
  <c r="T187" i="19"/>
  <c r="T188" i="19"/>
  <c r="T189" i="19"/>
  <c r="T190" i="19"/>
  <c r="T191" i="19"/>
  <c r="T192" i="19"/>
  <c r="T193" i="19"/>
  <c r="T194" i="19"/>
  <c r="T195" i="19"/>
  <c r="T196" i="19"/>
  <c r="T197" i="19"/>
  <c r="T198" i="19"/>
  <c r="T199" i="19"/>
  <c r="T200" i="19"/>
  <c r="T201" i="19"/>
  <c r="T202" i="19"/>
  <c r="T203" i="19"/>
  <c r="T204" i="19"/>
  <c r="T205" i="19"/>
  <c r="T206" i="19"/>
  <c r="T207" i="19"/>
  <c r="T208" i="19"/>
  <c r="T209" i="19"/>
  <c r="T210" i="19"/>
  <c r="T211" i="19"/>
  <c r="T212" i="19"/>
  <c r="T213" i="19"/>
  <c r="T214" i="19"/>
  <c r="T215" i="19"/>
  <c r="T216" i="19"/>
  <c r="T217" i="19"/>
  <c r="T218" i="19"/>
  <c r="T219" i="19"/>
  <c r="T220" i="19"/>
  <c r="T221" i="19"/>
  <c r="T222" i="19"/>
  <c r="T223" i="19"/>
  <c r="T224" i="19"/>
  <c r="T225" i="19"/>
  <c r="T226" i="19"/>
  <c r="T227" i="19"/>
  <c r="T228" i="19"/>
  <c r="T229" i="19"/>
  <c r="T230" i="19"/>
  <c r="T231" i="19"/>
  <c r="T232" i="19"/>
  <c r="T233" i="19"/>
  <c r="T234" i="19"/>
  <c r="T235" i="19"/>
  <c r="T236" i="19"/>
  <c r="T237" i="19"/>
  <c r="T238" i="19"/>
  <c r="T239" i="19"/>
  <c r="T240" i="19"/>
  <c r="T241" i="19"/>
  <c r="T242" i="19"/>
  <c r="T243" i="19"/>
  <c r="T244" i="19"/>
  <c r="T245" i="19"/>
  <c r="T246" i="19"/>
  <c r="T247" i="19"/>
  <c r="T248" i="19"/>
  <c r="T249" i="19"/>
  <c r="T250" i="19"/>
  <c r="T251" i="19"/>
  <c r="T252" i="19"/>
  <c r="T253" i="19"/>
  <c r="T254" i="19"/>
  <c r="T255" i="19"/>
  <c r="T256" i="19"/>
  <c r="T257" i="19"/>
  <c r="T258" i="19"/>
  <c r="T259" i="19"/>
  <c r="T260" i="19"/>
  <c r="T261" i="19"/>
  <c r="T262" i="19"/>
  <c r="T263" i="19"/>
  <c r="T264" i="19"/>
  <c r="T265" i="19"/>
  <c r="T266" i="19"/>
  <c r="T267" i="19"/>
  <c r="T268" i="19"/>
  <c r="T269" i="19"/>
  <c r="T270" i="19"/>
  <c r="T271" i="19"/>
  <c r="T272" i="19"/>
  <c r="T273" i="19"/>
  <c r="T274" i="19"/>
  <c r="T275" i="19"/>
  <c r="T276" i="19"/>
  <c r="T277" i="19"/>
  <c r="T278" i="19"/>
  <c r="T279" i="19"/>
  <c r="T280" i="19"/>
  <c r="T281" i="19"/>
  <c r="T282" i="19"/>
  <c r="T283" i="19"/>
  <c r="T284" i="19"/>
  <c r="T285" i="19"/>
  <c r="T286" i="19"/>
  <c r="T287" i="19"/>
  <c r="T288" i="19"/>
  <c r="T289" i="19"/>
  <c r="T290" i="19"/>
  <c r="T291" i="19"/>
  <c r="T292" i="19"/>
  <c r="T293" i="19"/>
  <c r="T294" i="19"/>
  <c r="T295" i="19"/>
  <c r="T296" i="19"/>
  <c r="T297" i="19"/>
  <c r="T298" i="19"/>
  <c r="T299" i="19"/>
  <c r="T300" i="19"/>
  <c r="T301" i="19"/>
  <c r="T302" i="19"/>
  <c r="T303" i="19"/>
  <c r="T304" i="19"/>
  <c r="T305" i="19"/>
  <c r="T306" i="19"/>
  <c r="T307" i="19"/>
  <c r="T308" i="19"/>
  <c r="T309" i="19"/>
  <c r="T310" i="19"/>
  <c r="T311" i="19"/>
  <c r="T312" i="19"/>
  <c r="T313" i="19"/>
  <c r="T314" i="19"/>
  <c r="T315" i="19"/>
  <c r="T316" i="19"/>
  <c r="T317" i="19"/>
  <c r="T318" i="19"/>
  <c r="T319" i="19"/>
  <c r="T320" i="19"/>
  <c r="T321" i="19"/>
  <c r="T322" i="19"/>
  <c r="T323" i="19"/>
  <c r="T324" i="19"/>
  <c r="T325" i="19"/>
  <c r="T326" i="19"/>
  <c r="T327" i="19"/>
  <c r="T328" i="19"/>
  <c r="T329" i="19"/>
  <c r="T330" i="19"/>
  <c r="T331" i="19"/>
  <c r="T332" i="19"/>
  <c r="T333" i="19"/>
  <c r="T334" i="19"/>
  <c r="T335" i="19"/>
  <c r="T336" i="19"/>
  <c r="T337" i="19"/>
  <c r="T338" i="19"/>
  <c r="T339" i="19"/>
  <c r="T340" i="19"/>
  <c r="T341" i="19"/>
  <c r="T342" i="19"/>
  <c r="T343" i="19"/>
  <c r="T344" i="19"/>
  <c r="T345" i="19"/>
  <c r="T346" i="19"/>
  <c r="T347" i="19"/>
  <c r="T348" i="19"/>
  <c r="T349" i="19"/>
  <c r="T350" i="19"/>
  <c r="T351" i="19"/>
  <c r="T352" i="19"/>
  <c r="T353" i="19"/>
  <c r="T354" i="19"/>
  <c r="T355" i="19"/>
  <c r="T356" i="19"/>
  <c r="T357" i="19"/>
  <c r="T358" i="19"/>
  <c r="T359" i="19"/>
  <c r="T360" i="19"/>
  <c r="T361" i="19"/>
  <c r="T362" i="19"/>
  <c r="T363" i="19"/>
  <c r="T364" i="19"/>
  <c r="T365" i="19"/>
  <c r="T366" i="19"/>
  <c r="T367" i="19"/>
  <c r="T368" i="19"/>
  <c r="T369" i="19"/>
  <c r="T370" i="19"/>
  <c r="T371" i="19"/>
  <c r="T372" i="19"/>
  <c r="T373" i="19"/>
  <c r="T374" i="19"/>
  <c r="T375" i="19"/>
  <c r="T376" i="19"/>
  <c r="T377" i="19"/>
  <c r="T378" i="19"/>
  <c r="T379" i="19"/>
  <c r="T380" i="19"/>
  <c r="T381" i="19"/>
  <c r="T382" i="19"/>
  <c r="T383" i="19"/>
  <c r="T384" i="19"/>
  <c r="T385" i="19"/>
  <c r="T386" i="19"/>
  <c r="T387" i="19"/>
  <c r="T388" i="19"/>
  <c r="T389" i="19"/>
  <c r="T390" i="19"/>
  <c r="T391" i="19"/>
  <c r="T392" i="19"/>
  <c r="T393" i="19"/>
  <c r="T394" i="19"/>
  <c r="T395" i="19"/>
  <c r="T396" i="19"/>
  <c r="T397" i="19"/>
  <c r="T398" i="19"/>
  <c r="T399" i="19"/>
  <c r="T400" i="19"/>
  <c r="T401" i="19"/>
  <c r="T402" i="19"/>
  <c r="T403" i="19"/>
  <c r="T404" i="19"/>
  <c r="T405" i="19"/>
  <c r="T406" i="19"/>
  <c r="T407" i="19"/>
  <c r="T408" i="19"/>
  <c r="T409" i="19"/>
  <c r="T410" i="19"/>
  <c r="T411" i="19"/>
  <c r="T412" i="19"/>
  <c r="T413" i="19"/>
  <c r="T414" i="19"/>
  <c r="T415" i="19"/>
  <c r="T416" i="19"/>
  <c r="T417" i="19"/>
  <c r="T418" i="19"/>
  <c r="T419" i="19"/>
  <c r="T420" i="19"/>
  <c r="T421" i="19"/>
  <c r="T422" i="19"/>
  <c r="T423" i="19"/>
  <c r="T424" i="19"/>
  <c r="T425" i="19"/>
  <c r="T426" i="19"/>
  <c r="T427" i="19"/>
  <c r="T428" i="19"/>
  <c r="T429" i="19"/>
  <c r="T430" i="19"/>
  <c r="T431" i="19"/>
  <c r="T432" i="19"/>
  <c r="T433" i="19"/>
  <c r="T434" i="19"/>
  <c r="T435" i="19"/>
  <c r="T436" i="19"/>
  <c r="T437" i="19"/>
  <c r="T438" i="19"/>
  <c r="T439" i="19"/>
  <c r="T440" i="19"/>
  <c r="T441" i="19"/>
  <c r="T442" i="19"/>
  <c r="T443" i="19"/>
  <c r="T444" i="19"/>
  <c r="T445" i="19"/>
  <c r="T446" i="19"/>
  <c r="T447" i="19"/>
  <c r="T448" i="19"/>
  <c r="T449" i="19"/>
  <c r="T450" i="19"/>
  <c r="T451" i="19"/>
  <c r="T452" i="19"/>
  <c r="T453" i="19"/>
  <c r="T454" i="19"/>
  <c r="T455" i="19"/>
  <c r="T456" i="19"/>
  <c r="T457" i="19"/>
  <c r="T458" i="19"/>
  <c r="T459" i="19"/>
  <c r="T460" i="19"/>
  <c r="T461" i="19"/>
  <c r="T462" i="19"/>
  <c r="T463" i="19"/>
  <c r="T464" i="19"/>
  <c r="T465" i="19"/>
  <c r="T466" i="19"/>
  <c r="T467" i="19"/>
  <c r="T468" i="19"/>
  <c r="T469" i="19"/>
  <c r="T470" i="19"/>
  <c r="T471" i="19"/>
  <c r="T472" i="19"/>
  <c r="T473" i="19"/>
  <c r="T474" i="19"/>
  <c r="T475" i="19"/>
  <c r="T476" i="19"/>
  <c r="T477" i="19"/>
  <c r="T478" i="19"/>
  <c r="T479" i="19"/>
  <c r="T480" i="19"/>
  <c r="T481" i="19"/>
  <c r="T482" i="19"/>
  <c r="T483" i="19"/>
  <c r="T484" i="19"/>
  <c r="T485" i="19"/>
  <c r="T486" i="19"/>
  <c r="T487" i="19"/>
  <c r="T488" i="19"/>
  <c r="T489" i="19"/>
  <c r="T490" i="19"/>
  <c r="T491" i="19"/>
  <c r="T492" i="19"/>
  <c r="T493" i="19"/>
  <c r="T494" i="19"/>
  <c r="T495" i="19"/>
  <c r="T496" i="19"/>
  <c r="T497" i="19"/>
  <c r="T498" i="19"/>
  <c r="T499" i="19"/>
  <c r="T500" i="19"/>
  <c r="T501" i="19"/>
  <c r="T502" i="19"/>
  <c r="T503" i="19"/>
  <c r="T504" i="19"/>
  <c r="T505" i="19"/>
  <c r="T506" i="19"/>
  <c r="T507" i="19"/>
  <c r="T508" i="19"/>
  <c r="T509" i="19"/>
  <c r="T510" i="19"/>
  <c r="T511" i="19"/>
  <c r="T512" i="19"/>
  <c r="T513" i="19"/>
  <c r="T514" i="19"/>
  <c r="T515" i="19"/>
  <c r="T516" i="19"/>
  <c r="T517" i="19"/>
  <c r="T518" i="19"/>
  <c r="T519" i="19"/>
  <c r="T520" i="19"/>
  <c r="T521" i="19"/>
  <c r="T522" i="19"/>
  <c r="T523" i="19"/>
  <c r="T524" i="19"/>
  <c r="T525" i="19"/>
  <c r="T526" i="19"/>
  <c r="T527" i="19"/>
  <c r="T528" i="19"/>
  <c r="T529" i="19"/>
  <c r="T530" i="19"/>
  <c r="T531" i="19"/>
  <c r="T532" i="19"/>
  <c r="T533" i="19"/>
  <c r="T534" i="19"/>
  <c r="T535" i="19"/>
  <c r="T536" i="19"/>
  <c r="T537" i="19"/>
  <c r="T538" i="19"/>
  <c r="T539" i="19"/>
  <c r="T540" i="19"/>
  <c r="T541" i="19"/>
  <c r="T542" i="19"/>
  <c r="T543" i="19"/>
  <c r="T544" i="19"/>
  <c r="T545" i="19"/>
  <c r="T546" i="19"/>
  <c r="T547" i="19"/>
  <c r="T548" i="19"/>
  <c r="T549" i="19"/>
  <c r="T550" i="19"/>
  <c r="T551" i="19"/>
  <c r="T552" i="19"/>
  <c r="T553" i="19"/>
  <c r="T554" i="19"/>
  <c r="T555" i="19"/>
  <c r="T556" i="19"/>
  <c r="T557" i="19"/>
  <c r="T558" i="19"/>
  <c r="T559" i="19"/>
  <c r="T560" i="19"/>
  <c r="T561" i="19"/>
  <c r="T562" i="19"/>
  <c r="T563" i="19"/>
  <c r="T564" i="19"/>
  <c r="T565" i="19"/>
  <c r="T566" i="19"/>
  <c r="T567" i="19"/>
  <c r="T568" i="19"/>
  <c r="T569" i="19"/>
  <c r="T570" i="19"/>
  <c r="T571" i="19"/>
  <c r="T572" i="19"/>
  <c r="T573" i="19"/>
  <c r="T574" i="19"/>
  <c r="T575" i="19"/>
  <c r="T576" i="19"/>
  <c r="T577" i="19"/>
  <c r="T578" i="19"/>
  <c r="T579" i="19"/>
  <c r="T580" i="19"/>
  <c r="T581" i="19"/>
  <c r="T582" i="19"/>
  <c r="T583" i="19"/>
  <c r="T584" i="19"/>
  <c r="T585" i="19"/>
  <c r="T586" i="19"/>
  <c r="T587" i="19"/>
  <c r="T588" i="19"/>
  <c r="T589" i="19"/>
  <c r="T590" i="19"/>
  <c r="T591" i="19"/>
  <c r="T592" i="19"/>
  <c r="T593" i="19"/>
  <c r="T594" i="19"/>
  <c r="T595" i="19"/>
  <c r="T596" i="19"/>
  <c r="T597" i="19"/>
  <c r="T598" i="19"/>
  <c r="T599" i="19"/>
  <c r="T600" i="19"/>
  <c r="T601" i="19"/>
  <c r="T602" i="19"/>
  <c r="T603" i="19"/>
  <c r="T604" i="19"/>
  <c r="T605" i="19"/>
  <c r="T606" i="19"/>
  <c r="T607" i="19"/>
  <c r="T608" i="19"/>
  <c r="T609" i="19"/>
  <c r="T610" i="19"/>
  <c r="T611" i="19"/>
  <c r="T612" i="19"/>
  <c r="T613" i="19"/>
  <c r="T614" i="19"/>
  <c r="T615" i="19"/>
  <c r="T616" i="19"/>
  <c r="T617" i="19"/>
  <c r="T618" i="19"/>
  <c r="T619" i="19"/>
  <c r="T620" i="19"/>
  <c r="T621" i="19"/>
  <c r="T622" i="19"/>
  <c r="T623" i="19"/>
  <c r="T624" i="19"/>
  <c r="T625" i="19"/>
  <c r="T626" i="19"/>
  <c r="T627" i="19"/>
  <c r="T628" i="19"/>
  <c r="T629" i="19"/>
  <c r="T630" i="19"/>
  <c r="T631" i="19"/>
  <c r="T632" i="19"/>
  <c r="T633" i="19"/>
  <c r="T634" i="19"/>
  <c r="T635" i="19"/>
  <c r="T636" i="19"/>
  <c r="T637" i="19"/>
  <c r="T638" i="19"/>
  <c r="T639" i="19"/>
  <c r="T640" i="19"/>
  <c r="T641" i="19"/>
  <c r="T642" i="19"/>
  <c r="T643" i="19"/>
  <c r="T644" i="19"/>
  <c r="T645" i="19"/>
  <c r="T646" i="19"/>
  <c r="T647" i="19"/>
  <c r="T648" i="19"/>
  <c r="T649" i="19"/>
  <c r="T650" i="19"/>
  <c r="T651" i="19"/>
  <c r="T652" i="19"/>
  <c r="T653" i="19"/>
  <c r="T654" i="19"/>
  <c r="T655" i="19"/>
  <c r="T656" i="19"/>
  <c r="T657" i="19"/>
  <c r="T658" i="19"/>
  <c r="T659" i="19"/>
  <c r="T660" i="19"/>
  <c r="T661" i="19"/>
  <c r="T662" i="19"/>
  <c r="T663" i="19"/>
  <c r="T664" i="19"/>
  <c r="T665" i="19"/>
  <c r="T666" i="19"/>
  <c r="T667" i="19"/>
  <c r="T668" i="19"/>
  <c r="T669" i="19"/>
  <c r="T670" i="19"/>
  <c r="T671" i="19"/>
  <c r="T672" i="19"/>
  <c r="T673" i="19"/>
  <c r="T674" i="19"/>
  <c r="T675" i="19"/>
  <c r="T676" i="19"/>
  <c r="T677" i="19"/>
  <c r="T678" i="19"/>
  <c r="T679" i="19"/>
  <c r="T680" i="19"/>
  <c r="T681" i="19"/>
  <c r="T682" i="19"/>
  <c r="T683" i="19"/>
  <c r="T684" i="19"/>
  <c r="T685" i="19"/>
  <c r="T686" i="19"/>
  <c r="T687" i="19"/>
  <c r="T688" i="19"/>
  <c r="T689" i="19"/>
  <c r="T690" i="19"/>
  <c r="T691" i="19"/>
  <c r="T692" i="19"/>
  <c r="T693" i="19"/>
  <c r="T694" i="19"/>
  <c r="T695" i="19"/>
  <c r="T696" i="19"/>
  <c r="T697" i="19"/>
  <c r="T698" i="19"/>
  <c r="T699" i="19"/>
  <c r="T700" i="19"/>
  <c r="T701" i="19"/>
  <c r="T702" i="19"/>
  <c r="T703" i="19"/>
  <c r="T704" i="19"/>
  <c r="T705" i="19"/>
  <c r="T706" i="19"/>
  <c r="T707" i="19"/>
  <c r="T708" i="19"/>
  <c r="T709" i="19"/>
  <c r="T710" i="19"/>
  <c r="T711" i="19"/>
  <c r="T712" i="19"/>
  <c r="T713" i="19"/>
  <c r="T714" i="19"/>
  <c r="T715" i="19"/>
  <c r="T716" i="19"/>
  <c r="T717" i="19"/>
  <c r="T718" i="19"/>
  <c r="T719" i="19"/>
  <c r="T720" i="19"/>
  <c r="T721" i="19"/>
  <c r="T722" i="19"/>
  <c r="T723" i="19"/>
  <c r="T724" i="19"/>
  <c r="T725" i="19"/>
  <c r="T726" i="19"/>
  <c r="T727" i="19"/>
  <c r="T728" i="19"/>
  <c r="T729" i="19"/>
  <c r="T730" i="19"/>
  <c r="T731" i="19"/>
  <c r="T732" i="19"/>
  <c r="T733" i="19"/>
  <c r="T734" i="19"/>
  <c r="T735" i="19"/>
  <c r="T736" i="19"/>
  <c r="T737" i="19"/>
  <c r="T738" i="19"/>
  <c r="T739" i="19"/>
  <c r="T740" i="19"/>
  <c r="T741" i="19"/>
  <c r="T742" i="19"/>
  <c r="T743" i="19"/>
  <c r="T744" i="19"/>
  <c r="T745" i="19"/>
  <c r="T746" i="19"/>
  <c r="T747" i="19"/>
  <c r="T748" i="19"/>
  <c r="T749" i="19"/>
  <c r="T750" i="19"/>
  <c r="T751" i="19"/>
  <c r="T752" i="19"/>
  <c r="T753" i="19"/>
  <c r="T754" i="19"/>
  <c r="T755" i="19"/>
  <c r="T756" i="19"/>
  <c r="T757" i="19"/>
  <c r="T758" i="19"/>
  <c r="T759" i="19"/>
  <c r="T760" i="19"/>
  <c r="T761" i="19"/>
  <c r="T762" i="19"/>
  <c r="T763" i="19"/>
  <c r="T764" i="19"/>
  <c r="T765" i="19"/>
  <c r="T766" i="19"/>
  <c r="T767" i="19"/>
  <c r="T768" i="19"/>
  <c r="T769" i="19"/>
  <c r="T770" i="19"/>
  <c r="T771" i="19"/>
  <c r="T772" i="19"/>
  <c r="T773" i="19"/>
  <c r="T774" i="19"/>
  <c r="T775" i="19"/>
  <c r="T776" i="19"/>
  <c r="T777" i="19"/>
  <c r="T778" i="19"/>
  <c r="T779" i="19"/>
  <c r="T780" i="19"/>
  <c r="T781" i="19"/>
  <c r="T782" i="19"/>
  <c r="T783" i="19"/>
  <c r="T784" i="19"/>
  <c r="T785" i="19"/>
  <c r="T786" i="19"/>
  <c r="T787" i="19"/>
  <c r="T788" i="19"/>
  <c r="T789" i="19"/>
  <c r="T790" i="19"/>
  <c r="T791" i="19"/>
  <c r="T792" i="19"/>
  <c r="T793" i="19"/>
  <c r="T794" i="19"/>
  <c r="T795" i="19"/>
  <c r="T796" i="19"/>
  <c r="T797" i="19"/>
  <c r="T798" i="19"/>
  <c r="T799" i="19"/>
  <c r="T800" i="19"/>
  <c r="T801" i="19"/>
  <c r="T802" i="19"/>
  <c r="T803" i="19"/>
  <c r="T804" i="19"/>
  <c r="T805" i="19"/>
  <c r="T806" i="19"/>
  <c r="T807" i="19"/>
  <c r="T808" i="19"/>
  <c r="T809" i="19"/>
  <c r="T810" i="19"/>
  <c r="T811" i="19"/>
  <c r="T812" i="19"/>
  <c r="T813" i="19"/>
  <c r="T814" i="19"/>
  <c r="T815" i="19"/>
  <c r="T816" i="19"/>
  <c r="T817" i="19"/>
  <c r="T818" i="19"/>
  <c r="T819" i="19"/>
  <c r="T820" i="19"/>
  <c r="T821" i="19"/>
  <c r="T822" i="19"/>
  <c r="T823" i="19"/>
  <c r="T824" i="19"/>
  <c r="T825" i="19"/>
  <c r="T826" i="19"/>
  <c r="T827" i="19"/>
  <c r="T828" i="19"/>
  <c r="T829" i="19"/>
  <c r="T830" i="19"/>
  <c r="T831" i="19"/>
  <c r="T832" i="19"/>
  <c r="T833" i="19"/>
  <c r="T834" i="19"/>
  <c r="T835" i="19"/>
  <c r="T836" i="19"/>
  <c r="T837" i="19"/>
  <c r="T838" i="19"/>
  <c r="T839" i="19"/>
  <c r="T840" i="19"/>
  <c r="T841" i="19"/>
  <c r="T842" i="19"/>
  <c r="T843" i="19"/>
  <c r="T844" i="19"/>
  <c r="T845" i="19"/>
  <c r="T846" i="19"/>
  <c r="T847" i="19"/>
  <c r="T848" i="19"/>
  <c r="T849" i="19"/>
  <c r="T850" i="19"/>
  <c r="T851" i="19"/>
  <c r="T852" i="19"/>
  <c r="T853" i="19"/>
  <c r="T854" i="19"/>
  <c r="T855" i="19"/>
  <c r="T856" i="19"/>
  <c r="T857" i="19"/>
  <c r="T858" i="19"/>
  <c r="T859" i="19"/>
  <c r="T860" i="19"/>
  <c r="T861" i="19"/>
  <c r="T862" i="19"/>
  <c r="T863" i="19"/>
  <c r="T864" i="19"/>
  <c r="T865" i="19"/>
  <c r="T866" i="19"/>
  <c r="T867" i="19"/>
  <c r="T868" i="19"/>
  <c r="T869" i="19"/>
  <c r="T870" i="19"/>
  <c r="T871" i="19"/>
  <c r="T872" i="19"/>
  <c r="T873" i="19"/>
  <c r="T874" i="19"/>
  <c r="T875" i="19"/>
  <c r="T876" i="19"/>
  <c r="T877" i="19"/>
  <c r="T878" i="19"/>
  <c r="T879" i="19"/>
  <c r="T880" i="19"/>
  <c r="T881" i="19"/>
  <c r="T882" i="19"/>
  <c r="T883" i="19"/>
  <c r="T884" i="19"/>
  <c r="T885" i="19"/>
  <c r="T886" i="19"/>
  <c r="T887" i="19"/>
  <c r="T888" i="19"/>
  <c r="T889" i="19"/>
  <c r="T890" i="19"/>
  <c r="T891" i="19"/>
  <c r="T892" i="19"/>
  <c r="T893" i="19"/>
  <c r="T894" i="19"/>
  <c r="T895" i="19"/>
  <c r="T896" i="19"/>
  <c r="T897" i="19"/>
  <c r="T898" i="19"/>
  <c r="T899" i="19"/>
  <c r="T900" i="19"/>
  <c r="T901" i="19"/>
  <c r="T902" i="19"/>
  <c r="T903" i="19"/>
  <c r="T904" i="19"/>
  <c r="T905" i="19"/>
  <c r="T906" i="19"/>
  <c r="T907" i="19"/>
  <c r="T908" i="19"/>
  <c r="T909" i="19"/>
  <c r="T910" i="19"/>
  <c r="T911" i="19"/>
  <c r="T912" i="19"/>
  <c r="T913" i="19"/>
  <c r="T914" i="19"/>
  <c r="T915" i="19"/>
  <c r="T916" i="19"/>
  <c r="T917" i="19"/>
  <c r="T918" i="19"/>
  <c r="T919" i="19"/>
  <c r="T920" i="19"/>
  <c r="T921" i="19"/>
  <c r="T922" i="19"/>
  <c r="T923" i="19"/>
  <c r="T924" i="19"/>
  <c r="T925" i="19"/>
  <c r="T926" i="19"/>
  <c r="T927" i="19"/>
  <c r="T928" i="19"/>
  <c r="T929" i="19"/>
  <c r="T930" i="19"/>
  <c r="T931" i="19"/>
  <c r="T932" i="19"/>
  <c r="T933" i="19"/>
  <c r="T934" i="19"/>
  <c r="T935" i="19"/>
  <c r="T936" i="19"/>
  <c r="T937" i="19"/>
  <c r="T938" i="19"/>
  <c r="T939" i="19"/>
  <c r="T940" i="19"/>
  <c r="T941" i="19"/>
  <c r="T942" i="19"/>
  <c r="T943" i="19"/>
  <c r="T944" i="19"/>
  <c r="T945" i="19"/>
  <c r="T946" i="19"/>
  <c r="T947" i="19"/>
  <c r="T948" i="19"/>
  <c r="T949" i="19"/>
  <c r="T950" i="19"/>
  <c r="T6" i="19"/>
  <c r="T7" i="19"/>
  <c r="T8" i="19"/>
  <c r="T9" i="19"/>
  <c r="T10" i="19"/>
  <c r="T11" i="19"/>
  <c r="T12" i="19"/>
  <c r="T13" i="19"/>
  <c r="T14" i="19"/>
  <c r="T15" i="19"/>
  <c r="T16" i="19"/>
  <c r="T17" i="19"/>
  <c r="T18" i="19"/>
  <c r="T19" i="19"/>
  <c r="T20" i="19"/>
  <c r="T21" i="19"/>
  <c r="T22" i="19"/>
  <c r="T23" i="19"/>
  <c r="T24" i="19"/>
  <c r="T25" i="19"/>
  <c r="T26" i="19"/>
  <c r="T27" i="19"/>
  <c r="T28" i="19"/>
  <c r="T29" i="19"/>
  <c r="T30" i="19"/>
  <c r="T31" i="19"/>
  <c r="T32" i="19"/>
  <c r="T5" i="19"/>
  <c r="S17" i="19"/>
  <c r="S18" i="19"/>
  <c r="S19" i="19"/>
  <c r="S20" i="19"/>
  <c r="S21" i="19"/>
  <c r="S22" i="19"/>
  <c r="S23" i="19"/>
  <c r="S24" i="19"/>
  <c r="S25" i="19"/>
  <c r="S26" i="19"/>
  <c r="S27" i="19"/>
  <c r="S28" i="19"/>
  <c r="S29" i="19"/>
  <c r="S30" i="19"/>
  <c r="S31" i="19"/>
  <c r="S32" i="19"/>
  <c r="S33" i="19"/>
  <c r="S34" i="19"/>
  <c r="S35" i="19"/>
  <c r="S36" i="19"/>
  <c r="S37" i="19"/>
  <c r="S38" i="19"/>
  <c r="S39" i="19"/>
  <c r="S40" i="19"/>
  <c r="S41" i="19"/>
  <c r="S42" i="19"/>
  <c r="S43" i="19"/>
  <c r="S44" i="19"/>
  <c r="S45" i="19"/>
  <c r="S46" i="19"/>
  <c r="S47" i="19"/>
  <c r="S48" i="19"/>
  <c r="S49" i="19"/>
  <c r="S50" i="19"/>
  <c r="S51" i="19"/>
  <c r="S52" i="19"/>
  <c r="S53" i="19"/>
  <c r="S54" i="19"/>
  <c r="S55" i="19"/>
  <c r="S56" i="19"/>
  <c r="S57" i="19"/>
  <c r="S58" i="19"/>
  <c r="S59" i="19"/>
  <c r="S60" i="19"/>
  <c r="S61" i="19"/>
  <c r="S62" i="19"/>
  <c r="S63" i="19"/>
  <c r="S64" i="19"/>
  <c r="S65" i="19"/>
  <c r="S66" i="19"/>
  <c r="S67" i="19"/>
  <c r="S68" i="19"/>
  <c r="S69" i="19"/>
  <c r="S70" i="19"/>
  <c r="S71" i="19"/>
  <c r="S72" i="19"/>
  <c r="S73" i="19"/>
  <c r="S74" i="19"/>
  <c r="S75" i="19"/>
  <c r="S76" i="19"/>
  <c r="S77" i="19"/>
  <c r="S78" i="19"/>
  <c r="S79" i="19"/>
  <c r="S80" i="19"/>
  <c r="S81" i="19"/>
  <c r="S82" i="19"/>
  <c r="S83" i="19"/>
  <c r="S84" i="19"/>
  <c r="S85" i="19"/>
  <c r="S86" i="19"/>
  <c r="S87" i="19"/>
  <c r="S88" i="19"/>
  <c r="S89" i="19"/>
  <c r="S90" i="19"/>
  <c r="S91" i="19"/>
  <c r="S92" i="19"/>
  <c r="S93" i="19"/>
  <c r="S94" i="19"/>
  <c r="S95" i="19"/>
  <c r="S96" i="19"/>
  <c r="S97" i="19"/>
  <c r="S98" i="19"/>
  <c r="S99" i="19"/>
  <c r="S100" i="19"/>
  <c r="S101" i="19"/>
  <c r="S102" i="19"/>
  <c r="S103" i="19"/>
  <c r="S104" i="19"/>
  <c r="S105" i="19"/>
  <c r="S106" i="19"/>
  <c r="S107" i="19"/>
  <c r="S108" i="19"/>
  <c r="S109" i="19"/>
  <c r="S110" i="19"/>
  <c r="S111" i="19"/>
  <c r="S112" i="19"/>
  <c r="S113" i="19"/>
  <c r="S114" i="19"/>
  <c r="S115" i="19"/>
  <c r="S116" i="19"/>
  <c r="S117" i="19"/>
  <c r="S118" i="19"/>
  <c r="S119" i="19"/>
  <c r="S120" i="19"/>
  <c r="S121" i="19"/>
  <c r="S122" i="19"/>
  <c r="S123" i="19"/>
  <c r="S124" i="19"/>
  <c r="S125" i="19"/>
  <c r="S126" i="19"/>
  <c r="S127" i="19"/>
  <c r="S128" i="19"/>
  <c r="S129" i="19"/>
  <c r="S130" i="19"/>
  <c r="S131" i="19"/>
  <c r="S132" i="19"/>
  <c r="S133" i="19"/>
  <c r="S134" i="19"/>
  <c r="S135" i="19"/>
  <c r="S136" i="19"/>
  <c r="S137" i="19"/>
  <c r="S138" i="19"/>
  <c r="S139" i="19"/>
  <c r="S140" i="19"/>
  <c r="S141" i="19"/>
  <c r="S142" i="19"/>
  <c r="S143" i="19"/>
  <c r="S144" i="19"/>
  <c r="S145" i="19"/>
  <c r="S146" i="19"/>
  <c r="S147" i="19"/>
  <c r="S148" i="19"/>
  <c r="S149" i="19"/>
  <c r="S150" i="19"/>
  <c r="S151" i="19"/>
  <c r="S152" i="19"/>
  <c r="S153" i="19"/>
  <c r="S154" i="19"/>
  <c r="S155" i="19"/>
  <c r="S156" i="19"/>
  <c r="S157" i="19"/>
  <c r="S158" i="19"/>
  <c r="S159" i="19"/>
  <c r="S160" i="19"/>
  <c r="S161" i="19"/>
  <c r="S162" i="19"/>
  <c r="S163" i="19"/>
  <c r="S164" i="19"/>
  <c r="S165" i="19"/>
  <c r="S166" i="19"/>
  <c r="S167" i="19"/>
  <c r="S168" i="19"/>
  <c r="S169" i="19"/>
  <c r="S170" i="19"/>
  <c r="S171" i="19"/>
  <c r="S172" i="19"/>
  <c r="S173" i="19"/>
  <c r="S174" i="19"/>
  <c r="S175" i="19"/>
  <c r="S176" i="19"/>
  <c r="S177" i="19"/>
  <c r="S178" i="19"/>
  <c r="S179" i="19"/>
  <c r="S180" i="19"/>
  <c r="S181" i="19"/>
  <c r="S182" i="19"/>
  <c r="S183" i="19"/>
  <c r="S184" i="19"/>
  <c r="S185" i="19"/>
  <c r="S186" i="19"/>
  <c r="S187" i="19"/>
  <c r="S188" i="19"/>
  <c r="S189" i="19"/>
  <c r="S190" i="19"/>
  <c r="S191" i="19"/>
  <c r="S192" i="19"/>
  <c r="S193" i="19"/>
  <c r="S194" i="19"/>
  <c r="S195" i="19"/>
  <c r="S196" i="19"/>
  <c r="S197" i="19"/>
  <c r="S198" i="19"/>
  <c r="S199" i="19"/>
  <c r="S200" i="19"/>
  <c r="S201" i="19"/>
  <c r="S202" i="19"/>
  <c r="S203" i="19"/>
  <c r="S204" i="19"/>
  <c r="S205" i="19"/>
  <c r="S206" i="19"/>
  <c r="S207" i="19"/>
  <c r="S208" i="19"/>
  <c r="S209" i="19"/>
  <c r="S210" i="19"/>
  <c r="S211" i="19"/>
  <c r="S212" i="19"/>
  <c r="S213" i="19"/>
  <c r="S214" i="19"/>
  <c r="S215" i="19"/>
  <c r="S216" i="19"/>
  <c r="S217" i="19"/>
  <c r="S218" i="19"/>
  <c r="S219" i="19"/>
  <c r="S220" i="19"/>
  <c r="S221" i="19"/>
  <c r="S222" i="19"/>
  <c r="S223" i="19"/>
  <c r="S224" i="19"/>
  <c r="S225" i="19"/>
  <c r="S226" i="19"/>
  <c r="S227" i="19"/>
  <c r="S228" i="19"/>
  <c r="S229" i="19"/>
  <c r="S230" i="19"/>
  <c r="S231" i="19"/>
  <c r="S232" i="19"/>
  <c r="S233" i="19"/>
  <c r="S234" i="19"/>
  <c r="S235" i="19"/>
  <c r="S236" i="19"/>
  <c r="S237" i="19"/>
  <c r="S238" i="19"/>
  <c r="S239" i="19"/>
  <c r="S240" i="19"/>
  <c r="S241" i="19"/>
  <c r="S242" i="19"/>
  <c r="S243" i="19"/>
  <c r="S244" i="19"/>
  <c r="S245" i="19"/>
  <c r="S246" i="19"/>
  <c r="S247" i="19"/>
  <c r="S248" i="19"/>
  <c r="S249" i="19"/>
  <c r="S250" i="19"/>
  <c r="S251" i="19"/>
  <c r="S252" i="19"/>
  <c r="S253" i="19"/>
  <c r="S254" i="19"/>
  <c r="S255" i="19"/>
  <c r="S256" i="19"/>
  <c r="S257" i="19"/>
  <c r="S258" i="19"/>
  <c r="S259" i="19"/>
  <c r="S260" i="19"/>
  <c r="S261" i="19"/>
  <c r="S262" i="19"/>
  <c r="S263" i="19"/>
  <c r="S264" i="19"/>
  <c r="S265" i="19"/>
  <c r="S266" i="19"/>
  <c r="S267" i="19"/>
  <c r="S268" i="19"/>
  <c r="S269" i="19"/>
  <c r="S270" i="19"/>
  <c r="S271" i="19"/>
  <c r="S272" i="19"/>
  <c r="S273" i="19"/>
  <c r="S274" i="19"/>
  <c r="S275" i="19"/>
  <c r="S276" i="19"/>
  <c r="S277" i="19"/>
  <c r="S278" i="19"/>
  <c r="S279" i="19"/>
  <c r="S280" i="19"/>
  <c r="S281" i="19"/>
  <c r="S282" i="19"/>
  <c r="S283" i="19"/>
  <c r="S284" i="19"/>
  <c r="S285" i="19"/>
  <c r="S286" i="19"/>
  <c r="S287" i="19"/>
  <c r="S288" i="19"/>
  <c r="S289" i="19"/>
  <c r="S290" i="19"/>
  <c r="S291" i="19"/>
  <c r="S292" i="19"/>
  <c r="S293" i="19"/>
  <c r="S294" i="19"/>
  <c r="S295" i="19"/>
  <c r="S296" i="19"/>
  <c r="S297" i="19"/>
  <c r="S298" i="19"/>
  <c r="S299" i="19"/>
  <c r="S300" i="19"/>
  <c r="S301" i="19"/>
  <c r="S302" i="19"/>
  <c r="S303" i="19"/>
  <c r="S304" i="19"/>
  <c r="S305" i="19"/>
  <c r="S306" i="19"/>
  <c r="S307" i="19"/>
  <c r="S308" i="19"/>
  <c r="S309" i="19"/>
  <c r="S310" i="19"/>
  <c r="S311" i="19"/>
  <c r="S312" i="19"/>
  <c r="S313" i="19"/>
  <c r="S314" i="19"/>
  <c r="S315" i="19"/>
  <c r="S316" i="19"/>
  <c r="S317" i="19"/>
  <c r="S318" i="19"/>
  <c r="S319" i="19"/>
  <c r="S320" i="19"/>
  <c r="S321" i="19"/>
  <c r="S322" i="19"/>
  <c r="S323" i="19"/>
  <c r="S324" i="19"/>
  <c r="S325" i="19"/>
  <c r="S326" i="19"/>
  <c r="S327" i="19"/>
  <c r="S328" i="19"/>
  <c r="S329" i="19"/>
  <c r="S330" i="19"/>
  <c r="S331" i="19"/>
  <c r="S332" i="19"/>
  <c r="S333" i="19"/>
  <c r="S334" i="19"/>
  <c r="S335" i="19"/>
  <c r="S336" i="19"/>
  <c r="S337" i="19"/>
  <c r="S338" i="19"/>
  <c r="S339" i="19"/>
  <c r="S340" i="19"/>
  <c r="S341" i="19"/>
  <c r="S342" i="19"/>
  <c r="S343" i="19"/>
  <c r="S344" i="19"/>
  <c r="S345" i="19"/>
  <c r="S346" i="19"/>
  <c r="S347" i="19"/>
  <c r="S348" i="19"/>
  <c r="S349" i="19"/>
  <c r="S350" i="19"/>
  <c r="S351" i="19"/>
  <c r="S352" i="19"/>
  <c r="S353" i="19"/>
  <c r="S354" i="19"/>
  <c r="S355" i="19"/>
  <c r="S356" i="19"/>
  <c r="S357" i="19"/>
  <c r="S358" i="19"/>
  <c r="S359" i="19"/>
  <c r="S360" i="19"/>
  <c r="S361" i="19"/>
  <c r="S362" i="19"/>
  <c r="S363" i="19"/>
  <c r="S364" i="19"/>
  <c r="S365" i="19"/>
  <c r="S366" i="19"/>
  <c r="S367" i="19"/>
  <c r="S368" i="19"/>
  <c r="S369" i="19"/>
  <c r="S370" i="19"/>
  <c r="S371" i="19"/>
  <c r="S372" i="19"/>
  <c r="S373" i="19"/>
  <c r="S374" i="19"/>
  <c r="S375" i="19"/>
  <c r="S376" i="19"/>
  <c r="S377" i="19"/>
  <c r="S378" i="19"/>
  <c r="S379" i="19"/>
  <c r="S380" i="19"/>
  <c r="S381" i="19"/>
  <c r="S382" i="19"/>
  <c r="S383" i="19"/>
  <c r="S384" i="19"/>
  <c r="S385" i="19"/>
  <c r="S386" i="19"/>
  <c r="S387" i="19"/>
  <c r="S388" i="19"/>
  <c r="S389" i="19"/>
  <c r="S390" i="19"/>
  <c r="S391" i="19"/>
  <c r="S392" i="19"/>
  <c r="S393" i="19"/>
  <c r="S394" i="19"/>
  <c r="S395" i="19"/>
  <c r="S396" i="19"/>
  <c r="S397" i="19"/>
  <c r="S398" i="19"/>
  <c r="S399" i="19"/>
  <c r="S400" i="19"/>
  <c r="S401" i="19"/>
  <c r="S402" i="19"/>
  <c r="S403" i="19"/>
  <c r="S404" i="19"/>
  <c r="S405" i="19"/>
  <c r="S406" i="19"/>
  <c r="S407" i="19"/>
  <c r="S408" i="19"/>
  <c r="S409" i="19"/>
  <c r="S410" i="19"/>
  <c r="S411" i="19"/>
  <c r="S412" i="19"/>
  <c r="S413" i="19"/>
  <c r="S414" i="19"/>
  <c r="S415" i="19"/>
  <c r="S416" i="19"/>
  <c r="S417" i="19"/>
  <c r="S418" i="19"/>
  <c r="S419" i="19"/>
  <c r="S420" i="19"/>
  <c r="S421" i="19"/>
  <c r="S422" i="19"/>
  <c r="S423" i="19"/>
  <c r="S424" i="19"/>
  <c r="S425" i="19"/>
  <c r="S426" i="19"/>
  <c r="S427" i="19"/>
  <c r="S428" i="19"/>
  <c r="S429" i="19"/>
  <c r="S430" i="19"/>
  <c r="S431" i="19"/>
  <c r="S432" i="19"/>
  <c r="S433" i="19"/>
  <c r="S434" i="19"/>
  <c r="S435" i="19"/>
  <c r="S436" i="19"/>
  <c r="S437" i="19"/>
  <c r="S438" i="19"/>
  <c r="S439" i="19"/>
  <c r="S440" i="19"/>
  <c r="S441" i="19"/>
  <c r="S442" i="19"/>
  <c r="S443" i="19"/>
  <c r="S444" i="19"/>
  <c r="S445" i="19"/>
  <c r="S446" i="19"/>
  <c r="S447" i="19"/>
  <c r="S448" i="19"/>
  <c r="S449" i="19"/>
  <c r="S450" i="19"/>
  <c r="S451" i="19"/>
  <c r="S452" i="19"/>
  <c r="S453" i="19"/>
  <c r="S454" i="19"/>
  <c r="S455" i="19"/>
  <c r="S456" i="19"/>
  <c r="S457" i="19"/>
  <c r="S458" i="19"/>
  <c r="S459" i="19"/>
  <c r="S460" i="19"/>
  <c r="S461" i="19"/>
  <c r="S462" i="19"/>
  <c r="S463" i="19"/>
  <c r="S464" i="19"/>
  <c r="S465" i="19"/>
  <c r="S466" i="19"/>
  <c r="S467" i="19"/>
  <c r="S468" i="19"/>
  <c r="S469" i="19"/>
  <c r="S470" i="19"/>
  <c r="S471" i="19"/>
  <c r="S472" i="19"/>
  <c r="S473" i="19"/>
  <c r="S474" i="19"/>
  <c r="S475" i="19"/>
  <c r="S476" i="19"/>
  <c r="S477" i="19"/>
  <c r="S478" i="19"/>
  <c r="S479" i="19"/>
  <c r="S480" i="19"/>
  <c r="S481" i="19"/>
  <c r="S482" i="19"/>
  <c r="S483" i="19"/>
  <c r="S484" i="19"/>
  <c r="S485" i="19"/>
  <c r="S486" i="19"/>
  <c r="S487" i="19"/>
  <c r="S488" i="19"/>
  <c r="S489" i="19"/>
  <c r="S490" i="19"/>
  <c r="S491" i="19"/>
  <c r="S492" i="19"/>
  <c r="S493" i="19"/>
  <c r="S494" i="19"/>
  <c r="S495" i="19"/>
  <c r="S496" i="19"/>
  <c r="S497" i="19"/>
  <c r="S498" i="19"/>
  <c r="S499" i="19"/>
  <c r="S500" i="19"/>
  <c r="S501" i="19"/>
  <c r="S502" i="19"/>
  <c r="S503" i="19"/>
  <c r="S504" i="19"/>
  <c r="S505" i="19"/>
  <c r="S506" i="19"/>
  <c r="S507" i="19"/>
  <c r="S508" i="19"/>
  <c r="S509" i="19"/>
  <c r="S510" i="19"/>
  <c r="S511" i="19"/>
  <c r="S512" i="19"/>
  <c r="S513" i="19"/>
  <c r="S514" i="19"/>
  <c r="S515" i="19"/>
  <c r="S516" i="19"/>
  <c r="S517" i="19"/>
  <c r="S518" i="19"/>
  <c r="S519" i="19"/>
  <c r="S520" i="19"/>
  <c r="S521" i="19"/>
  <c r="S522" i="19"/>
  <c r="S523" i="19"/>
  <c r="S524" i="19"/>
  <c r="S525" i="19"/>
  <c r="S526" i="19"/>
  <c r="S527" i="19"/>
  <c r="S528" i="19"/>
  <c r="S529" i="19"/>
  <c r="S530" i="19"/>
  <c r="S531" i="19"/>
  <c r="S532" i="19"/>
  <c r="S533" i="19"/>
  <c r="S534" i="19"/>
  <c r="S535" i="19"/>
  <c r="S536" i="19"/>
  <c r="S537" i="19"/>
  <c r="S538" i="19"/>
  <c r="S539" i="19"/>
  <c r="S540" i="19"/>
  <c r="S541" i="19"/>
  <c r="S542" i="19"/>
  <c r="S543" i="19"/>
  <c r="S544" i="19"/>
  <c r="S545" i="19"/>
  <c r="S546" i="19"/>
  <c r="S547" i="19"/>
  <c r="S548" i="19"/>
  <c r="S549" i="19"/>
  <c r="S550" i="19"/>
  <c r="S551" i="19"/>
  <c r="S552" i="19"/>
  <c r="S553" i="19"/>
  <c r="S554" i="19"/>
  <c r="S555" i="19"/>
  <c r="S556" i="19"/>
  <c r="S557" i="19"/>
  <c r="S558" i="19"/>
  <c r="S559" i="19"/>
  <c r="S560" i="19"/>
  <c r="S561" i="19"/>
  <c r="S562" i="19"/>
  <c r="S563" i="19"/>
  <c r="S564" i="19"/>
  <c r="S565" i="19"/>
  <c r="S566" i="19"/>
  <c r="S567" i="19"/>
  <c r="S568" i="19"/>
  <c r="S569" i="19"/>
  <c r="S570" i="19"/>
  <c r="S571" i="19"/>
  <c r="S572" i="19"/>
  <c r="S573" i="19"/>
  <c r="S574" i="19"/>
  <c r="S575" i="19"/>
  <c r="S576" i="19"/>
  <c r="S577" i="19"/>
  <c r="S578" i="19"/>
  <c r="S579" i="19"/>
  <c r="S580" i="19"/>
  <c r="S581" i="19"/>
  <c r="S582" i="19"/>
  <c r="S583" i="19"/>
  <c r="S584" i="19"/>
  <c r="S585" i="19"/>
  <c r="S586" i="19"/>
  <c r="S587" i="19"/>
  <c r="S588" i="19"/>
  <c r="S589" i="19"/>
  <c r="S590" i="19"/>
  <c r="S591" i="19"/>
  <c r="S592" i="19"/>
  <c r="S593" i="19"/>
  <c r="S594" i="19"/>
  <c r="S595" i="19"/>
  <c r="S596" i="19"/>
  <c r="S597" i="19"/>
  <c r="S598" i="19"/>
  <c r="S599" i="19"/>
  <c r="S600" i="19"/>
  <c r="S601" i="19"/>
  <c r="S602" i="19"/>
  <c r="S603" i="19"/>
  <c r="S604" i="19"/>
  <c r="S605" i="19"/>
  <c r="S606" i="19"/>
  <c r="S607" i="19"/>
  <c r="S608" i="19"/>
  <c r="S609" i="19"/>
  <c r="S610" i="19"/>
  <c r="S611" i="19"/>
  <c r="S612" i="19"/>
  <c r="S613" i="19"/>
  <c r="S614" i="19"/>
  <c r="S615" i="19"/>
  <c r="S616" i="19"/>
  <c r="S617" i="19"/>
  <c r="S618" i="19"/>
  <c r="S619" i="19"/>
  <c r="S620" i="19"/>
  <c r="S621" i="19"/>
  <c r="S622" i="19"/>
  <c r="S623" i="19"/>
  <c r="S624" i="19"/>
  <c r="S625" i="19"/>
  <c r="S626" i="19"/>
  <c r="S627" i="19"/>
  <c r="S628" i="19"/>
  <c r="S629" i="19"/>
  <c r="S630" i="19"/>
  <c r="S631" i="19"/>
  <c r="S632" i="19"/>
  <c r="S633" i="19"/>
  <c r="S634" i="19"/>
  <c r="S635" i="19"/>
  <c r="S636" i="19"/>
  <c r="S637" i="19"/>
  <c r="S638" i="19"/>
  <c r="S639" i="19"/>
  <c r="S640" i="19"/>
  <c r="S641" i="19"/>
  <c r="S642" i="19"/>
  <c r="S643" i="19"/>
  <c r="S644" i="19"/>
  <c r="S645" i="19"/>
  <c r="S646" i="19"/>
  <c r="S647" i="19"/>
  <c r="S648" i="19"/>
  <c r="S649" i="19"/>
  <c r="S650" i="19"/>
  <c r="S651" i="19"/>
  <c r="S652" i="19"/>
  <c r="S653" i="19"/>
  <c r="S654" i="19"/>
  <c r="S655" i="19"/>
  <c r="S656" i="19"/>
  <c r="S657" i="19"/>
  <c r="S658" i="19"/>
  <c r="S659" i="19"/>
  <c r="S660" i="19"/>
  <c r="S661" i="19"/>
  <c r="S662" i="19"/>
  <c r="S663" i="19"/>
  <c r="S664" i="19"/>
  <c r="S665" i="19"/>
  <c r="S666" i="19"/>
  <c r="S667" i="19"/>
  <c r="S668" i="19"/>
  <c r="S669" i="19"/>
  <c r="S670" i="19"/>
  <c r="S671" i="19"/>
  <c r="S672" i="19"/>
  <c r="S673" i="19"/>
  <c r="S674" i="19"/>
  <c r="S675" i="19"/>
  <c r="S676" i="19"/>
  <c r="S677" i="19"/>
  <c r="S678" i="19"/>
  <c r="S679" i="19"/>
  <c r="S680" i="19"/>
  <c r="S681" i="19"/>
  <c r="S682" i="19"/>
  <c r="S683" i="19"/>
  <c r="S684" i="19"/>
  <c r="S685" i="19"/>
  <c r="S686" i="19"/>
  <c r="S687" i="19"/>
  <c r="S688" i="19"/>
  <c r="S689" i="19"/>
  <c r="S690" i="19"/>
  <c r="S691" i="19"/>
  <c r="S692" i="19"/>
  <c r="S693" i="19"/>
  <c r="S694" i="19"/>
  <c r="S695" i="19"/>
  <c r="S696" i="19"/>
  <c r="S697" i="19"/>
  <c r="S698" i="19"/>
  <c r="S699" i="19"/>
  <c r="S700" i="19"/>
  <c r="S701" i="19"/>
  <c r="S702" i="19"/>
  <c r="S703" i="19"/>
  <c r="S704" i="19"/>
  <c r="S705" i="19"/>
  <c r="S706" i="19"/>
  <c r="S707" i="19"/>
  <c r="S708" i="19"/>
  <c r="S709" i="19"/>
  <c r="S710" i="19"/>
  <c r="S711" i="19"/>
  <c r="S712" i="19"/>
  <c r="S713" i="19"/>
  <c r="S714" i="19"/>
  <c r="S715" i="19"/>
  <c r="S716" i="19"/>
  <c r="S717" i="19"/>
  <c r="S718" i="19"/>
  <c r="S719" i="19"/>
  <c r="S720" i="19"/>
  <c r="S721" i="19"/>
  <c r="S722" i="19"/>
  <c r="S723" i="19"/>
  <c r="S724" i="19"/>
  <c r="S725" i="19"/>
  <c r="S726" i="19"/>
  <c r="S727" i="19"/>
  <c r="S728" i="19"/>
  <c r="S729" i="19"/>
  <c r="S730" i="19"/>
  <c r="S731" i="19"/>
  <c r="S732" i="19"/>
  <c r="S733" i="19"/>
  <c r="S734" i="19"/>
  <c r="S735" i="19"/>
  <c r="S736" i="19"/>
  <c r="S737" i="19"/>
  <c r="S738" i="19"/>
  <c r="S739" i="19"/>
  <c r="S740" i="19"/>
  <c r="S741" i="19"/>
  <c r="S742" i="19"/>
  <c r="S743" i="19"/>
  <c r="S744" i="19"/>
  <c r="S745" i="19"/>
  <c r="S746" i="19"/>
  <c r="S747" i="19"/>
  <c r="S748" i="19"/>
  <c r="S749" i="19"/>
  <c r="S750" i="19"/>
  <c r="S751" i="19"/>
  <c r="S752" i="19"/>
  <c r="S753" i="19"/>
  <c r="S754" i="19"/>
  <c r="S755" i="19"/>
  <c r="S756" i="19"/>
  <c r="S757" i="19"/>
  <c r="S758" i="19"/>
  <c r="S759" i="19"/>
  <c r="S760" i="19"/>
  <c r="S761" i="19"/>
  <c r="S762" i="19"/>
  <c r="S763" i="19"/>
  <c r="S764" i="19"/>
  <c r="S765" i="19"/>
  <c r="S766" i="19"/>
  <c r="S767" i="19"/>
  <c r="S768" i="19"/>
  <c r="S769" i="19"/>
  <c r="S770" i="19"/>
  <c r="S771" i="19"/>
  <c r="S772" i="19"/>
  <c r="S773" i="19"/>
  <c r="S774" i="19"/>
  <c r="S775" i="19"/>
  <c r="S776" i="19"/>
  <c r="S777" i="19"/>
  <c r="S778" i="19"/>
  <c r="S779" i="19"/>
  <c r="S780" i="19"/>
  <c r="S781" i="19"/>
  <c r="S782" i="19"/>
  <c r="S783" i="19"/>
  <c r="S784" i="19"/>
  <c r="S785" i="19"/>
  <c r="S786" i="19"/>
  <c r="S787" i="19"/>
  <c r="S788" i="19"/>
  <c r="S789" i="19"/>
  <c r="S790" i="19"/>
  <c r="S791" i="19"/>
  <c r="S792" i="19"/>
  <c r="S793" i="19"/>
  <c r="S794" i="19"/>
  <c r="S795" i="19"/>
  <c r="S796" i="19"/>
  <c r="S797" i="19"/>
  <c r="S798" i="19"/>
  <c r="S799" i="19"/>
  <c r="S800" i="19"/>
  <c r="S801" i="19"/>
  <c r="S802" i="19"/>
  <c r="S803" i="19"/>
  <c r="S804" i="19"/>
  <c r="S805" i="19"/>
  <c r="S806" i="19"/>
  <c r="S807" i="19"/>
  <c r="S808" i="19"/>
  <c r="S809" i="19"/>
  <c r="S810" i="19"/>
  <c r="S811" i="19"/>
  <c r="S812" i="19"/>
  <c r="S813" i="19"/>
  <c r="S814" i="19"/>
  <c r="S815" i="19"/>
  <c r="S816" i="19"/>
  <c r="S817" i="19"/>
  <c r="S818" i="19"/>
  <c r="S819" i="19"/>
  <c r="S820" i="19"/>
  <c r="S821" i="19"/>
  <c r="S822" i="19"/>
  <c r="S823" i="19"/>
  <c r="S824" i="19"/>
  <c r="S825" i="19"/>
  <c r="S826" i="19"/>
  <c r="S827" i="19"/>
  <c r="S828" i="19"/>
  <c r="S829" i="19"/>
  <c r="S830" i="19"/>
  <c r="S831" i="19"/>
  <c r="S832" i="19"/>
  <c r="S833" i="19"/>
  <c r="S834" i="19"/>
  <c r="S835" i="19"/>
  <c r="S836" i="19"/>
  <c r="S837" i="19"/>
  <c r="S838" i="19"/>
  <c r="S839" i="19"/>
  <c r="S840" i="19"/>
  <c r="S841" i="19"/>
  <c r="S842" i="19"/>
  <c r="S843" i="19"/>
  <c r="S844" i="19"/>
  <c r="S845" i="19"/>
  <c r="S846" i="19"/>
  <c r="S847" i="19"/>
  <c r="S848" i="19"/>
  <c r="S849" i="19"/>
  <c r="S850" i="19"/>
  <c r="S851" i="19"/>
  <c r="S852" i="19"/>
  <c r="S853" i="19"/>
  <c r="S854" i="19"/>
  <c r="S855" i="19"/>
  <c r="S856" i="19"/>
  <c r="S857" i="19"/>
  <c r="S858" i="19"/>
  <c r="S859" i="19"/>
  <c r="S860" i="19"/>
  <c r="S861" i="19"/>
  <c r="S862" i="19"/>
  <c r="S863" i="19"/>
  <c r="S864" i="19"/>
  <c r="S865" i="19"/>
  <c r="S866" i="19"/>
  <c r="S867" i="19"/>
  <c r="S868" i="19"/>
  <c r="S869" i="19"/>
  <c r="S870" i="19"/>
  <c r="S871" i="19"/>
  <c r="S872" i="19"/>
  <c r="S873" i="19"/>
  <c r="S874" i="19"/>
  <c r="S875" i="19"/>
  <c r="S876" i="19"/>
  <c r="S877" i="19"/>
  <c r="S878" i="19"/>
  <c r="S879" i="19"/>
  <c r="S880" i="19"/>
  <c r="S881" i="19"/>
  <c r="S882" i="19"/>
  <c r="S883" i="19"/>
  <c r="S884" i="19"/>
  <c r="S885" i="19"/>
  <c r="S886" i="19"/>
  <c r="S887" i="19"/>
  <c r="S888" i="19"/>
  <c r="S889" i="19"/>
  <c r="S890" i="19"/>
  <c r="S891" i="19"/>
  <c r="S892" i="19"/>
  <c r="S893" i="19"/>
  <c r="S894" i="19"/>
  <c r="S895" i="19"/>
  <c r="S896" i="19"/>
  <c r="S897" i="19"/>
  <c r="S898" i="19"/>
  <c r="S899" i="19"/>
  <c r="S900" i="19"/>
  <c r="S901" i="19"/>
  <c r="S902" i="19"/>
  <c r="S903" i="19"/>
  <c r="S904" i="19"/>
  <c r="S905" i="19"/>
  <c r="S906" i="19"/>
  <c r="S907" i="19"/>
  <c r="S908" i="19"/>
  <c r="S909" i="19"/>
  <c r="S910" i="19"/>
  <c r="S911" i="19"/>
  <c r="S912" i="19"/>
  <c r="S913" i="19"/>
  <c r="S914" i="19"/>
  <c r="S915" i="19"/>
  <c r="S916" i="19"/>
  <c r="S917" i="19"/>
  <c r="S918" i="19"/>
  <c r="S919" i="19"/>
  <c r="S920" i="19"/>
  <c r="S921" i="19"/>
  <c r="S922" i="19"/>
  <c r="S923" i="19"/>
  <c r="S924" i="19"/>
  <c r="S925" i="19"/>
  <c r="S926" i="19"/>
  <c r="S927" i="19"/>
  <c r="S928" i="19"/>
  <c r="S929" i="19"/>
  <c r="S930" i="19"/>
  <c r="S931" i="19"/>
  <c r="S932" i="19"/>
  <c r="S933" i="19"/>
  <c r="S934" i="19"/>
  <c r="S935" i="19"/>
  <c r="S936" i="19"/>
  <c r="S937" i="19"/>
  <c r="S938" i="19"/>
  <c r="S939" i="19"/>
  <c r="S940" i="19"/>
  <c r="S941" i="19"/>
  <c r="S942" i="19"/>
  <c r="S943" i="19"/>
  <c r="S944" i="19"/>
  <c r="S945" i="19"/>
  <c r="S946" i="19"/>
  <c r="S947" i="19"/>
  <c r="S948" i="19"/>
  <c r="S949" i="19"/>
  <c r="S950" i="19"/>
  <c r="S6" i="19"/>
  <c r="S7" i="19"/>
  <c r="S8" i="19"/>
  <c r="S9" i="19"/>
  <c r="S10" i="19"/>
  <c r="S11" i="19"/>
  <c r="S12" i="19"/>
  <c r="S13" i="19"/>
  <c r="S14" i="19"/>
  <c r="S15" i="19"/>
  <c r="S16" i="19"/>
  <c r="S5" i="19"/>
  <c r="Q6" i="19"/>
  <c r="Q7" i="19"/>
  <c r="Q8" i="19"/>
  <c r="Q9" i="19"/>
  <c r="Q10" i="19"/>
  <c r="Q11" i="19"/>
  <c r="Q12" i="19"/>
  <c r="Q13" i="19"/>
  <c r="Q14" i="19"/>
  <c r="Q15" i="19"/>
  <c r="Q16" i="19"/>
  <c r="Q17" i="19"/>
  <c r="Q18" i="19"/>
  <c r="Q19" i="19"/>
  <c r="Q20" i="19"/>
  <c r="Q21" i="19"/>
  <c r="Q22" i="19"/>
  <c r="Q23" i="19"/>
  <c r="Q24" i="19"/>
  <c r="Q25" i="19"/>
  <c r="Q26" i="19"/>
  <c r="Q27" i="19"/>
  <c r="Q28" i="19"/>
  <c r="Q29" i="19"/>
  <c r="Q30" i="19"/>
  <c r="Q31" i="19"/>
  <c r="Q32" i="19"/>
  <c r="Q33" i="19"/>
  <c r="Q34" i="19"/>
  <c r="Q35" i="19"/>
  <c r="Q36" i="19"/>
  <c r="Q37" i="19"/>
  <c r="Q38" i="19"/>
  <c r="Q39" i="19"/>
  <c r="Q40" i="19"/>
  <c r="Q41" i="19"/>
  <c r="Q42" i="19"/>
  <c r="Q43" i="19"/>
  <c r="Q44" i="19"/>
  <c r="Q45" i="19"/>
  <c r="Q46" i="19"/>
  <c r="Q47" i="19"/>
  <c r="Q48" i="19"/>
  <c r="Q49" i="19"/>
  <c r="Q50" i="19"/>
  <c r="Q51" i="19"/>
  <c r="Q52" i="19"/>
  <c r="Q53" i="19"/>
  <c r="Q54" i="19"/>
  <c r="Q55" i="19"/>
  <c r="Q56" i="19"/>
  <c r="Q57" i="19"/>
  <c r="Q58" i="19"/>
  <c r="Q59" i="19"/>
  <c r="Q60" i="19"/>
  <c r="Q61" i="19"/>
  <c r="Q62" i="19"/>
  <c r="Q63" i="19"/>
  <c r="Q64" i="19"/>
  <c r="Q65" i="19"/>
  <c r="Q66" i="19"/>
  <c r="Q67" i="19"/>
  <c r="Q68" i="19"/>
  <c r="Q69" i="19"/>
  <c r="Q70" i="19"/>
  <c r="Q71" i="19"/>
  <c r="Q72" i="19"/>
  <c r="Q73" i="19"/>
  <c r="Q74" i="19"/>
  <c r="Q75" i="19"/>
  <c r="Q76" i="19"/>
  <c r="Q77" i="19"/>
  <c r="Q78" i="19"/>
  <c r="Q79" i="19"/>
  <c r="Q80" i="19"/>
  <c r="Q81" i="19"/>
  <c r="Q82" i="19"/>
  <c r="Q83" i="19"/>
  <c r="Q84" i="19"/>
  <c r="Q85" i="19"/>
  <c r="Q86" i="19"/>
  <c r="Q87" i="19"/>
  <c r="Q88" i="19"/>
  <c r="Q89" i="19"/>
  <c r="Q90" i="19"/>
  <c r="Q91" i="19"/>
  <c r="Q92" i="19"/>
  <c r="Q93" i="19"/>
  <c r="Q94" i="19"/>
  <c r="Q95" i="19"/>
  <c r="Q96" i="19"/>
  <c r="Q97" i="19"/>
  <c r="Q98" i="19"/>
  <c r="Q99" i="19"/>
  <c r="Q100" i="19"/>
  <c r="Q101" i="19"/>
  <c r="Q102" i="19"/>
  <c r="Q103" i="19"/>
  <c r="Q104" i="19"/>
  <c r="Q105" i="19"/>
  <c r="Q106" i="19"/>
  <c r="Q107" i="19"/>
  <c r="Q108" i="19"/>
  <c r="Q109" i="19"/>
  <c r="Q110" i="19"/>
  <c r="Q111" i="19"/>
  <c r="Q112" i="19"/>
  <c r="Q113" i="19"/>
  <c r="Q114" i="19"/>
  <c r="Q115" i="19"/>
  <c r="Q116" i="19"/>
  <c r="Q117" i="19"/>
  <c r="Q118" i="19"/>
  <c r="Q119" i="19"/>
  <c r="Q120" i="19"/>
  <c r="Q121" i="19"/>
  <c r="Q122" i="19"/>
  <c r="Q123" i="19"/>
  <c r="Q124" i="19"/>
  <c r="Q125" i="19"/>
  <c r="Q126" i="19"/>
  <c r="Q127" i="19"/>
  <c r="Q128" i="19"/>
  <c r="Q129" i="19"/>
  <c r="Q130" i="19"/>
  <c r="Q131" i="19"/>
  <c r="Q132" i="19"/>
  <c r="Q133" i="19"/>
  <c r="Q134" i="19"/>
  <c r="Q135" i="19"/>
  <c r="Q136" i="19"/>
  <c r="Q137" i="19"/>
  <c r="Q138" i="19"/>
  <c r="Q139" i="19"/>
  <c r="Q140" i="19"/>
  <c r="Q141" i="19"/>
  <c r="Q142" i="19"/>
  <c r="Q143" i="19"/>
  <c r="Q144" i="19"/>
  <c r="Q145" i="19"/>
  <c r="Q146" i="19"/>
  <c r="Q147" i="19"/>
  <c r="Q148" i="19"/>
  <c r="Q149" i="19"/>
  <c r="Q150" i="19"/>
  <c r="Q151" i="19"/>
  <c r="Q152" i="19"/>
  <c r="Q153" i="19"/>
  <c r="Q154" i="19"/>
  <c r="Q155" i="19"/>
  <c r="Q156" i="19"/>
  <c r="Q157" i="19"/>
  <c r="Q158" i="19"/>
  <c r="Q159" i="19"/>
  <c r="Q160" i="19"/>
  <c r="Q161" i="19"/>
  <c r="Q162" i="19"/>
  <c r="Q163" i="19"/>
  <c r="Q164" i="19"/>
  <c r="Q165" i="19"/>
  <c r="Q166" i="19"/>
  <c r="Q167" i="19"/>
  <c r="Q168" i="19"/>
  <c r="Q169" i="19"/>
  <c r="Q170" i="19"/>
  <c r="Q171" i="19"/>
  <c r="Q172" i="19"/>
  <c r="Q173" i="19"/>
  <c r="Q174" i="19"/>
  <c r="Q175" i="19"/>
  <c r="Q176" i="19"/>
  <c r="Q177" i="19"/>
  <c r="Q178" i="19"/>
  <c r="Q179" i="19"/>
  <c r="Q180" i="19"/>
  <c r="Q181" i="19"/>
  <c r="Q182" i="19"/>
  <c r="Q183" i="19"/>
  <c r="Q184" i="19"/>
  <c r="Q185" i="19"/>
  <c r="Q186" i="19"/>
  <c r="Q187" i="19"/>
  <c r="Q188" i="19"/>
  <c r="Q189" i="19"/>
  <c r="Q190" i="19"/>
  <c r="Q191" i="19"/>
  <c r="Q192" i="19"/>
  <c r="Q193" i="19"/>
  <c r="Q194" i="19"/>
  <c r="Q195" i="19"/>
  <c r="Q196" i="19"/>
  <c r="Q197" i="19"/>
  <c r="Q198" i="19"/>
  <c r="Q199" i="19"/>
  <c r="Q200" i="19"/>
  <c r="Q201" i="19"/>
  <c r="Q202" i="19"/>
  <c r="Q203" i="19"/>
  <c r="Q204" i="19"/>
  <c r="Q205" i="19"/>
  <c r="Q206" i="19"/>
  <c r="Q207" i="19"/>
  <c r="Q208" i="19"/>
  <c r="Q209" i="19"/>
  <c r="Q210" i="19"/>
  <c r="Q211" i="19"/>
  <c r="Q212" i="19"/>
  <c r="Q213" i="19"/>
  <c r="Q214" i="19"/>
  <c r="Q215" i="19"/>
  <c r="Q216" i="19"/>
  <c r="Q217" i="19"/>
  <c r="Q218" i="19"/>
  <c r="Q219" i="19"/>
  <c r="Q220" i="19"/>
  <c r="Q221" i="19"/>
  <c r="Q222" i="19"/>
  <c r="Q223" i="19"/>
  <c r="Q224" i="19"/>
  <c r="Q225" i="19"/>
  <c r="Q226" i="19"/>
  <c r="Q227" i="19"/>
  <c r="Q228" i="19"/>
  <c r="Q229" i="19"/>
  <c r="Q230" i="19"/>
  <c r="Q231" i="19"/>
  <c r="Q232" i="19"/>
  <c r="Q233" i="19"/>
  <c r="Q234" i="19"/>
  <c r="Q235" i="19"/>
  <c r="Q236" i="19"/>
  <c r="Q237" i="19"/>
  <c r="Q238" i="19"/>
  <c r="Q239" i="19"/>
  <c r="Q240" i="19"/>
  <c r="Q241" i="19"/>
  <c r="Q242" i="19"/>
  <c r="Q243" i="19"/>
  <c r="Q244" i="19"/>
  <c r="Q245" i="19"/>
  <c r="Q246" i="19"/>
  <c r="Q247" i="19"/>
  <c r="Q248" i="19"/>
  <c r="Q249" i="19"/>
  <c r="Q250" i="19"/>
  <c r="Q251" i="19"/>
  <c r="Q252" i="19"/>
  <c r="Q253" i="19"/>
  <c r="Q254" i="19"/>
  <c r="Q255" i="19"/>
  <c r="Q256" i="19"/>
  <c r="Q257" i="19"/>
  <c r="Q258" i="19"/>
  <c r="Q259" i="19"/>
  <c r="Q260" i="19"/>
  <c r="Q261" i="19"/>
  <c r="Q262" i="19"/>
  <c r="Q263" i="19"/>
  <c r="Q264" i="19"/>
  <c r="Q265" i="19"/>
  <c r="Q266" i="19"/>
  <c r="Q267" i="19"/>
  <c r="Q268" i="19"/>
  <c r="Q269" i="19"/>
  <c r="Q270" i="19"/>
  <c r="Q271" i="19"/>
  <c r="Q272" i="19"/>
  <c r="Q273" i="19"/>
  <c r="Q274" i="19"/>
  <c r="Q275" i="19"/>
  <c r="Q276" i="19"/>
  <c r="Q277" i="19"/>
  <c r="Q278" i="19"/>
  <c r="Q279" i="19"/>
  <c r="Q280" i="19"/>
  <c r="Q281" i="19"/>
  <c r="Q282" i="19"/>
  <c r="Q283" i="19"/>
  <c r="Q284" i="19"/>
  <c r="Q285" i="19"/>
  <c r="Q286" i="19"/>
  <c r="Q287" i="19"/>
  <c r="Q288" i="19"/>
  <c r="Q289" i="19"/>
  <c r="Q290" i="19"/>
  <c r="Q291" i="19"/>
  <c r="Q292" i="19"/>
  <c r="Q293" i="19"/>
  <c r="Q294" i="19"/>
  <c r="Q295" i="19"/>
  <c r="Q296" i="19"/>
  <c r="Q297" i="19"/>
  <c r="Q298" i="19"/>
  <c r="Q299" i="19"/>
  <c r="Q300" i="19"/>
  <c r="Q301" i="19"/>
  <c r="Q302" i="19"/>
  <c r="Q303" i="19"/>
  <c r="Q304" i="19"/>
  <c r="Q305" i="19"/>
  <c r="Q306" i="19"/>
  <c r="Q307" i="19"/>
  <c r="Q308" i="19"/>
  <c r="Q309" i="19"/>
  <c r="Q310" i="19"/>
  <c r="Q311" i="19"/>
  <c r="Q312" i="19"/>
  <c r="Q313" i="19"/>
  <c r="Q314" i="19"/>
  <c r="Q315" i="19"/>
  <c r="Q316" i="19"/>
  <c r="Q317" i="19"/>
  <c r="Q318" i="19"/>
  <c r="Q319" i="19"/>
  <c r="Q320" i="19"/>
  <c r="Q321" i="19"/>
  <c r="Q322" i="19"/>
  <c r="Q323" i="19"/>
  <c r="Q324" i="19"/>
  <c r="Q325" i="19"/>
  <c r="Q326" i="19"/>
  <c r="Q327" i="19"/>
  <c r="Q328" i="19"/>
  <c r="Q329" i="19"/>
  <c r="Q330" i="19"/>
  <c r="Q331" i="19"/>
  <c r="Q332" i="19"/>
  <c r="Q333" i="19"/>
  <c r="Q334" i="19"/>
  <c r="Q335" i="19"/>
  <c r="Q336" i="19"/>
  <c r="Q337" i="19"/>
  <c r="Q338" i="19"/>
  <c r="Q339" i="19"/>
  <c r="Q340" i="19"/>
  <c r="Q341" i="19"/>
  <c r="Q342" i="19"/>
  <c r="Q343" i="19"/>
  <c r="Q344" i="19"/>
  <c r="Q345" i="19"/>
  <c r="Q346" i="19"/>
  <c r="Q347" i="19"/>
  <c r="Q348" i="19"/>
  <c r="Q349" i="19"/>
  <c r="Q350" i="19"/>
  <c r="Q351" i="19"/>
  <c r="Q352" i="19"/>
  <c r="Q353" i="19"/>
  <c r="Q354" i="19"/>
  <c r="Q355" i="19"/>
  <c r="Q356" i="19"/>
  <c r="Q357" i="19"/>
  <c r="Q358" i="19"/>
  <c r="Q359" i="19"/>
  <c r="Q360" i="19"/>
  <c r="Q361" i="19"/>
  <c r="Q362" i="19"/>
  <c r="Q363" i="19"/>
  <c r="Q364" i="19"/>
  <c r="Q365" i="19"/>
  <c r="Q366" i="19"/>
  <c r="Q367" i="19"/>
  <c r="Q368" i="19"/>
  <c r="Q369" i="19"/>
  <c r="Q370" i="19"/>
  <c r="Q371" i="19"/>
  <c r="Q372" i="19"/>
  <c r="Q373" i="19"/>
  <c r="Q374" i="19"/>
  <c r="Q375" i="19"/>
  <c r="Q376" i="19"/>
  <c r="Q377" i="19"/>
  <c r="Q378" i="19"/>
  <c r="Q379" i="19"/>
  <c r="Q380" i="19"/>
  <c r="Q381" i="19"/>
  <c r="Q382" i="19"/>
  <c r="Q383" i="19"/>
  <c r="Q384" i="19"/>
  <c r="Q385" i="19"/>
  <c r="Q386" i="19"/>
  <c r="Q387" i="19"/>
  <c r="Q388" i="19"/>
  <c r="Q389" i="19"/>
  <c r="Q390" i="19"/>
  <c r="Q391" i="19"/>
  <c r="Q392" i="19"/>
  <c r="Q393" i="19"/>
  <c r="Q394" i="19"/>
  <c r="Q395" i="19"/>
  <c r="Q396" i="19"/>
  <c r="Q397" i="19"/>
  <c r="Q398" i="19"/>
  <c r="Q399" i="19"/>
  <c r="Q400" i="19"/>
  <c r="Q401" i="19"/>
  <c r="Q402" i="19"/>
  <c r="Q403" i="19"/>
  <c r="Q404" i="19"/>
  <c r="Q405" i="19"/>
  <c r="Q406" i="19"/>
  <c r="Q407" i="19"/>
  <c r="Q408" i="19"/>
  <c r="Q409" i="19"/>
  <c r="Q410" i="19"/>
  <c r="Q411" i="19"/>
  <c r="Q412" i="19"/>
  <c r="Q413" i="19"/>
  <c r="Q414" i="19"/>
  <c r="Q415" i="19"/>
  <c r="Q416" i="19"/>
  <c r="Q417" i="19"/>
  <c r="Q418" i="19"/>
  <c r="Q419" i="19"/>
  <c r="Q420" i="19"/>
  <c r="Q421" i="19"/>
  <c r="Q422" i="19"/>
  <c r="Q423" i="19"/>
  <c r="Q424" i="19"/>
  <c r="Q425" i="19"/>
  <c r="Q426" i="19"/>
  <c r="Q427" i="19"/>
  <c r="Q428" i="19"/>
  <c r="Q429" i="19"/>
  <c r="Q430" i="19"/>
  <c r="Q431" i="19"/>
  <c r="Q432" i="19"/>
  <c r="Q433" i="19"/>
  <c r="Q434" i="19"/>
  <c r="Q435" i="19"/>
  <c r="Q436" i="19"/>
  <c r="Q437" i="19"/>
  <c r="Q438" i="19"/>
  <c r="Q439" i="19"/>
  <c r="Q440" i="19"/>
  <c r="Q441" i="19"/>
  <c r="Q442" i="19"/>
  <c r="Q443" i="19"/>
  <c r="Q444" i="19"/>
  <c r="Q445" i="19"/>
  <c r="Q446" i="19"/>
  <c r="Q447" i="19"/>
  <c r="Q448" i="19"/>
  <c r="Q449" i="19"/>
  <c r="Q450" i="19"/>
  <c r="Q451" i="19"/>
  <c r="Q452" i="19"/>
  <c r="Q453" i="19"/>
  <c r="Q454" i="19"/>
  <c r="Q455" i="19"/>
  <c r="Q456" i="19"/>
  <c r="Q457" i="19"/>
  <c r="Q458" i="19"/>
  <c r="Q459" i="19"/>
  <c r="Q460" i="19"/>
  <c r="Q461" i="19"/>
  <c r="Q462" i="19"/>
  <c r="Q463" i="19"/>
  <c r="Q464" i="19"/>
  <c r="Q465" i="19"/>
  <c r="Q466" i="19"/>
  <c r="Q467" i="19"/>
  <c r="Q468" i="19"/>
  <c r="Q469" i="19"/>
  <c r="Q470" i="19"/>
  <c r="Q471" i="19"/>
  <c r="Q472" i="19"/>
  <c r="Q473" i="19"/>
  <c r="Q474" i="19"/>
  <c r="Q475" i="19"/>
  <c r="Q476" i="19"/>
  <c r="Q477" i="19"/>
  <c r="Q478" i="19"/>
  <c r="Q479" i="19"/>
  <c r="Q480" i="19"/>
  <c r="Q481" i="19"/>
  <c r="Q482" i="19"/>
  <c r="Q483" i="19"/>
  <c r="Q484" i="19"/>
  <c r="Q485" i="19"/>
  <c r="Q486" i="19"/>
  <c r="Q487" i="19"/>
  <c r="Q488" i="19"/>
  <c r="Q489" i="19"/>
  <c r="Q490" i="19"/>
  <c r="Q491" i="19"/>
  <c r="Q492" i="19"/>
  <c r="Q493" i="19"/>
  <c r="Q494" i="19"/>
  <c r="Q495" i="19"/>
  <c r="Q496" i="19"/>
  <c r="Q497" i="19"/>
  <c r="Q498" i="19"/>
  <c r="Q499" i="19"/>
  <c r="Q500" i="19"/>
  <c r="Q501" i="19"/>
  <c r="Q502" i="19"/>
  <c r="Q503" i="19"/>
  <c r="Q504" i="19"/>
  <c r="Q505" i="19"/>
  <c r="Q506" i="19"/>
  <c r="Q507" i="19"/>
  <c r="Q508" i="19"/>
  <c r="Q509" i="19"/>
  <c r="Q510" i="19"/>
  <c r="Q511" i="19"/>
  <c r="Q512" i="19"/>
  <c r="Q513" i="19"/>
  <c r="Q514" i="19"/>
  <c r="Q515" i="19"/>
  <c r="Q516" i="19"/>
  <c r="Q517" i="19"/>
  <c r="Q518" i="19"/>
  <c r="Q519" i="19"/>
  <c r="Q520" i="19"/>
  <c r="Q521" i="19"/>
  <c r="Q522" i="19"/>
  <c r="Q523" i="19"/>
  <c r="Q524" i="19"/>
  <c r="Q525" i="19"/>
  <c r="Q526" i="19"/>
  <c r="Q527" i="19"/>
  <c r="Q528" i="19"/>
  <c r="Q529" i="19"/>
  <c r="Q530" i="19"/>
  <c r="Q531" i="19"/>
  <c r="Q532" i="19"/>
  <c r="Q533" i="19"/>
  <c r="Q534" i="19"/>
  <c r="Q535" i="19"/>
  <c r="Q536" i="19"/>
  <c r="Q537" i="19"/>
  <c r="Q538" i="19"/>
  <c r="Q539" i="19"/>
  <c r="Q540" i="19"/>
  <c r="Q541" i="19"/>
  <c r="Q542" i="19"/>
  <c r="Q543" i="19"/>
  <c r="Q544" i="19"/>
  <c r="Q545" i="19"/>
  <c r="Q546" i="19"/>
  <c r="Q547" i="19"/>
  <c r="Q548" i="19"/>
  <c r="Q549" i="19"/>
  <c r="Q550" i="19"/>
  <c r="Q551" i="19"/>
  <c r="Q552" i="19"/>
  <c r="Q553" i="19"/>
  <c r="Q554" i="19"/>
  <c r="Q555" i="19"/>
  <c r="Q556" i="19"/>
  <c r="Q557" i="19"/>
  <c r="Q558" i="19"/>
  <c r="Q559" i="19"/>
  <c r="Q560" i="19"/>
  <c r="Q561" i="19"/>
  <c r="Q562" i="19"/>
  <c r="Q563" i="19"/>
  <c r="Q564" i="19"/>
  <c r="Q565" i="19"/>
  <c r="Q566" i="19"/>
  <c r="Q567" i="19"/>
  <c r="Q568" i="19"/>
  <c r="Q569" i="19"/>
  <c r="Q570" i="19"/>
  <c r="Q571" i="19"/>
  <c r="Q572" i="19"/>
  <c r="Q573" i="19"/>
  <c r="Q574" i="19"/>
  <c r="Q575" i="19"/>
  <c r="Q576" i="19"/>
  <c r="Q577" i="19"/>
  <c r="Q578" i="19"/>
  <c r="Q579" i="19"/>
  <c r="Q580" i="19"/>
  <c r="Q581" i="19"/>
  <c r="Q582" i="19"/>
  <c r="Q583" i="19"/>
  <c r="Q584" i="19"/>
  <c r="Q585" i="19"/>
  <c r="Q586" i="19"/>
  <c r="Q587" i="19"/>
  <c r="Q588" i="19"/>
  <c r="Q589" i="19"/>
  <c r="Q590" i="19"/>
  <c r="Q591" i="19"/>
  <c r="Q592" i="19"/>
  <c r="Q593" i="19"/>
  <c r="Q594" i="19"/>
  <c r="Q595" i="19"/>
  <c r="Q596" i="19"/>
  <c r="Q597" i="19"/>
  <c r="Q598" i="19"/>
  <c r="Q599" i="19"/>
  <c r="Q600" i="19"/>
  <c r="Q601" i="19"/>
  <c r="Q602" i="19"/>
  <c r="Q603" i="19"/>
  <c r="Q604" i="19"/>
  <c r="Q605" i="19"/>
  <c r="Q606" i="19"/>
  <c r="Q607" i="19"/>
  <c r="Q608" i="19"/>
  <c r="Q609" i="19"/>
  <c r="Q610" i="19"/>
  <c r="Q611" i="19"/>
  <c r="Q612" i="19"/>
  <c r="Q613" i="19"/>
  <c r="Q614" i="19"/>
  <c r="Q615" i="19"/>
  <c r="Q616" i="19"/>
  <c r="Q617" i="19"/>
  <c r="Q618" i="19"/>
  <c r="Q619" i="19"/>
  <c r="Q620" i="19"/>
  <c r="Q621" i="19"/>
  <c r="Q622" i="19"/>
  <c r="Q623" i="19"/>
  <c r="Q624" i="19"/>
  <c r="Q625" i="19"/>
  <c r="Q626" i="19"/>
  <c r="Q627" i="19"/>
  <c r="Q628" i="19"/>
  <c r="Q629" i="19"/>
  <c r="Q630" i="19"/>
  <c r="Q631" i="19"/>
  <c r="Q632" i="19"/>
  <c r="Q633" i="19"/>
  <c r="Q634" i="19"/>
  <c r="Q635" i="19"/>
  <c r="Q636" i="19"/>
  <c r="Q637" i="19"/>
  <c r="Q638" i="19"/>
  <c r="Q639" i="19"/>
  <c r="Q640" i="19"/>
  <c r="Q641" i="19"/>
  <c r="Q642" i="19"/>
  <c r="Q643" i="19"/>
  <c r="Q644" i="19"/>
  <c r="Q645" i="19"/>
  <c r="Q646" i="19"/>
  <c r="Q647" i="19"/>
  <c r="Q648" i="19"/>
  <c r="Q649" i="19"/>
  <c r="Q650" i="19"/>
  <c r="Q651" i="19"/>
  <c r="Q652" i="19"/>
  <c r="Q653" i="19"/>
  <c r="Q654" i="19"/>
  <c r="Q655" i="19"/>
  <c r="Q656" i="19"/>
  <c r="Q657" i="19"/>
  <c r="Q658" i="19"/>
  <c r="Q659" i="19"/>
  <c r="Q660" i="19"/>
  <c r="Q661" i="19"/>
  <c r="Q662" i="19"/>
  <c r="Q663" i="19"/>
  <c r="Q664" i="19"/>
  <c r="Q665" i="19"/>
  <c r="Q666" i="19"/>
  <c r="Q667" i="19"/>
  <c r="Q668" i="19"/>
  <c r="Q669" i="19"/>
  <c r="Q670" i="19"/>
  <c r="Q671" i="19"/>
  <c r="Q672" i="19"/>
  <c r="Q673" i="19"/>
  <c r="Q674" i="19"/>
  <c r="Q675" i="19"/>
  <c r="Q676" i="19"/>
  <c r="Q677" i="19"/>
  <c r="Q678" i="19"/>
  <c r="Q679" i="19"/>
  <c r="Q680" i="19"/>
  <c r="Q681" i="19"/>
  <c r="Q682" i="19"/>
  <c r="Q683" i="19"/>
  <c r="Q684" i="19"/>
  <c r="Q685" i="19"/>
  <c r="Q686" i="19"/>
  <c r="Q687" i="19"/>
  <c r="Q688" i="19"/>
  <c r="Q689" i="19"/>
  <c r="Q690" i="19"/>
  <c r="Q691" i="19"/>
  <c r="Q692" i="19"/>
  <c r="Q693" i="19"/>
  <c r="Q694" i="19"/>
  <c r="Q695" i="19"/>
  <c r="Q696" i="19"/>
  <c r="Q697" i="19"/>
  <c r="Q698" i="19"/>
  <c r="Q699" i="19"/>
  <c r="Q700" i="19"/>
  <c r="Q701" i="19"/>
  <c r="Q702" i="19"/>
  <c r="Q703" i="19"/>
  <c r="Q704" i="19"/>
  <c r="Q705" i="19"/>
  <c r="Q706" i="19"/>
  <c r="Q707" i="19"/>
  <c r="Q708" i="19"/>
  <c r="Q709" i="19"/>
  <c r="Q710" i="19"/>
  <c r="Q711" i="19"/>
  <c r="Q712" i="19"/>
  <c r="Q713" i="19"/>
  <c r="Q714" i="19"/>
  <c r="Q715" i="19"/>
  <c r="Q716" i="19"/>
  <c r="Q717" i="19"/>
  <c r="Q718" i="19"/>
  <c r="Q719" i="19"/>
  <c r="Q720" i="19"/>
  <c r="Q721" i="19"/>
  <c r="Q722" i="19"/>
  <c r="Q723" i="19"/>
  <c r="Q724" i="19"/>
  <c r="Q725" i="19"/>
  <c r="Q726" i="19"/>
  <c r="Q727" i="19"/>
  <c r="Q728" i="19"/>
  <c r="Q729" i="19"/>
  <c r="Q730" i="19"/>
  <c r="Q731" i="19"/>
  <c r="Q732" i="19"/>
  <c r="Q733" i="19"/>
  <c r="Q734" i="19"/>
  <c r="Q735" i="19"/>
  <c r="Q736" i="19"/>
  <c r="Q737" i="19"/>
  <c r="Q738" i="19"/>
  <c r="Q739" i="19"/>
  <c r="Q740" i="19"/>
  <c r="Q741" i="19"/>
  <c r="Q742" i="19"/>
  <c r="Q743" i="19"/>
  <c r="Q744" i="19"/>
  <c r="Q745" i="19"/>
  <c r="Q746" i="19"/>
  <c r="Q747" i="19"/>
  <c r="Q748" i="19"/>
  <c r="Q749" i="19"/>
  <c r="Q750" i="19"/>
  <c r="Q751" i="19"/>
  <c r="Q752" i="19"/>
  <c r="Q753" i="19"/>
  <c r="Q754" i="19"/>
  <c r="Q755" i="19"/>
  <c r="Q756" i="19"/>
  <c r="Q757" i="19"/>
  <c r="Q758" i="19"/>
  <c r="Q759" i="19"/>
  <c r="Q760" i="19"/>
  <c r="Q761" i="19"/>
  <c r="Q762" i="19"/>
  <c r="Q763" i="19"/>
  <c r="Q764" i="19"/>
  <c r="Q765" i="19"/>
  <c r="Q766" i="19"/>
  <c r="Q767" i="19"/>
  <c r="Q768" i="19"/>
  <c r="Q769" i="19"/>
  <c r="Q770" i="19"/>
  <c r="Q771" i="19"/>
  <c r="Q772" i="19"/>
  <c r="Q773" i="19"/>
  <c r="Q774" i="19"/>
  <c r="Q775" i="19"/>
  <c r="Q776" i="19"/>
  <c r="Q777" i="19"/>
  <c r="Q778" i="19"/>
  <c r="Q779" i="19"/>
  <c r="Q780" i="19"/>
  <c r="Q781" i="19"/>
  <c r="Q782" i="19"/>
  <c r="Q783" i="19"/>
  <c r="Q784" i="19"/>
  <c r="Q785" i="19"/>
  <c r="Q786" i="19"/>
  <c r="Q787" i="19"/>
  <c r="Q788" i="19"/>
  <c r="Q789" i="19"/>
  <c r="Q790" i="19"/>
  <c r="Q791" i="19"/>
  <c r="Q792" i="19"/>
  <c r="Q793" i="19"/>
  <c r="Q794" i="19"/>
  <c r="Q795" i="19"/>
  <c r="Q796" i="19"/>
  <c r="Q797" i="19"/>
  <c r="Q798" i="19"/>
  <c r="Q799" i="19"/>
  <c r="Q800" i="19"/>
  <c r="Q801" i="19"/>
  <c r="Q802" i="19"/>
  <c r="Q803" i="19"/>
  <c r="Q804" i="19"/>
  <c r="Q805" i="19"/>
  <c r="Q806" i="19"/>
  <c r="Q807" i="19"/>
  <c r="Q808" i="19"/>
  <c r="Q809" i="19"/>
  <c r="Q810" i="19"/>
  <c r="Q811" i="19"/>
  <c r="Q812" i="19"/>
  <c r="Q813" i="19"/>
  <c r="Q814" i="19"/>
  <c r="Q815" i="19"/>
  <c r="Q816" i="19"/>
  <c r="Q817" i="19"/>
  <c r="Q818" i="19"/>
  <c r="Q819" i="19"/>
  <c r="Q820" i="19"/>
  <c r="Q821" i="19"/>
  <c r="Q822" i="19"/>
  <c r="Q823" i="19"/>
  <c r="Q824" i="19"/>
  <c r="Q825" i="19"/>
  <c r="Q826" i="19"/>
  <c r="Q827" i="19"/>
  <c r="Q828" i="19"/>
  <c r="Q829" i="19"/>
  <c r="Q830" i="19"/>
  <c r="Q831" i="19"/>
  <c r="Q832" i="19"/>
  <c r="Q833" i="19"/>
  <c r="Q834" i="19"/>
  <c r="Q835" i="19"/>
  <c r="Q836" i="19"/>
  <c r="Q837" i="19"/>
  <c r="Q838" i="19"/>
  <c r="Q839" i="19"/>
  <c r="Q840" i="19"/>
  <c r="Q841" i="19"/>
  <c r="Q842" i="19"/>
  <c r="Q843" i="19"/>
  <c r="Q844" i="19"/>
  <c r="Q845" i="19"/>
  <c r="Q846" i="19"/>
  <c r="Q847" i="19"/>
  <c r="Q848" i="19"/>
  <c r="Q849" i="19"/>
  <c r="Q850" i="19"/>
  <c r="Q851" i="19"/>
  <c r="Q852" i="19"/>
  <c r="Q853" i="19"/>
  <c r="Q854" i="19"/>
  <c r="Q855" i="19"/>
  <c r="Q856" i="19"/>
  <c r="Q857" i="19"/>
  <c r="Q858" i="19"/>
  <c r="Q859" i="19"/>
  <c r="Q860" i="19"/>
  <c r="Q861" i="19"/>
  <c r="Q862" i="19"/>
  <c r="Q863" i="19"/>
  <c r="Q864" i="19"/>
  <c r="Q865" i="19"/>
  <c r="Q866" i="19"/>
  <c r="Q867" i="19"/>
  <c r="Q868" i="19"/>
  <c r="Q869" i="19"/>
  <c r="Q870" i="19"/>
  <c r="Q871" i="19"/>
  <c r="Q872" i="19"/>
  <c r="Q873" i="19"/>
  <c r="Q874" i="19"/>
  <c r="Q875" i="19"/>
  <c r="Q876" i="19"/>
  <c r="Q877" i="19"/>
  <c r="Q878" i="19"/>
  <c r="Q879" i="19"/>
  <c r="Q880" i="19"/>
  <c r="Q881" i="19"/>
  <c r="Q882" i="19"/>
  <c r="Q883" i="19"/>
  <c r="Q884" i="19"/>
  <c r="Q885" i="19"/>
  <c r="Q886" i="19"/>
  <c r="Q887" i="19"/>
  <c r="Q888" i="19"/>
  <c r="Q889" i="19"/>
  <c r="Q890" i="19"/>
  <c r="Q891" i="19"/>
  <c r="Q892" i="19"/>
  <c r="Q893" i="19"/>
  <c r="Q894" i="19"/>
  <c r="Q895" i="19"/>
  <c r="Q896" i="19"/>
  <c r="Q897" i="19"/>
  <c r="Q898" i="19"/>
  <c r="Q899" i="19"/>
  <c r="Q900" i="19"/>
  <c r="Q901" i="19"/>
  <c r="Q902" i="19"/>
  <c r="Q903" i="19"/>
  <c r="Q904" i="19"/>
  <c r="Q905" i="19"/>
  <c r="Q906" i="19"/>
  <c r="Q907" i="19"/>
  <c r="Q908" i="19"/>
  <c r="Q909" i="19"/>
  <c r="Q910" i="19"/>
  <c r="Q911" i="19"/>
  <c r="Q912" i="19"/>
  <c r="Q913" i="19"/>
  <c r="Q914" i="19"/>
  <c r="Q915" i="19"/>
  <c r="Q916" i="19"/>
  <c r="Q917" i="19"/>
  <c r="Q918" i="19"/>
  <c r="Q919" i="19"/>
  <c r="Q920" i="19"/>
  <c r="Q921" i="19"/>
  <c r="Q922" i="19"/>
  <c r="Q923" i="19"/>
  <c r="Q924" i="19"/>
  <c r="Q925" i="19"/>
  <c r="Q926" i="19"/>
  <c r="Q927" i="19"/>
  <c r="Q928" i="19"/>
  <c r="Q929" i="19"/>
  <c r="Q930" i="19"/>
  <c r="Q931" i="19"/>
  <c r="Q932" i="19"/>
  <c r="Q933" i="19"/>
  <c r="Q934" i="19"/>
  <c r="Q935" i="19"/>
  <c r="Q936" i="19"/>
  <c r="Q937" i="19"/>
  <c r="Q938" i="19"/>
  <c r="Q939" i="19"/>
  <c r="Q940" i="19"/>
  <c r="Q941" i="19"/>
  <c r="Q942" i="19"/>
  <c r="Q943" i="19"/>
  <c r="Q944" i="19"/>
  <c r="Q945" i="19"/>
  <c r="Q946" i="19"/>
  <c r="Q947" i="19"/>
  <c r="Q948" i="19"/>
  <c r="Q949" i="19"/>
  <c r="Q950" i="19"/>
  <c r="Q5" i="19"/>
  <c r="P6" i="19"/>
  <c r="P7" i="19"/>
  <c r="P8" i="19"/>
  <c r="P9" i="19"/>
  <c r="P10" i="19"/>
  <c r="P11" i="19"/>
  <c r="P12" i="19"/>
  <c r="P13" i="19"/>
  <c r="P14" i="19"/>
  <c r="P15" i="19"/>
  <c r="P16" i="19"/>
  <c r="P17" i="19"/>
  <c r="P18" i="19"/>
  <c r="P19" i="19"/>
  <c r="P20" i="19"/>
  <c r="P21" i="19"/>
  <c r="P22" i="19"/>
  <c r="P23" i="19"/>
  <c r="P24" i="19"/>
  <c r="P25" i="19"/>
  <c r="P26" i="19"/>
  <c r="P27" i="19"/>
  <c r="P28" i="19"/>
  <c r="P29" i="19"/>
  <c r="P30" i="19"/>
  <c r="P31" i="19"/>
  <c r="P32" i="19"/>
  <c r="P33" i="19"/>
  <c r="P34" i="19"/>
  <c r="P35" i="19"/>
  <c r="P36" i="19"/>
  <c r="P37" i="19"/>
  <c r="P38" i="19"/>
  <c r="P39" i="19"/>
  <c r="P40" i="19"/>
  <c r="P41" i="19"/>
  <c r="P42" i="19"/>
  <c r="P43" i="19"/>
  <c r="P44" i="19"/>
  <c r="P45" i="19"/>
  <c r="P46" i="19"/>
  <c r="P47" i="19"/>
  <c r="P48" i="19"/>
  <c r="P49" i="19"/>
  <c r="P50" i="19"/>
  <c r="P51" i="19"/>
  <c r="P52" i="19"/>
  <c r="P53" i="19"/>
  <c r="P54" i="19"/>
  <c r="P55" i="19"/>
  <c r="P56" i="19"/>
  <c r="P57" i="19"/>
  <c r="P58" i="19"/>
  <c r="P59" i="19"/>
  <c r="P60" i="19"/>
  <c r="P61" i="19"/>
  <c r="P62" i="19"/>
  <c r="P63" i="19"/>
  <c r="P64" i="19"/>
  <c r="P65" i="19"/>
  <c r="P66" i="19"/>
  <c r="P67" i="19"/>
  <c r="P68" i="19"/>
  <c r="P69" i="19"/>
  <c r="P70" i="19"/>
  <c r="P71" i="19"/>
  <c r="P72" i="19"/>
  <c r="P73" i="19"/>
  <c r="P74" i="19"/>
  <c r="P75" i="19"/>
  <c r="P76" i="19"/>
  <c r="P77" i="19"/>
  <c r="P78" i="19"/>
  <c r="P79" i="19"/>
  <c r="P80" i="19"/>
  <c r="P81" i="19"/>
  <c r="P82" i="19"/>
  <c r="P83" i="19"/>
  <c r="P84" i="19"/>
  <c r="P85" i="19"/>
  <c r="P86" i="19"/>
  <c r="P87" i="19"/>
  <c r="P88" i="19"/>
  <c r="P89" i="19"/>
  <c r="P90" i="19"/>
  <c r="P91" i="19"/>
  <c r="P92" i="19"/>
  <c r="P93" i="19"/>
  <c r="P94" i="19"/>
  <c r="P95" i="19"/>
  <c r="P96" i="19"/>
  <c r="P97" i="19"/>
  <c r="P98" i="19"/>
  <c r="P99" i="19"/>
  <c r="P100" i="19"/>
  <c r="P101" i="19"/>
  <c r="P102" i="19"/>
  <c r="P103" i="19"/>
  <c r="P104" i="19"/>
  <c r="P105" i="19"/>
  <c r="P106" i="19"/>
  <c r="P107" i="19"/>
  <c r="P108" i="19"/>
  <c r="P109" i="19"/>
  <c r="P110" i="19"/>
  <c r="P111" i="19"/>
  <c r="P112" i="19"/>
  <c r="P113" i="19"/>
  <c r="P114" i="19"/>
  <c r="P115" i="19"/>
  <c r="P116" i="19"/>
  <c r="P117" i="19"/>
  <c r="P118" i="19"/>
  <c r="P119" i="19"/>
  <c r="P120" i="19"/>
  <c r="P121" i="19"/>
  <c r="P122" i="19"/>
  <c r="P123" i="19"/>
  <c r="P124" i="19"/>
  <c r="P125" i="19"/>
  <c r="P126" i="19"/>
  <c r="P127" i="19"/>
  <c r="P128" i="19"/>
  <c r="P129" i="19"/>
  <c r="P130" i="19"/>
  <c r="P131" i="19"/>
  <c r="P132" i="19"/>
  <c r="P133" i="19"/>
  <c r="P134" i="19"/>
  <c r="P135" i="19"/>
  <c r="P136" i="19"/>
  <c r="P137" i="19"/>
  <c r="P138" i="19"/>
  <c r="P139" i="19"/>
  <c r="P140" i="19"/>
  <c r="P141" i="19"/>
  <c r="P142" i="19"/>
  <c r="P143" i="19"/>
  <c r="P144" i="19"/>
  <c r="P145" i="19"/>
  <c r="P146" i="19"/>
  <c r="P147" i="19"/>
  <c r="P148" i="19"/>
  <c r="P149" i="19"/>
  <c r="P150" i="19"/>
  <c r="P151" i="19"/>
  <c r="P152" i="19"/>
  <c r="P153" i="19"/>
  <c r="P154" i="19"/>
  <c r="P155" i="19"/>
  <c r="P156" i="19"/>
  <c r="P157" i="19"/>
  <c r="P158" i="19"/>
  <c r="P159" i="19"/>
  <c r="P160" i="19"/>
  <c r="P161" i="19"/>
  <c r="P162" i="19"/>
  <c r="P163" i="19"/>
  <c r="P164" i="19"/>
  <c r="P165" i="19"/>
  <c r="P166" i="19"/>
  <c r="P167" i="19"/>
  <c r="P168" i="19"/>
  <c r="P169" i="19"/>
  <c r="P170" i="19"/>
  <c r="P171" i="19"/>
  <c r="P172" i="19"/>
  <c r="P173" i="19"/>
  <c r="P174" i="19"/>
  <c r="P175" i="19"/>
  <c r="P176" i="19"/>
  <c r="P177" i="19"/>
  <c r="P178" i="19"/>
  <c r="P179" i="19"/>
  <c r="P180" i="19"/>
  <c r="P181" i="19"/>
  <c r="P182" i="19"/>
  <c r="P183" i="19"/>
  <c r="P184" i="19"/>
  <c r="P185" i="19"/>
  <c r="P186" i="19"/>
  <c r="P187" i="19"/>
  <c r="P188" i="19"/>
  <c r="P189" i="19"/>
  <c r="P190" i="19"/>
  <c r="P191" i="19"/>
  <c r="P192" i="19"/>
  <c r="P193" i="19"/>
  <c r="P194" i="19"/>
  <c r="P195" i="19"/>
  <c r="P196" i="19"/>
  <c r="P197" i="19"/>
  <c r="P198" i="19"/>
  <c r="P199" i="19"/>
  <c r="P200" i="19"/>
  <c r="P201" i="19"/>
  <c r="P202" i="19"/>
  <c r="P203" i="19"/>
  <c r="P204" i="19"/>
  <c r="P205" i="19"/>
  <c r="P206" i="19"/>
  <c r="P207" i="19"/>
  <c r="P208" i="19"/>
  <c r="P209" i="19"/>
  <c r="P210" i="19"/>
  <c r="P211" i="19"/>
  <c r="P212" i="19"/>
  <c r="P213" i="19"/>
  <c r="P214" i="19"/>
  <c r="P215" i="19"/>
  <c r="P216" i="19"/>
  <c r="P217" i="19"/>
  <c r="P218" i="19"/>
  <c r="P219" i="19"/>
  <c r="P220" i="19"/>
  <c r="P221" i="19"/>
  <c r="P222" i="19"/>
  <c r="P223" i="19"/>
  <c r="P224" i="19"/>
  <c r="P225" i="19"/>
  <c r="P226" i="19"/>
  <c r="P227" i="19"/>
  <c r="P228" i="19"/>
  <c r="P229" i="19"/>
  <c r="P230" i="19"/>
  <c r="P231" i="19"/>
  <c r="P232" i="19"/>
  <c r="P233" i="19"/>
  <c r="P234" i="19"/>
  <c r="P235" i="19"/>
  <c r="P236" i="19"/>
  <c r="P237" i="19"/>
  <c r="P238" i="19"/>
  <c r="P239" i="19"/>
  <c r="P240" i="19"/>
  <c r="P241" i="19"/>
  <c r="P242" i="19"/>
  <c r="P243" i="19"/>
  <c r="P244" i="19"/>
  <c r="P245" i="19"/>
  <c r="P246" i="19"/>
  <c r="P247" i="19"/>
  <c r="P248" i="19"/>
  <c r="P249" i="19"/>
  <c r="P250" i="19"/>
  <c r="P251" i="19"/>
  <c r="P252" i="19"/>
  <c r="P253" i="19"/>
  <c r="P254" i="19"/>
  <c r="P255" i="19"/>
  <c r="P256" i="19"/>
  <c r="P257" i="19"/>
  <c r="P258" i="19"/>
  <c r="P259" i="19"/>
  <c r="P260" i="19"/>
  <c r="P261" i="19"/>
  <c r="P262" i="19"/>
  <c r="P263" i="19"/>
  <c r="P264" i="19"/>
  <c r="P265" i="19"/>
  <c r="P266" i="19"/>
  <c r="P267" i="19"/>
  <c r="P268" i="19"/>
  <c r="P269" i="19"/>
  <c r="P270" i="19"/>
  <c r="P271" i="19"/>
  <c r="P272" i="19"/>
  <c r="P273" i="19"/>
  <c r="P274" i="19"/>
  <c r="P275" i="19"/>
  <c r="P276" i="19"/>
  <c r="P277" i="19"/>
  <c r="P278" i="19"/>
  <c r="P279" i="19"/>
  <c r="P280" i="19"/>
  <c r="P281" i="19"/>
  <c r="P282" i="19"/>
  <c r="P283" i="19"/>
  <c r="P284" i="19"/>
  <c r="P285" i="19"/>
  <c r="P286" i="19"/>
  <c r="P287" i="19"/>
  <c r="P288" i="19"/>
  <c r="P289" i="19"/>
  <c r="P290" i="19"/>
  <c r="P291" i="19"/>
  <c r="P292" i="19"/>
  <c r="P293" i="19"/>
  <c r="P294" i="19"/>
  <c r="P295" i="19"/>
  <c r="P296" i="19"/>
  <c r="P297" i="19"/>
  <c r="P298" i="19"/>
  <c r="P299" i="19"/>
  <c r="P300" i="19"/>
  <c r="P301" i="19"/>
  <c r="P302" i="19"/>
  <c r="P303" i="19"/>
  <c r="P304" i="19"/>
  <c r="P305" i="19"/>
  <c r="P306" i="19"/>
  <c r="P307" i="19"/>
  <c r="P308" i="19"/>
  <c r="P309" i="19"/>
  <c r="P310" i="19"/>
  <c r="P311" i="19"/>
  <c r="P312" i="19"/>
  <c r="P313" i="19"/>
  <c r="P314" i="19"/>
  <c r="P315" i="19"/>
  <c r="P316" i="19"/>
  <c r="P317" i="19"/>
  <c r="P318" i="19"/>
  <c r="P319" i="19"/>
  <c r="P320" i="19"/>
  <c r="P321" i="19"/>
  <c r="P322" i="19"/>
  <c r="P323" i="19"/>
  <c r="P324" i="19"/>
  <c r="P325" i="19"/>
  <c r="P326" i="19"/>
  <c r="P327" i="19"/>
  <c r="P328" i="19"/>
  <c r="P329" i="19"/>
  <c r="P330" i="19"/>
  <c r="P331" i="19"/>
  <c r="P332" i="19"/>
  <c r="P333" i="19"/>
  <c r="P334" i="19"/>
  <c r="P335" i="19"/>
  <c r="P336" i="19"/>
  <c r="P337" i="19"/>
  <c r="P338" i="19"/>
  <c r="P339" i="19"/>
  <c r="P340" i="19"/>
  <c r="P341" i="19"/>
  <c r="P342" i="19"/>
  <c r="P343" i="19"/>
  <c r="P344" i="19"/>
  <c r="P345" i="19"/>
  <c r="P346" i="19"/>
  <c r="P347" i="19"/>
  <c r="P348" i="19"/>
  <c r="P349" i="19"/>
  <c r="P350" i="19"/>
  <c r="P351" i="19"/>
  <c r="P352" i="19"/>
  <c r="P353" i="19"/>
  <c r="P354" i="19"/>
  <c r="P355" i="19"/>
  <c r="P356" i="19"/>
  <c r="P357" i="19"/>
  <c r="P358" i="19"/>
  <c r="P359" i="19"/>
  <c r="P360" i="19"/>
  <c r="P361" i="19"/>
  <c r="P362" i="19"/>
  <c r="P363" i="19"/>
  <c r="P364" i="19"/>
  <c r="P365" i="19"/>
  <c r="P366" i="19"/>
  <c r="P367" i="19"/>
  <c r="P368" i="19"/>
  <c r="P369" i="19"/>
  <c r="P370" i="19"/>
  <c r="P371" i="19"/>
  <c r="P372" i="19"/>
  <c r="P373" i="19"/>
  <c r="P374" i="19"/>
  <c r="P375" i="19"/>
  <c r="P376" i="19"/>
  <c r="P377" i="19"/>
  <c r="P378" i="19"/>
  <c r="P379" i="19"/>
  <c r="P380" i="19"/>
  <c r="P381" i="19"/>
  <c r="P382" i="19"/>
  <c r="P383" i="19"/>
  <c r="P384" i="19"/>
  <c r="P385" i="19"/>
  <c r="P386" i="19"/>
  <c r="P387" i="19"/>
  <c r="P388" i="19"/>
  <c r="P389" i="19"/>
  <c r="P390" i="19"/>
  <c r="P391" i="19"/>
  <c r="P392" i="19"/>
  <c r="P393" i="19"/>
  <c r="P394" i="19"/>
  <c r="P395" i="19"/>
  <c r="P396" i="19"/>
  <c r="P397" i="19"/>
  <c r="P398" i="19"/>
  <c r="P399" i="19"/>
  <c r="P400" i="19"/>
  <c r="P401" i="19"/>
  <c r="P402" i="19"/>
  <c r="P403" i="19"/>
  <c r="P404" i="19"/>
  <c r="P405" i="19"/>
  <c r="P406" i="19"/>
  <c r="P407" i="19"/>
  <c r="P408" i="19"/>
  <c r="P409" i="19"/>
  <c r="P410" i="19"/>
  <c r="P411" i="19"/>
  <c r="P412" i="19"/>
  <c r="P413" i="19"/>
  <c r="P414" i="19"/>
  <c r="P415" i="19"/>
  <c r="P416" i="19"/>
  <c r="P417" i="19"/>
  <c r="P418" i="19"/>
  <c r="P419" i="19"/>
  <c r="P420" i="19"/>
  <c r="P421" i="19"/>
  <c r="P422" i="19"/>
  <c r="P423" i="19"/>
  <c r="P424" i="19"/>
  <c r="P425" i="19"/>
  <c r="P426" i="19"/>
  <c r="P427" i="19"/>
  <c r="P428" i="19"/>
  <c r="P429" i="19"/>
  <c r="P430" i="19"/>
  <c r="P431" i="19"/>
  <c r="P432" i="19"/>
  <c r="P433" i="19"/>
  <c r="P434" i="19"/>
  <c r="P435" i="19"/>
  <c r="P436" i="19"/>
  <c r="P437" i="19"/>
  <c r="P438" i="19"/>
  <c r="P439" i="19"/>
  <c r="P440" i="19"/>
  <c r="P441" i="19"/>
  <c r="P442" i="19"/>
  <c r="P443" i="19"/>
  <c r="P444" i="19"/>
  <c r="P445" i="19"/>
  <c r="P446" i="19"/>
  <c r="P447" i="19"/>
  <c r="P448" i="19"/>
  <c r="P449" i="19"/>
  <c r="P450" i="19"/>
  <c r="P451" i="19"/>
  <c r="P452" i="19"/>
  <c r="P453" i="19"/>
  <c r="P454" i="19"/>
  <c r="P455" i="19"/>
  <c r="P456" i="19"/>
  <c r="P457" i="19"/>
  <c r="P458" i="19"/>
  <c r="P459" i="19"/>
  <c r="P460" i="19"/>
  <c r="P461" i="19"/>
  <c r="P462" i="19"/>
  <c r="P463" i="19"/>
  <c r="P464" i="19"/>
  <c r="P465" i="19"/>
  <c r="P466" i="19"/>
  <c r="P467" i="19"/>
  <c r="P468" i="19"/>
  <c r="P469" i="19"/>
  <c r="P470" i="19"/>
  <c r="P471" i="19"/>
  <c r="P472" i="19"/>
  <c r="P473" i="19"/>
  <c r="P474" i="19"/>
  <c r="P475" i="19"/>
  <c r="P476" i="19"/>
  <c r="P477" i="19"/>
  <c r="P478" i="19"/>
  <c r="P479" i="19"/>
  <c r="P480" i="19"/>
  <c r="P481" i="19"/>
  <c r="P482" i="19"/>
  <c r="P483" i="19"/>
  <c r="P484" i="19"/>
  <c r="P485" i="19"/>
  <c r="P486" i="19"/>
  <c r="P487" i="19"/>
  <c r="P488" i="19"/>
  <c r="P489" i="19"/>
  <c r="P490" i="19"/>
  <c r="P491" i="19"/>
  <c r="P492" i="19"/>
  <c r="P493" i="19"/>
  <c r="P494" i="19"/>
  <c r="P495" i="19"/>
  <c r="P496" i="19"/>
  <c r="P497" i="19"/>
  <c r="P498" i="19"/>
  <c r="P499" i="19"/>
  <c r="P500" i="19"/>
  <c r="P501" i="19"/>
  <c r="P502" i="19"/>
  <c r="P503" i="19"/>
  <c r="P504" i="19"/>
  <c r="P505" i="19"/>
  <c r="P506" i="19"/>
  <c r="P507" i="19"/>
  <c r="P508" i="19"/>
  <c r="P509" i="19"/>
  <c r="P510" i="19"/>
  <c r="P512" i="19"/>
  <c r="P513" i="19"/>
  <c r="P514" i="19"/>
  <c r="P515" i="19"/>
  <c r="P516" i="19"/>
  <c r="P517" i="19"/>
  <c r="P518" i="19"/>
  <c r="P519" i="19"/>
  <c r="P520" i="19"/>
  <c r="P521" i="19"/>
  <c r="P522" i="19"/>
  <c r="P523" i="19"/>
  <c r="P524" i="19"/>
  <c r="P525" i="19"/>
  <c r="P526" i="19"/>
  <c r="P527" i="19"/>
  <c r="P528" i="19"/>
  <c r="P529" i="19"/>
  <c r="P530" i="19"/>
  <c r="P531" i="19"/>
  <c r="P532" i="19"/>
  <c r="P533" i="19"/>
  <c r="P534" i="19"/>
  <c r="P535" i="19"/>
  <c r="P536" i="19"/>
  <c r="P537" i="19"/>
  <c r="P538" i="19"/>
  <c r="P539" i="19"/>
  <c r="P540" i="19"/>
  <c r="P541" i="19"/>
  <c r="P542" i="19"/>
  <c r="P543" i="19"/>
  <c r="P544" i="19"/>
  <c r="P545" i="19"/>
  <c r="P546" i="19"/>
  <c r="P547" i="19"/>
  <c r="P548" i="19"/>
  <c r="P549" i="19"/>
  <c r="P550" i="19"/>
  <c r="P551" i="19"/>
  <c r="P552" i="19"/>
  <c r="P553" i="19"/>
  <c r="P554" i="19"/>
  <c r="P555" i="19"/>
  <c r="P556" i="19"/>
  <c r="P557" i="19"/>
  <c r="P558" i="19"/>
  <c r="P559" i="19"/>
  <c r="P560" i="19"/>
  <c r="P561" i="19"/>
  <c r="P562" i="19"/>
  <c r="P563" i="19"/>
  <c r="P564" i="19"/>
  <c r="P565" i="19"/>
  <c r="P566" i="19"/>
  <c r="P567" i="19"/>
  <c r="P568" i="19"/>
  <c r="P569" i="19"/>
  <c r="P570" i="19"/>
  <c r="P571" i="19"/>
  <c r="P572" i="19"/>
  <c r="P573" i="19"/>
  <c r="P574" i="19"/>
  <c r="P575" i="19"/>
  <c r="P576" i="19"/>
  <c r="P577" i="19"/>
  <c r="P578" i="19"/>
  <c r="P579" i="19"/>
  <c r="P580" i="19"/>
  <c r="P581" i="19"/>
  <c r="P582" i="19"/>
  <c r="P583" i="19"/>
  <c r="P584" i="19"/>
  <c r="P585" i="19"/>
  <c r="P586" i="19"/>
  <c r="P587" i="19"/>
  <c r="P588" i="19"/>
  <c r="P589" i="19"/>
  <c r="P590" i="19"/>
  <c r="P591" i="19"/>
  <c r="P592" i="19"/>
  <c r="P593" i="19"/>
  <c r="P594" i="19"/>
  <c r="P595" i="19"/>
  <c r="P596" i="19"/>
  <c r="P597" i="19"/>
  <c r="P598" i="19"/>
  <c r="P599" i="19"/>
  <c r="P600" i="19"/>
  <c r="P601" i="19"/>
  <c r="P602" i="19"/>
  <c r="P603" i="19"/>
  <c r="P604" i="19"/>
  <c r="P605" i="19"/>
  <c r="P606" i="19"/>
  <c r="P607" i="19"/>
  <c r="P608" i="19"/>
  <c r="P609" i="19"/>
  <c r="P610" i="19"/>
  <c r="P611" i="19"/>
  <c r="P612" i="19"/>
  <c r="P613" i="19"/>
  <c r="P614" i="19"/>
  <c r="P615" i="19"/>
  <c r="P616" i="19"/>
  <c r="P617" i="19"/>
  <c r="P618" i="19"/>
  <c r="P619" i="19"/>
  <c r="P620" i="19"/>
  <c r="P621" i="19"/>
  <c r="P622" i="19"/>
  <c r="P623" i="19"/>
  <c r="P624" i="19"/>
  <c r="P625" i="19"/>
  <c r="P626" i="19"/>
  <c r="P627" i="19"/>
  <c r="P628" i="19"/>
  <c r="P629" i="19"/>
  <c r="P630" i="19"/>
  <c r="P631" i="19"/>
  <c r="P632" i="19"/>
  <c r="P633" i="19"/>
  <c r="P634" i="19"/>
  <c r="P636" i="19"/>
  <c r="P637" i="19"/>
  <c r="P638" i="19"/>
  <c r="P639" i="19"/>
  <c r="P640" i="19"/>
  <c r="P641" i="19"/>
  <c r="P642" i="19"/>
  <c r="P643" i="19"/>
  <c r="P644" i="19"/>
  <c r="P645" i="19"/>
  <c r="P646" i="19"/>
  <c r="P647" i="19"/>
  <c r="P648" i="19"/>
  <c r="P649" i="19"/>
  <c r="P650" i="19"/>
  <c r="P651" i="19"/>
  <c r="P652" i="19"/>
  <c r="P653" i="19"/>
  <c r="P654" i="19"/>
  <c r="P655" i="19"/>
  <c r="P656" i="19"/>
  <c r="P657" i="19"/>
  <c r="P658" i="19"/>
  <c r="P659" i="19"/>
  <c r="P660" i="19"/>
  <c r="P661" i="19"/>
  <c r="P662" i="19"/>
  <c r="P663" i="19"/>
  <c r="P664" i="19"/>
  <c r="P665" i="19"/>
  <c r="P666" i="19"/>
  <c r="P667" i="19"/>
  <c r="P668" i="19"/>
  <c r="P669" i="19"/>
  <c r="P670" i="19"/>
  <c r="P671" i="19"/>
  <c r="P672" i="19"/>
  <c r="P673" i="19"/>
  <c r="P674" i="19"/>
  <c r="P675" i="19"/>
  <c r="P676" i="19"/>
  <c r="P677" i="19"/>
  <c r="P678" i="19"/>
  <c r="P679" i="19"/>
  <c r="P680" i="19"/>
  <c r="P681" i="19"/>
  <c r="P682" i="19"/>
  <c r="P683" i="19"/>
  <c r="P684" i="19"/>
  <c r="P685" i="19"/>
  <c r="P686" i="19"/>
  <c r="P687" i="19"/>
  <c r="P688" i="19"/>
  <c r="P689" i="19"/>
  <c r="P690" i="19"/>
  <c r="P691" i="19"/>
  <c r="P692" i="19"/>
  <c r="P693" i="19"/>
  <c r="P694" i="19"/>
  <c r="P695" i="19"/>
  <c r="P696" i="19"/>
  <c r="P697" i="19"/>
  <c r="P698" i="19"/>
  <c r="P699" i="19"/>
  <c r="P700" i="19"/>
  <c r="P702" i="19"/>
  <c r="P703" i="19"/>
  <c r="P704" i="19"/>
  <c r="P705" i="19"/>
  <c r="P706" i="19"/>
  <c r="P707" i="19"/>
  <c r="P708" i="19"/>
  <c r="P709" i="19"/>
  <c r="P710" i="19"/>
  <c r="P711" i="19"/>
  <c r="P712" i="19"/>
  <c r="P713" i="19"/>
  <c r="P714" i="19"/>
  <c r="P715" i="19"/>
  <c r="P716" i="19"/>
  <c r="P717" i="19"/>
  <c r="P718" i="19"/>
  <c r="P719" i="19"/>
  <c r="P720" i="19"/>
  <c r="P721" i="19"/>
  <c r="P722" i="19"/>
  <c r="P723" i="19"/>
  <c r="P724" i="19"/>
  <c r="P725" i="19"/>
  <c r="P726" i="19"/>
  <c r="P727" i="19"/>
  <c r="P728" i="19"/>
  <c r="P729" i="19"/>
  <c r="P730" i="19"/>
  <c r="P731" i="19"/>
  <c r="P732" i="19"/>
  <c r="P733" i="19"/>
  <c r="P734" i="19"/>
  <c r="P735" i="19"/>
  <c r="P736" i="19"/>
  <c r="P737" i="19"/>
  <c r="P738" i="19"/>
  <c r="P739" i="19"/>
  <c r="P740" i="19"/>
  <c r="P741" i="19"/>
  <c r="P742" i="19"/>
  <c r="P743" i="19"/>
  <c r="P744" i="19"/>
  <c r="P745" i="19"/>
  <c r="P746" i="19"/>
  <c r="P747" i="19"/>
  <c r="P748" i="19"/>
  <c r="P749" i="19"/>
  <c r="P750" i="19"/>
  <c r="P751" i="19"/>
  <c r="P752" i="19"/>
  <c r="P753" i="19"/>
  <c r="P754" i="19"/>
  <c r="P755" i="19"/>
  <c r="P756" i="19"/>
  <c r="P757" i="19"/>
  <c r="P758" i="19"/>
  <c r="P759" i="19"/>
  <c r="P760" i="19"/>
  <c r="P761" i="19"/>
  <c r="P763" i="19"/>
  <c r="P764" i="19"/>
  <c r="P765" i="19"/>
  <c r="P766" i="19"/>
  <c r="P767" i="19"/>
  <c r="P768" i="19"/>
  <c r="P769" i="19"/>
  <c r="P770" i="19"/>
  <c r="P771" i="19"/>
  <c r="P772" i="19"/>
  <c r="P773" i="19"/>
  <c r="P774" i="19"/>
  <c r="P775" i="19"/>
  <c r="P776" i="19"/>
  <c r="P777" i="19"/>
  <c r="P778" i="19"/>
  <c r="P779" i="19"/>
  <c r="P780" i="19"/>
  <c r="P781" i="19"/>
  <c r="P782" i="19"/>
  <c r="P783" i="19"/>
  <c r="P784" i="19"/>
  <c r="P785" i="19"/>
  <c r="P786" i="19"/>
  <c r="P787" i="19"/>
  <c r="P788" i="19"/>
  <c r="P789" i="19"/>
  <c r="P790" i="19"/>
  <c r="P791" i="19"/>
  <c r="P792" i="19"/>
  <c r="P793" i="19"/>
  <c r="P794" i="19"/>
  <c r="P795" i="19"/>
  <c r="P796" i="19"/>
  <c r="P797" i="19"/>
  <c r="P798" i="19"/>
  <c r="P799" i="19"/>
  <c r="P800" i="19"/>
  <c r="P801" i="19"/>
  <c r="P802" i="19"/>
  <c r="P803" i="19"/>
  <c r="P804" i="19"/>
  <c r="P805" i="19"/>
  <c r="P806" i="19"/>
  <c r="P807" i="19"/>
  <c r="P808" i="19"/>
  <c r="P809" i="19"/>
  <c r="P810" i="19"/>
  <c r="P811" i="19"/>
  <c r="P812" i="19"/>
  <c r="P813" i="19"/>
  <c r="P814" i="19"/>
  <c r="P815" i="19"/>
  <c r="P816" i="19"/>
  <c r="P817" i="19"/>
  <c r="P818" i="19"/>
  <c r="P819" i="19"/>
  <c r="P820" i="19"/>
  <c r="P821" i="19"/>
  <c r="P822" i="19"/>
  <c r="P823" i="19"/>
  <c r="P825" i="19"/>
  <c r="P826" i="19"/>
  <c r="P827" i="19"/>
  <c r="P828" i="19"/>
  <c r="P829" i="19"/>
  <c r="P830" i="19"/>
  <c r="P831" i="19"/>
  <c r="P832" i="19"/>
  <c r="P833" i="19"/>
  <c r="P834" i="19"/>
  <c r="P835" i="19"/>
  <c r="P836" i="19"/>
  <c r="P837" i="19"/>
  <c r="P838" i="19"/>
  <c r="P839" i="19"/>
  <c r="P840" i="19"/>
  <c r="P841" i="19"/>
  <c r="P842" i="19"/>
  <c r="P843" i="19"/>
  <c r="P844" i="19"/>
  <c r="P845" i="19"/>
  <c r="P846" i="19"/>
  <c r="P847" i="19"/>
  <c r="P848" i="19"/>
  <c r="P849" i="19"/>
  <c r="P850" i="19"/>
  <c r="P851" i="19"/>
  <c r="P852" i="19"/>
  <c r="P853" i="19"/>
  <c r="P854" i="19"/>
  <c r="P855" i="19"/>
  <c r="P856" i="19"/>
  <c r="P857" i="19"/>
  <c r="P858" i="19"/>
  <c r="P859" i="19"/>
  <c r="P860" i="19"/>
  <c r="P861" i="19"/>
  <c r="P862" i="19"/>
  <c r="P863" i="19"/>
  <c r="P864" i="19"/>
  <c r="P865" i="19"/>
  <c r="P866" i="19"/>
  <c r="P867" i="19"/>
  <c r="P868" i="19"/>
  <c r="P869" i="19"/>
  <c r="P870" i="19"/>
  <c r="P871" i="19"/>
  <c r="P872" i="19"/>
  <c r="P873" i="19"/>
  <c r="P874" i="19"/>
  <c r="P875" i="19"/>
  <c r="P876" i="19"/>
  <c r="P877" i="19"/>
  <c r="P878" i="19"/>
  <c r="P879" i="19"/>
  <c r="P880" i="19"/>
  <c r="P881" i="19"/>
  <c r="P882" i="19"/>
  <c r="P883" i="19"/>
  <c r="P884" i="19"/>
  <c r="P885" i="19"/>
  <c r="P886" i="19"/>
  <c r="P888" i="19"/>
  <c r="P889" i="19"/>
  <c r="P890" i="19"/>
  <c r="P891" i="19"/>
  <c r="P892" i="19"/>
  <c r="P893" i="19"/>
  <c r="P894" i="19"/>
  <c r="P895" i="19"/>
  <c r="P896" i="19"/>
  <c r="P897" i="19"/>
  <c r="P898" i="19"/>
  <c r="P899" i="19"/>
  <c r="P900" i="19"/>
  <c r="P901" i="19"/>
  <c r="P902" i="19"/>
  <c r="P903" i="19"/>
  <c r="P904" i="19"/>
  <c r="P905" i="19"/>
  <c r="P906" i="19"/>
  <c r="P907" i="19"/>
  <c r="P908" i="19"/>
  <c r="P909" i="19"/>
  <c r="P910" i="19"/>
  <c r="P911" i="19"/>
  <c r="P912" i="19"/>
  <c r="P913" i="19"/>
  <c r="P914" i="19"/>
  <c r="P915" i="19"/>
  <c r="P916" i="19"/>
  <c r="P917" i="19"/>
  <c r="P918" i="19"/>
  <c r="P919" i="19"/>
  <c r="P920" i="19"/>
  <c r="P921" i="19"/>
  <c r="P922" i="19"/>
  <c r="P923" i="19"/>
  <c r="P924" i="19"/>
  <c r="P925" i="19"/>
  <c r="P926" i="19"/>
  <c r="P927" i="19"/>
  <c r="P928" i="19"/>
  <c r="P929" i="19"/>
  <c r="P930" i="19"/>
  <c r="P931" i="19"/>
  <c r="P932" i="19"/>
  <c r="P933" i="19"/>
  <c r="P934" i="19"/>
  <c r="P935" i="19"/>
  <c r="P936" i="19"/>
  <c r="P937" i="19"/>
  <c r="P938" i="19"/>
  <c r="P939" i="19"/>
  <c r="P940" i="19"/>
  <c r="P941" i="19"/>
  <c r="P942" i="19"/>
  <c r="P943" i="19"/>
  <c r="P944" i="19"/>
  <c r="P945" i="19"/>
  <c r="P946" i="19"/>
  <c r="P947" i="19"/>
  <c r="P948" i="19"/>
  <c r="P949" i="19"/>
  <c r="P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O102" i="19"/>
  <c r="O103" i="19"/>
  <c r="O104" i="19"/>
  <c r="O105" i="19"/>
  <c r="O106" i="19"/>
  <c r="O107" i="19"/>
  <c r="O108" i="19"/>
  <c r="O109" i="19"/>
  <c r="O110" i="19"/>
  <c r="O111" i="19"/>
  <c r="O112" i="19"/>
  <c r="O113" i="19"/>
  <c r="O114" i="19"/>
  <c r="O115" i="19"/>
  <c r="O116" i="19"/>
  <c r="O117" i="19"/>
  <c r="O118" i="19"/>
  <c r="O119" i="19"/>
  <c r="O120" i="19"/>
  <c r="O121" i="19"/>
  <c r="O122" i="19"/>
  <c r="O123" i="19"/>
  <c r="O124" i="19"/>
  <c r="O125" i="19"/>
  <c r="O126" i="19"/>
  <c r="O127" i="19"/>
  <c r="O128" i="19"/>
  <c r="O129" i="19"/>
  <c r="O130" i="19"/>
  <c r="O131" i="19"/>
  <c r="O132" i="19"/>
  <c r="O133" i="19"/>
  <c r="O134" i="19"/>
  <c r="O135" i="19"/>
  <c r="O136" i="19"/>
  <c r="O137" i="19"/>
  <c r="O138" i="19"/>
  <c r="O139" i="19"/>
  <c r="O140" i="19"/>
  <c r="O141" i="19"/>
  <c r="O142" i="19"/>
  <c r="O143" i="19"/>
  <c r="O144" i="19"/>
  <c r="O145" i="19"/>
  <c r="O146" i="19"/>
  <c r="O147" i="19"/>
  <c r="O148" i="19"/>
  <c r="O149" i="19"/>
  <c r="O150" i="19"/>
  <c r="O151" i="19"/>
  <c r="O152" i="19"/>
  <c r="O153" i="19"/>
  <c r="O154" i="19"/>
  <c r="O155" i="19"/>
  <c r="O156" i="19"/>
  <c r="O157" i="19"/>
  <c r="O158" i="19"/>
  <c r="O159" i="19"/>
  <c r="O160" i="19"/>
  <c r="O161" i="19"/>
  <c r="O162" i="19"/>
  <c r="O163" i="19"/>
  <c r="O164" i="19"/>
  <c r="O165" i="19"/>
  <c r="O166" i="19"/>
  <c r="O167" i="19"/>
  <c r="O168" i="19"/>
  <c r="O169" i="19"/>
  <c r="O170" i="19"/>
  <c r="O171" i="19"/>
  <c r="O172" i="19"/>
  <c r="O173" i="19"/>
  <c r="O174" i="19"/>
  <c r="O175" i="19"/>
  <c r="O176" i="19"/>
  <c r="O177" i="19"/>
  <c r="O178" i="19"/>
  <c r="O179" i="19"/>
  <c r="O180" i="19"/>
  <c r="O181" i="19"/>
  <c r="O182" i="19"/>
  <c r="O183" i="19"/>
  <c r="O184" i="19"/>
  <c r="O185" i="19"/>
  <c r="O186" i="19"/>
  <c r="O187" i="19"/>
  <c r="O188" i="19"/>
  <c r="O189" i="19"/>
  <c r="O190" i="19"/>
  <c r="O191" i="19"/>
  <c r="O192" i="19"/>
  <c r="O193" i="19"/>
  <c r="O194" i="19"/>
  <c r="O195" i="19"/>
  <c r="O196" i="19"/>
  <c r="O197" i="19"/>
  <c r="O198" i="19"/>
  <c r="O199" i="19"/>
  <c r="O200" i="19"/>
  <c r="O201" i="19"/>
  <c r="O202" i="19"/>
  <c r="O203" i="19"/>
  <c r="O204" i="19"/>
  <c r="O205" i="19"/>
  <c r="O206" i="19"/>
  <c r="O207" i="19"/>
  <c r="O208" i="19"/>
  <c r="O209" i="19"/>
  <c r="O210" i="19"/>
  <c r="O211" i="19"/>
  <c r="O212" i="19"/>
  <c r="O213" i="19"/>
  <c r="O214" i="19"/>
  <c r="O215" i="19"/>
  <c r="O216" i="19"/>
  <c r="O217" i="19"/>
  <c r="O218" i="19"/>
  <c r="O219" i="19"/>
  <c r="O220" i="19"/>
  <c r="O221" i="19"/>
  <c r="O222" i="19"/>
  <c r="O223" i="19"/>
  <c r="O224" i="19"/>
  <c r="O225" i="19"/>
  <c r="O226" i="19"/>
  <c r="O227" i="19"/>
  <c r="O228" i="19"/>
  <c r="O229" i="19"/>
  <c r="O230" i="19"/>
  <c r="O231" i="19"/>
  <c r="O232" i="19"/>
  <c r="O233" i="19"/>
  <c r="O234" i="19"/>
  <c r="O235" i="19"/>
  <c r="O236" i="19"/>
  <c r="O237" i="19"/>
  <c r="O238" i="19"/>
  <c r="O239" i="19"/>
  <c r="O240" i="19"/>
  <c r="O241" i="19"/>
  <c r="O242" i="19"/>
  <c r="O243" i="19"/>
  <c r="O244" i="19"/>
  <c r="O245" i="19"/>
  <c r="O246" i="19"/>
  <c r="O247" i="19"/>
  <c r="O248" i="19"/>
  <c r="O249" i="19"/>
  <c r="O250" i="19"/>
  <c r="O251" i="19"/>
  <c r="O252" i="19"/>
  <c r="O253" i="19"/>
  <c r="O254" i="19"/>
  <c r="O255" i="19"/>
  <c r="O256" i="19"/>
  <c r="O257" i="19"/>
  <c r="O258" i="19"/>
  <c r="O259" i="19"/>
  <c r="O260" i="19"/>
  <c r="O261" i="19"/>
  <c r="O262" i="19"/>
  <c r="O263" i="19"/>
  <c r="O264" i="19"/>
  <c r="O265" i="19"/>
  <c r="O266" i="19"/>
  <c r="O267" i="19"/>
  <c r="O268" i="19"/>
  <c r="O269" i="19"/>
  <c r="O270" i="19"/>
  <c r="O271" i="19"/>
  <c r="O272" i="19"/>
  <c r="O273" i="19"/>
  <c r="O274" i="19"/>
  <c r="O275" i="19"/>
  <c r="O276" i="19"/>
  <c r="O277" i="19"/>
  <c r="O278" i="19"/>
  <c r="O279" i="19"/>
  <c r="O280" i="19"/>
  <c r="O281" i="19"/>
  <c r="O282" i="19"/>
  <c r="O283" i="19"/>
  <c r="O284" i="19"/>
  <c r="O285" i="19"/>
  <c r="O286" i="19"/>
  <c r="O287" i="19"/>
  <c r="O288" i="19"/>
  <c r="O289" i="19"/>
  <c r="O290" i="19"/>
  <c r="O291" i="19"/>
  <c r="O292" i="19"/>
  <c r="O293" i="19"/>
  <c r="O294" i="19"/>
  <c r="O295" i="19"/>
  <c r="O296" i="19"/>
  <c r="O297" i="19"/>
  <c r="O298" i="19"/>
  <c r="O299" i="19"/>
  <c r="O300" i="19"/>
  <c r="O301" i="19"/>
  <c r="O302" i="19"/>
  <c r="O303" i="19"/>
  <c r="O304" i="19"/>
  <c r="O305" i="19"/>
  <c r="O306" i="19"/>
  <c r="O307" i="19"/>
  <c r="O308" i="19"/>
  <c r="O309" i="19"/>
  <c r="O310" i="19"/>
  <c r="O311" i="19"/>
  <c r="O312" i="19"/>
  <c r="O313" i="19"/>
  <c r="O314" i="19"/>
  <c r="O315" i="19"/>
  <c r="O316" i="19"/>
  <c r="O317" i="19"/>
  <c r="O318" i="19"/>
  <c r="O319" i="19"/>
  <c r="O320" i="19"/>
  <c r="O321" i="19"/>
  <c r="O322" i="19"/>
  <c r="O323" i="19"/>
  <c r="O324" i="19"/>
  <c r="O325" i="19"/>
  <c r="O326" i="19"/>
  <c r="O327" i="19"/>
  <c r="O328" i="19"/>
  <c r="O329" i="19"/>
  <c r="O330" i="19"/>
  <c r="O331" i="19"/>
  <c r="O332" i="19"/>
  <c r="O333" i="19"/>
  <c r="O334" i="19"/>
  <c r="O335" i="19"/>
  <c r="O336" i="19"/>
  <c r="O337" i="19"/>
  <c r="O338" i="19"/>
  <c r="O339" i="19"/>
  <c r="O340" i="19"/>
  <c r="O341" i="19"/>
  <c r="O342" i="19"/>
  <c r="O343" i="19"/>
  <c r="O344" i="19"/>
  <c r="O345" i="19"/>
  <c r="O346" i="19"/>
  <c r="O347" i="19"/>
  <c r="O348" i="19"/>
  <c r="O349" i="19"/>
  <c r="O350" i="19"/>
  <c r="O351" i="19"/>
  <c r="O352" i="19"/>
  <c r="O353" i="19"/>
  <c r="O354" i="19"/>
  <c r="O355" i="19"/>
  <c r="O356" i="19"/>
  <c r="O357" i="19"/>
  <c r="O358" i="19"/>
  <c r="O359" i="19"/>
  <c r="O360" i="19"/>
  <c r="O361" i="19"/>
  <c r="O362" i="19"/>
  <c r="O363" i="19"/>
  <c r="O364" i="19"/>
  <c r="O365" i="19"/>
  <c r="O366" i="19"/>
  <c r="O367" i="19"/>
  <c r="O368" i="19"/>
  <c r="O369" i="19"/>
  <c r="O370" i="19"/>
  <c r="O371" i="19"/>
  <c r="O372" i="19"/>
  <c r="O373" i="19"/>
  <c r="O374" i="19"/>
  <c r="O375" i="19"/>
  <c r="O376" i="19"/>
  <c r="O377" i="19"/>
  <c r="O378" i="19"/>
  <c r="O379" i="19"/>
  <c r="O380" i="19"/>
  <c r="O381" i="19"/>
  <c r="O382" i="19"/>
  <c r="O383" i="19"/>
  <c r="O384" i="19"/>
  <c r="O385" i="19"/>
  <c r="O386" i="19"/>
  <c r="O387" i="19"/>
  <c r="O389" i="19"/>
  <c r="O390" i="19"/>
  <c r="O391" i="19"/>
  <c r="O392" i="19"/>
  <c r="O393" i="19"/>
  <c r="O394" i="19"/>
  <c r="O395" i="19"/>
  <c r="O396" i="19"/>
  <c r="O397" i="19"/>
  <c r="O398" i="19"/>
  <c r="O399" i="19"/>
  <c r="O400" i="19"/>
  <c r="O401" i="19"/>
  <c r="O402" i="19"/>
  <c r="O403" i="19"/>
  <c r="O404" i="19"/>
  <c r="O405" i="19"/>
  <c r="O406" i="19"/>
  <c r="O407" i="19"/>
  <c r="O408" i="19"/>
  <c r="O409" i="19"/>
  <c r="O410" i="19"/>
  <c r="O411" i="19"/>
  <c r="O412" i="19"/>
  <c r="O413" i="19"/>
  <c r="O414" i="19"/>
  <c r="O415" i="19"/>
  <c r="O416" i="19"/>
  <c r="O417" i="19"/>
  <c r="O418" i="19"/>
  <c r="O419" i="19"/>
  <c r="O420" i="19"/>
  <c r="O421" i="19"/>
  <c r="O422" i="19"/>
  <c r="O423" i="19"/>
  <c r="O424" i="19"/>
  <c r="O425" i="19"/>
  <c r="O426" i="19"/>
  <c r="O427" i="19"/>
  <c r="O428" i="19"/>
  <c r="O429" i="19"/>
  <c r="O430" i="19"/>
  <c r="O431" i="19"/>
  <c r="O432" i="19"/>
  <c r="O433" i="19"/>
  <c r="O434" i="19"/>
  <c r="O435" i="19"/>
  <c r="O436" i="19"/>
  <c r="O437" i="19"/>
  <c r="O438" i="19"/>
  <c r="O439" i="19"/>
  <c r="O440" i="19"/>
  <c r="O441" i="19"/>
  <c r="O442" i="19"/>
  <c r="O443" i="19"/>
  <c r="O444" i="19"/>
  <c r="O445" i="19"/>
  <c r="O446" i="19"/>
  <c r="O447" i="19"/>
  <c r="O448" i="19"/>
  <c r="O450" i="19"/>
  <c r="O451" i="19"/>
  <c r="O452" i="19"/>
  <c r="O453" i="19"/>
  <c r="O454" i="19"/>
  <c r="O455" i="19"/>
  <c r="O456" i="19"/>
  <c r="O457" i="19"/>
  <c r="O458" i="19"/>
  <c r="O459" i="19"/>
  <c r="O460" i="19"/>
  <c r="O461" i="19"/>
  <c r="O462" i="19"/>
  <c r="O463" i="19"/>
  <c r="O464" i="19"/>
  <c r="O465" i="19"/>
  <c r="O466" i="19"/>
  <c r="O467" i="19"/>
  <c r="O468" i="19"/>
  <c r="O469" i="19"/>
  <c r="O470" i="19"/>
  <c r="O471" i="19"/>
  <c r="O472" i="19"/>
  <c r="O473" i="19"/>
  <c r="O474" i="19"/>
  <c r="O475" i="19"/>
  <c r="O476" i="19"/>
  <c r="O477" i="19"/>
  <c r="O478" i="19"/>
  <c r="O479" i="19"/>
  <c r="O480" i="19"/>
  <c r="O481" i="19"/>
  <c r="O482" i="19"/>
  <c r="O483" i="19"/>
  <c r="O484" i="19"/>
  <c r="O485" i="19"/>
  <c r="O486" i="19"/>
  <c r="O487" i="19"/>
  <c r="O488" i="19"/>
  <c r="O489" i="19"/>
  <c r="O490" i="19"/>
  <c r="O491" i="19"/>
  <c r="O492" i="19"/>
  <c r="O493" i="19"/>
  <c r="O494" i="19"/>
  <c r="O495" i="19"/>
  <c r="O496" i="19"/>
  <c r="O497" i="19"/>
  <c r="O498" i="19"/>
  <c r="O499" i="19"/>
  <c r="O500" i="19"/>
  <c r="O501" i="19"/>
  <c r="O502" i="19"/>
  <c r="O503" i="19"/>
  <c r="O504" i="19"/>
  <c r="O505" i="19"/>
  <c r="O506" i="19"/>
  <c r="O507" i="19"/>
  <c r="O508" i="19"/>
  <c r="O509" i="19"/>
  <c r="O510" i="19"/>
  <c r="O512" i="19"/>
  <c r="O513" i="19"/>
  <c r="O514" i="19"/>
  <c r="O515" i="19"/>
  <c r="O516" i="19"/>
  <c r="O517" i="19"/>
  <c r="O518" i="19"/>
  <c r="O519" i="19"/>
  <c r="O520" i="19"/>
  <c r="O521" i="19"/>
  <c r="O522" i="19"/>
  <c r="O523" i="19"/>
  <c r="O524" i="19"/>
  <c r="O525" i="19"/>
  <c r="O526" i="19"/>
  <c r="O527" i="19"/>
  <c r="O528" i="19"/>
  <c r="O529" i="19"/>
  <c r="O530" i="19"/>
  <c r="O531" i="19"/>
  <c r="O532" i="19"/>
  <c r="O533" i="19"/>
  <c r="O534" i="19"/>
  <c r="O535" i="19"/>
  <c r="O536" i="19"/>
  <c r="O537" i="19"/>
  <c r="O538" i="19"/>
  <c r="O539" i="19"/>
  <c r="O540" i="19"/>
  <c r="O541" i="19"/>
  <c r="O542" i="19"/>
  <c r="O543" i="19"/>
  <c r="O544" i="19"/>
  <c r="O545" i="19"/>
  <c r="O546" i="19"/>
  <c r="O547" i="19"/>
  <c r="O548" i="19"/>
  <c r="O549" i="19"/>
  <c r="O550" i="19"/>
  <c r="O551" i="19"/>
  <c r="O552" i="19"/>
  <c r="O553" i="19"/>
  <c r="O554" i="19"/>
  <c r="O555" i="19"/>
  <c r="O556" i="19"/>
  <c r="O557" i="19"/>
  <c r="O558" i="19"/>
  <c r="O559" i="19"/>
  <c r="O560" i="19"/>
  <c r="O561" i="19"/>
  <c r="O562" i="19"/>
  <c r="O563" i="19"/>
  <c r="O564" i="19"/>
  <c r="O565" i="19"/>
  <c r="O566" i="19"/>
  <c r="O567" i="19"/>
  <c r="O568" i="19"/>
  <c r="O569" i="19"/>
  <c r="O570" i="19"/>
  <c r="O571" i="19"/>
  <c r="O572" i="19"/>
  <c r="O574" i="19"/>
  <c r="O575" i="19"/>
  <c r="O576" i="19"/>
  <c r="O577" i="19"/>
  <c r="O578" i="19"/>
  <c r="O579" i="19"/>
  <c r="O580" i="19"/>
  <c r="O581" i="19"/>
  <c r="O582" i="19"/>
  <c r="O583" i="19"/>
  <c r="O584" i="19"/>
  <c r="O585" i="19"/>
  <c r="O586" i="19"/>
  <c r="O587" i="19"/>
  <c r="O588" i="19"/>
  <c r="O589" i="19"/>
  <c r="O590" i="19"/>
  <c r="O591" i="19"/>
  <c r="O592" i="19"/>
  <c r="O593" i="19"/>
  <c r="O594" i="19"/>
  <c r="O595" i="19"/>
  <c r="O596" i="19"/>
  <c r="O597" i="19"/>
  <c r="O598" i="19"/>
  <c r="O599" i="19"/>
  <c r="O600" i="19"/>
  <c r="O601" i="19"/>
  <c r="O602" i="19"/>
  <c r="O603" i="19"/>
  <c r="O604" i="19"/>
  <c r="O605" i="19"/>
  <c r="O606" i="19"/>
  <c r="O607" i="19"/>
  <c r="O608" i="19"/>
  <c r="O609" i="19"/>
  <c r="O610" i="19"/>
  <c r="O611" i="19"/>
  <c r="O612" i="19"/>
  <c r="O613" i="19"/>
  <c r="O614" i="19"/>
  <c r="O615" i="19"/>
  <c r="O616" i="19"/>
  <c r="O617" i="19"/>
  <c r="O618" i="19"/>
  <c r="O619" i="19"/>
  <c r="O620" i="19"/>
  <c r="O621" i="19"/>
  <c r="O622" i="19"/>
  <c r="O623" i="19"/>
  <c r="O624" i="19"/>
  <c r="O625" i="19"/>
  <c r="O626" i="19"/>
  <c r="O627" i="19"/>
  <c r="O628" i="19"/>
  <c r="O629" i="19"/>
  <c r="O630" i="19"/>
  <c r="O631" i="19"/>
  <c r="O632" i="19"/>
  <c r="O633" i="19"/>
  <c r="O634" i="19"/>
  <c r="O636" i="19"/>
  <c r="O637" i="19"/>
  <c r="O638" i="19"/>
  <c r="O639" i="19"/>
  <c r="O640" i="19"/>
  <c r="O641" i="19"/>
  <c r="O642" i="19"/>
  <c r="O643" i="19"/>
  <c r="O644" i="19"/>
  <c r="O645" i="19"/>
  <c r="O646" i="19"/>
  <c r="O647" i="19"/>
  <c r="O648" i="19"/>
  <c r="O649" i="19"/>
  <c r="O650" i="19"/>
  <c r="O651" i="19"/>
  <c r="O652" i="19"/>
  <c r="O653" i="19"/>
  <c r="O654" i="19"/>
  <c r="O655" i="19"/>
  <c r="O656" i="19"/>
  <c r="O657" i="19"/>
  <c r="O658" i="19"/>
  <c r="O659" i="19"/>
  <c r="O660" i="19"/>
  <c r="O661" i="19"/>
  <c r="O662" i="19"/>
  <c r="O663" i="19"/>
  <c r="O664" i="19"/>
  <c r="O665" i="19"/>
  <c r="O666" i="19"/>
  <c r="O667" i="19"/>
  <c r="O668" i="19"/>
  <c r="O669" i="19"/>
  <c r="O670" i="19"/>
  <c r="O671" i="19"/>
  <c r="O672" i="19"/>
  <c r="O673" i="19"/>
  <c r="O674" i="19"/>
  <c r="O675" i="19"/>
  <c r="O676" i="19"/>
  <c r="O677" i="19"/>
  <c r="O678" i="19"/>
  <c r="O679" i="19"/>
  <c r="O680" i="19"/>
  <c r="O681" i="19"/>
  <c r="O682" i="19"/>
  <c r="O683" i="19"/>
  <c r="O684" i="19"/>
  <c r="O685" i="19"/>
  <c r="O686" i="19"/>
  <c r="O687" i="19"/>
  <c r="O688" i="19"/>
  <c r="O689" i="19"/>
  <c r="O690" i="19"/>
  <c r="O691" i="19"/>
  <c r="O692" i="19"/>
  <c r="O693" i="19"/>
  <c r="O694" i="19"/>
  <c r="O695" i="19"/>
  <c r="O696" i="19"/>
  <c r="O697" i="19"/>
  <c r="O698" i="19"/>
  <c r="O699" i="19"/>
  <c r="O700" i="19"/>
  <c r="O702" i="19"/>
  <c r="O703" i="19"/>
  <c r="O704" i="19"/>
  <c r="O705" i="19"/>
  <c r="O706" i="19"/>
  <c r="O707" i="19"/>
  <c r="O708" i="19"/>
  <c r="O709" i="19"/>
  <c r="O710" i="19"/>
  <c r="O711" i="19"/>
  <c r="O712" i="19"/>
  <c r="O713" i="19"/>
  <c r="O714" i="19"/>
  <c r="O715" i="19"/>
  <c r="O716" i="19"/>
  <c r="O717" i="19"/>
  <c r="O718" i="19"/>
  <c r="O719" i="19"/>
  <c r="O720" i="19"/>
  <c r="O721" i="19"/>
  <c r="O722" i="19"/>
  <c r="O723" i="19"/>
  <c r="O724" i="19"/>
  <c r="O725" i="19"/>
  <c r="O726" i="19"/>
  <c r="O727" i="19"/>
  <c r="O728" i="19"/>
  <c r="O729" i="19"/>
  <c r="O730" i="19"/>
  <c r="O731" i="19"/>
  <c r="O732" i="19"/>
  <c r="O733" i="19"/>
  <c r="O734" i="19"/>
  <c r="O735" i="19"/>
  <c r="O736" i="19"/>
  <c r="O737" i="19"/>
  <c r="O738" i="19"/>
  <c r="O739" i="19"/>
  <c r="O740" i="19"/>
  <c r="O741" i="19"/>
  <c r="O742" i="19"/>
  <c r="O743" i="19"/>
  <c r="O744" i="19"/>
  <c r="O745" i="19"/>
  <c r="O746" i="19"/>
  <c r="O747" i="19"/>
  <c r="O748" i="19"/>
  <c r="O749" i="19"/>
  <c r="O750" i="19"/>
  <c r="O751" i="19"/>
  <c r="O752" i="19"/>
  <c r="O753" i="19"/>
  <c r="O754" i="19"/>
  <c r="O755" i="19"/>
  <c r="O756" i="19"/>
  <c r="O757" i="19"/>
  <c r="O758" i="19"/>
  <c r="O759" i="19"/>
  <c r="O760" i="19"/>
  <c r="O761" i="19"/>
  <c r="O763" i="19"/>
  <c r="O764" i="19"/>
  <c r="O765" i="19"/>
  <c r="O766" i="19"/>
  <c r="O767" i="19"/>
  <c r="O768" i="19"/>
  <c r="O769" i="19"/>
  <c r="O770" i="19"/>
  <c r="O771" i="19"/>
  <c r="O772" i="19"/>
  <c r="O773" i="19"/>
  <c r="O774" i="19"/>
  <c r="O775" i="19"/>
  <c r="O776" i="19"/>
  <c r="O777" i="19"/>
  <c r="O778" i="19"/>
  <c r="O779" i="19"/>
  <c r="O780" i="19"/>
  <c r="O781" i="19"/>
  <c r="O782" i="19"/>
  <c r="O783" i="19"/>
  <c r="O784" i="19"/>
  <c r="O785" i="19"/>
  <c r="O786" i="19"/>
  <c r="O787" i="19"/>
  <c r="O788" i="19"/>
  <c r="O789" i="19"/>
  <c r="O790" i="19"/>
  <c r="O791" i="19"/>
  <c r="O792" i="19"/>
  <c r="O793" i="19"/>
  <c r="O794" i="19"/>
  <c r="O795" i="19"/>
  <c r="O796" i="19"/>
  <c r="O797" i="19"/>
  <c r="O798" i="19"/>
  <c r="O799" i="19"/>
  <c r="O800" i="19"/>
  <c r="O801" i="19"/>
  <c r="O802" i="19"/>
  <c r="O803" i="19"/>
  <c r="O804" i="19"/>
  <c r="O805" i="19"/>
  <c r="O806" i="19"/>
  <c r="O807" i="19"/>
  <c r="O808" i="19"/>
  <c r="O809" i="19"/>
  <c r="O810" i="19"/>
  <c r="O811" i="19"/>
  <c r="O812" i="19"/>
  <c r="O813" i="19"/>
  <c r="O814" i="19"/>
  <c r="O815" i="19"/>
  <c r="O816" i="19"/>
  <c r="O817" i="19"/>
  <c r="O818" i="19"/>
  <c r="O819" i="19"/>
  <c r="O820" i="19"/>
  <c r="O821" i="19"/>
  <c r="O822" i="19"/>
  <c r="O823" i="19"/>
  <c r="O825" i="19"/>
  <c r="O826" i="19"/>
  <c r="O827" i="19"/>
  <c r="O828" i="19"/>
  <c r="O829" i="19"/>
  <c r="O830" i="19"/>
  <c r="O831" i="19"/>
  <c r="O832" i="19"/>
  <c r="O833" i="19"/>
  <c r="O834" i="19"/>
  <c r="O835" i="19"/>
  <c r="O836" i="19"/>
  <c r="O837" i="19"/>
  <c r="O838" i="19"/>
  <c r="O839" i="19"/>
  <c r="O840" i="19"/>
  <c r="O841" i="19"/>
  <c r="O842" i="19"/>
  <c r="O843" i="19"/>
  <c r="O844" i="19"/>
  <c r="O845" i="19"/>
  <c r="O846" i="19"/>
  <c r="O847" i="19"/>
  <c r="O848" i="19"/>
  <c r="O849" i="19"/>
  <c r="O850" i="19"/>
  <c r="O851" i="19"/>
  <c r="O852" i="19"/>
  <c r="O853" i="19"/>
  <c r="O854" i="19"/>
  <c r="O855" i="19"/>
  <c r="O856" i="19"/>
  <c r="O857" i="19"/>
  <c r="O858" i="19"/>
  <c r="O859" i="19"/>
  <c r="O860" i="19"/>
  <c r="O861" i="19"/>
  <c r="O862" i="19"/>
  <c r="O863" i="19"/>
  <c r="O864" i="19"/>
  <c r="O865" i="19"/>
  <c r="O866" i="19"/>
  <c r="O867" i="19"/>
  <c r="O868" i="19"/>
  <c r="O869" i="19"/>
  <c r="O870" i="19"/>
  <c r="O871" i="19"/>
  <c r="O872" i="19"/>
  <c r="O873" i="19"/>
  <c r="O874" i="19"/>
  <c r="O875" i="19"/>
  <c r="O876" i="19"/>
  <c r="O877" i="19"/>
  <c r="O878" i="19"/>
  <c r="O879" i="19"/>
  <c r="O880" i="19"/>
  <c r="O881" i="19"/>
  <c r="O882" i="19"/>
  <c r="O883" i="19"/>
  <c r="O884" i="19"/>
  <c r="O885" i="19"/>
  <c r="O886" i="19"/>
  <c r="O888" i="19"/>
  <c r="O889" i="19"/>
  <c r="O890" i="19"/>
  <c r="O891" i="19"/>
  <c r="O892" i="19"/>
  <c r="O893" i="19"/>
  <c r="O894" i="19"/>
  <c r="O895" i="19"/>
  <c r="O896" i="19"/>
  <c r="O897" i="19"/>
  <c r="O898" i="19"/>
  <c r="O899" i="19"/>
  <c r="O900" i="19"/>
  <c r="O901" i="19"/>
  <c r="O902" i="19"/>
  <c r="O903" i="19"/>
  <c r="O904" i="19"/>
  <c r="O905" i="19"/>
  <c r="O906" i="19"/>
  <c r="O907" i="19"/>
  <c r="O908" i="19"/>
  <c r="O909" i="19"/>
  <c r="O910" i="19"/>
  <c r="O911" i="19"/>
  <c r="O912" i="19"/>
  <c r="O913" i="19"/>
  <c r="O914" i="19"/>
  <c r="O915" i="19"/>
  <c r="O916" i="19"/>
  <c r="O917" i="19"/>
  <c r="O918" i="19"/>
  <c r="O919" i="19"/>
  <c r="O920" i="19"/>
  <c r="O921" i="19"/>
  <c r="O922" i="19"/>
  <c r="O923" i="19"/>
  <c r="O924" i="19"/>
  <c r="O925" i="19"/>
  <c r="O926" i="19"/>
  <c r="O927" i="19"/>
  <c r="O928" i="19"/>
  <c r="O929" i="19"/>
  <c r="O930" i="19"/>
  <c r="O931" i="19"/>
  <c r="O932" i="19"/>
  <c r="O933" i="19"/>
  <c r="O934" i="19"/>
  <c r="O935" i="19"/>
  <c r="O936" i="19"/>
  <c r="O937" i="19"/>
  <c r="O938" i="19"/>
  <c r="O939" i="19"/>
  <c r="O940" i="19"/>
  <c r="O941" i="19"/>
  <c r="O942" i="19"/>
  <c r="O943" i="19"/>
  <c r="O944" i="19"/>
  <c r="O945" i="19"/>
  <c r="O946" i="19"/>
  <c r="O947" i="19"/>
  <c r="O948" i="19"/>
  <c r="O949" i="19"/>
  <c r="O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N102" i="19"/>
  <c r="N103" i="19"/>
  <c r="N104" i="19"/>
  <c r="N105" i="19"/>
  <c r="N106" i="19"/>
  <c r="N107" i="19"/>
  <c r="N108" i="19"/>
  <c r="N109" i="19"/>
  <c r="N110" i="19"/>
  <c r="N111" i="19"/>
  <c r="N112" i="19"/>
  <c r="N113" i="19"/>
  <c r="N114" i="19"/>
  <c r="N115" i="19"/>
  <c r="N116" i="19"/>
  <c r="N117" i="19"/>
  <c r="N118" i="19"/>
  <c r="N119" i="19"/>
  <c r="N120" i="19"/>
  <c r="N121" i="19"/>
  <c r="N122" i="19"/>
  <c r="N123" i="19"/>
  <c r="N124" i="19"/>
  <c r="N125" i="19"/>
  <c r="N126" i="19"/>
  <c r="N127" i="19"/>
  <c r="N128" i="19"/>
  <c r="N129" i="19"/>
  <c r="N130" i="19"/>
  <c r="N131" i="19"/>
  <c r="N132" i="19"/>
  <c r="N133" i="19"/>
  <c r="N134" i="19"/>
  <c r="N135" i="19"/>
  <c r="N136" i="19"/>
  <c r="N137" i="19"/>
  <c r="N138" i="19"/>
  <c r="N139" i="19"/>
  <c r="N140" i="19"/>
  <c r="N141" i="19"/>
  <c r="N142" i="19"/>
  <c r="N143" i="19"/>
  <c r="N144" i="19"/>
  <c r="N145" i="19"/>
  <c r="N146" i="19"/>
  <c r="N147" i="19"/>
  <c r="N148" i="19"/>
  <c r="N149" i="19"/>
  <c r="N150" i="19"/>
  <c r="N151" i="19"/>
  <c r="N152" i="19"/>
  <c r="N153" i="19"/>
  <c r="N154" i="19"/>
  <c r="N155" i="19"/>
  <c r="N156" i="19"/>
  <c r="N157" i="19"/>
  <c r="N158" i="19"/>
  <c r="N159" i="19"/>
  <c r="N160" i="19"/>
  <c r="N161" i="19"/>
  <c r="N162" i="19"/>
  <c r="N163" i="19"/>
  <c r="N164" i="19"/>
  <c r="N165" i="19"/>
  <c r="N166" i="19"/>
  <c r="N167" i="19"/>
  <c r="N168" i="19"/>
  <c r="N169" i="19"/>
  <c r="N170" i="19"/>
  <c r="N171" i="19"/>
  <c r="N172" i="19"/>
  <c r="N173" i="19"/>
  <c r="N174" i="19"/>
  <c r="N175" i="19"/>
  <c r="N176" i="19"/>
  <c r="N177" i="19"/>
  <c r="N178" i="19"/>
  <c r="N179" i="19"/>
  <c r="N180" i="19"/>
  <c r="N181" i="19"/>
  <c r="N182" i="19"/>
  <c r="N183" i="19"/>
  <c r="N184" i="19"/>
  <c r="N185" i="19"/>
  <c r="N186" i="19"/>
  <c r="N187" i="19"/>
  <c r="N188" i="19"/>
  <c r="N189" i="19"/>
  <c r="N190" i="19"/>
  <c r="N191" i="19"/>
  <c r="N192" i="19"/>
  <c r="N193" i="19"/>
  <c r="N194" i="19"/>
  <c r="N195" i="19"/>
  <c r="N196" i="19"/>
  <c r="N197" i="19"/>
  <c r="N198" i="19"/>
  <c r="N199" i="19"/>
  <c r="N200" i="19"/>
  <c r="N201" i="19"/>
  <c r="N202" i="19"/>
  <c r="N203" i="19"/>
  <c r="N204" i="19"/>
  <c r="N205" i="19"/>
  <c r="N206" i="19"/>
  <c r="N207" i="19"/>
  <c r="N208" i="19"/>
  <c r="N209" i="19"/>
  <c r="N210" i="19"/>
  <c r="N211" i="19"/>
  <c r="N212" i="19"/>
  <c r="N213" i="19"/>
  <c r="N214" i="19"/>
  <c r="N215" i="19"/>
  <c r="N216" i="19"/>
  <c r="N217" i="19"/>
  <c r="N218" i="19"/>
  <c r="N219" i="19"/>
  <c r="N220" i="19"/>
  <c r="N221" i="19"/>
  <c r="N222" i="19"/>
  <c r="N223" i="19"/>
  <c r="N224" i="19"/>
  <c r="N225" i="19"/>
  <c r="N226" i="19"/>
  <c r="N227" i="19"/>
  <c r="N228" i="19"/>
  <c r="N229" i="19"/>
  <c r="N230" i="19"/>
  <c r="N231" i="19"/>
  <c r="N232" i="19"/>
  <c r="N233" i="19"/>
  <c r="N234" i="19"/>
  <c r="N235" i="19"/>
  <c r="N236" i="19"/>
  <c r="N237" i="19"/>
  <c r="N238" i="19"/>
  <c r="N239" i="19"/>
  <c r="N240" i="19"/>
  <c r="N241" i="19"/>
  <c r="N242" i="19"/>
  <c r="N243" i="19"/>
  <c r="N244" i="19"/>
  <c r="N245" i="19"/>
  <c r="N246" i="19"/>
  <c r="N247" i="19"/>
  <c r="N248" i="19"/>
  <c r="N249" i="19"/>
  <c r="N250" i="19"/>
  <c r="N251" i="19"/>
  <c r="N252" i="19"/>
  <c r="N253" i="19"/>
  <c r="N254" i="19"/>
  <c r="N255" i="19"/>
  <c r="N256" i="19"/>
  <c r="N257" i="19"/>
  <c r="N258" i="19"/>
  <c r="N259" i="19"/>
  <c r="N260" i="19"/>
  <c r="N261" i="19"/>
  <c r="N262" i="19"/>
  <c r="N263" i="19"/>
  <c r="N264" i="19"/>
  <c r="N265" i="19"/>
  <c r="N266" i="19"/>
  <c r="N267" i="19"/>
  <c r="N268" i="19"/>
  <c r="N269" i="19"/>
  <c r="N270" i="19"/>
  <c r="N271" i="19"/>
  <c r="N272" i="19"/>
  <c r="N273" i="19"/>
  <c r="N274" i="19"/>
  <c r="N275" i="19"/>
  <c r="N276" i="19"/>
  <c r="N277" i="19"/>
  <c r="N278" i="19"/>
  <c r="N279" i="19"/>
  <c r="N280" i="19"/>
  <c r="N281" i="19"/>
  <c r="N282" i="19"/>
  <c r="N283" i="19"/>
  <c r="N284" i="19"/>
  <c r="N285" i="19"/>
  <c r="N286" i="19"/>
  <c r="N287" i="19"/>
  <c r="N288" i="19"/>
  <c r="N289" i="19"/>
  <c r="N290" i="19"/>
  <c r="N291" i="19"/>
  <c r="N292" i="19"/>
  <c r="N293" i="19"/>
  <c r="N294" i="19"/>
  <c r="N295" i="19"/>
  <c r="N296" i="19"/>
  <c r="N297" i="19"/>
  <c r="N298" i="19"/>
  <c r="N299" i="19"/>
  <c r="N300" i="19"/>
  <c r="N301" i="19"/>
  <c r="N302" i="19"/>
  <c r="N303" i="19"/>
  <c r="N304" i="19"/>
  <c r="N305" i="19"/>
  <c r="N306" i="19"/>
  <c r="N307" i="19"/>
  <c r="N308" i="19"/>
  <c r="N309" i="19"/>
  <c r="N310" i="19"/>
  <c r="N311" i="19"/>
  <c r="N312" i="19"/>
  <c r="N313" i="19"/>
  <c r="N314" i="19"/>
  <c r="N315" i="19"/>
  <c r="N316" i="19"/>
  <c r="N317" i="19"/>
  <c r="N318" i="19"/>
  <c r="N319" i="19"/>
  <c r="N320" i="19"/>
  <c r="N321" i="19"/>
  <c r="N322" i="19"/>
  <c r="N323" i="19"/>
  <c r="N324" i="19"/>
  <c r="N325" i="19"/>
  <c r="N326" i="19"/>
  <c r="N327" i="19"/>
  <c r="N328" i="19"/>
  <c r="N329" i="19"/>
  <c r="N330" i="19"/>
  <c r="N331" i="19"/>
  <c r="N332" i="19"/>
  <c r="N333" i="19"/>
  <c r="N334" i="19"/>
  <c r="N335" i="19"/>
  <c r="N336" i="19"/>
  <c r="N337" i="19"/>
  <c r="N338" i="19"/>
  <c r="N339" i="19"/>
  <c r="N340" i="19"/>
  <c r="N341" i="19"/>
  <c r="N342" i="19"/>
  <c r="N343" i="19"/>
  <c r="N344" i="19"/>
  <c r="N345" i="19"/>
  <c r="N346" i="19"/>
  <c r="N347" i="19"/>
  <c r="N348" i="19"/>
  <c r="N349" i="19"/>
  <c r="N350" i="19"/>
  <c r="N351" i="19"/>
  <c r="N352" i="19"/>
  <c r="N353" i="19"/>
  <c r="N354" i="19"/>
  <c r="N355" i="19"/>
  <c r="N356" i="19"/>
  <c r="N357" i="19"/>
  <c r="N358" i="19"/>
  <c r="N359" i="19"/>
  <c r="N360" i="19"/>
  <c r="N361" i="19"/>
  <c r="N362" i="19"/>
  <c r="N363" i="19"/>
  <c r="N364" i="19"/>
  <c r="N365" i="19"/>
  <c r="N366" i="19"/>
  <c r="N367" i="19"/>
  <c r="N368" i="19"/>
  <c r="N369" i="19"/>
  <c r="N370" i="19"/>
  <c r="N371" i="19"/>
  <c r="N372" i="19"/>
  <c r="N373" i="19"/>
  <c r="N374" i="19"/>
  <c r="N375" i="19"/>
  <c r="N376" i="19"/>
  <c r="N377" i="19"/>
  <c r="N378" i="19"/>
  <c r="N379" i="19"/>
  <c r="N380" i="19"/>
  <c r="N381" i="19"/>
  <c r="N382" i="19"/>
  <c r="N383" i="19"/>
  <c r="N384" i="19"/>
  <c r="N385" i="19"/>
  <c r="N386" i="19"/>
  <c r="N387" i="19"/>
  <c r="N389" i="19"/>
  <c r="N390" i="19"/>
  <c r="N391" i="19"/>
  <c r="N392" i="19"/>
  <c r="N393" i="19"/>
  <c r="N394" i="19"/>
  <c r="N395" i="19"/>
  <c r="N396" i="19"/>
  <c r="N397" i="19"/>
  <c r="N398" i="19"/>
  <c r="N399" i="19"/>
  <c r="N400" i="19"/>
  <c r="N401" i="19"/>
  <c r="N402" i="19"/>
  <c r="N403" i="19"/>
  <c r="N404" i="19"/>
  <c r="N405" i="19"/>
  <c r="N406" i="19"/>
  <c r="N407" i="19"/>
  <c r="N408" i="19"/>
  <c r="N409" i="19"/>
  <c r="N410" i="19"/>
  <c r="N411" i="19"/>
  <c r="N412" i="19"/>
  <c r="N413" i="19"/>
  <c r="N414" i="19"/>
  <c r="N415" i="19"/>
  <c r="N416" i="19"/>
  <c r="N417" i="19"/>
  <c r="N418" i="19"/>
  <c r="N419" i="19"/>
  <c r="N420" i="19"/>
  <c r="N421" i="19"/>
  <c r="N422" i="19"/>
  <c r="N423" i="19"/>
  <c r="N424" i="19"/>
  <c r="N425" i="19"/>
  <c r="N426" i="19"/>
  <c r="N427" i="19"/>
  <c r="N428" i="19"/>
  <c r="N429" i="19"/>
  <c r="N430" i="19"/>
  <c r="N431" i="19"/>
  <c r="N432" i="19"/>
  <c r="N433" i="19"/>
  <c r="N434" i="19"/>
  <c r="N435" i="19"/>
  <c r="N436" i="19"/>
  <c r="N437" i="19"/>
  <c r="N438" i="19"/>
  <c r="N439" i="19"/>
  <c r="N440" i="19"/>
  <c r="N441" i="19"/>
  <c r="N442" i="19"/>
  <c r="N443" i="19"/>
  <c r="N444" i="19"/>
  <c r="N445" i="19"/>
  <c r="N446" i="19"/>
  <c r="N447" i="19"/>
  <c r="N448" i="19"/>
  <c r="N450" i="19"/>
  <c r="N451" i="19"/>
  <c r="N452" i="19"/>
  <c r="N453" i="19"/>
  <c r="N454" i="19"/>
  <c r="N455" i="19"/>
  <c r="N456" i="19"/>
  <c r="N457" i="19"/>
  <c r="N458" i="19"/>
  <c r="N459" i="19"/>
  <c r="N460" i="19"/>
  <c r="N461" i="19"/>
  <c r="N462" i="19"/>
  <c r="N463" i="19"/>
  <c r="N464" i="19"/>
  <c r="N465" i="19"/>
  <c r="N466" i="19"/>
  <c r="N467" i="19"/>
  <c r="N468" i="19"/>
  <c r="N469" i="19"/>
  <c r="N470" i="19"/>
  <c r="N471" i="19"/>
  <c r="N472" i="19"/>
  <c r="N473" i="19"/>
  <c r="N474" i="19"/>
  <c r="N475" i="19"/>
  <c r="N476" i="19"/>
  <c r="N477" i="19"/>
  <c r="N478" i="19"/>
  <c r="N479" i="19"/>
  <c r="N480" i="19"/>
  <c r="N481" i="19"/>
  <c r="N482" i="19"/>
  <c r="N483" i="19"/>
  <c r="N484" i="19"/>
  <c r="N485" i="19"/>
  <c r="N486" i="19"/>
  <c r="N487" i="19"/>
  <c r="N488" i="19"/>
  <c r="N489" i="19"/>
  <c r="N490" i="19"/>
  <c r="N491" i="19"/>
  <c r="N492" i="19"/>
  <c r="N493" i="19"/>
  <c r="N494" i="19"/>
  <c r="N495" i="19"/>
  <c r="N496" i="19"/>
  <c r="N497" i="19"/>
  <c r="N498" i="19"/>
  <c r="N499" i="19"/>
  <c r="N500" i="19"/>
  <c r="N501" i="19"/>
  <c r="N502" i="19"/>
  <c r="N503" i="19"/>
  <c r="N504" i="19"/>
  <c r="N505" i="19"/>
  <c r="N506" i="19"/>
  <c r="N507" i="19"/>
  <c r="N508" i="19"/>
  <c r="N509" i="19"/>
  <c r="N510" i="19"/>
  <c r="N512" i="19"/>
  <c r="N513" i="19"/>
  <c r="N514" i="19"/>
  <c r="N515" i="19"/>
  <c r="N516" i="19"/>
  <c r="N517" i="19"/>
  <c r="N518" i="19"/>
  <c r="N519" i="19"/>
  <c r="N520" i="19"/>
  <c r="N521" i="19"/>
  <c r="N522" i="19"/>
  <c r="N523" i="19"/>
  <c r="N524" i="19"/>
  <c r="N525" i="19"/>
  <c r="N526" i="19"/>
  <c r="N527" i="19"/>
  <c r="N528" i="19"/>
  <c r="N529" i="19"/>
  <c r="N530" i="19"/>
  <c r="N531" i="19"/>
  <c r="N532" i="19"/>
  <c r="N533" i="19"/>
  <c r="N534" i="19"/>
  <c r="N535" i="19"/>
  <c r="N536" i="19"/>
  <c r="N537" i="19"/>
  <c r="N538" i="19"/>
  <c r="N539" i="19"/>
  <c r="N540" i="19"/>
  <c r="N541" i="19"/>
  <c r="N542" i="19"/>
  <c r="N543" i="19"/>
  <c r="N544" i="19"/>
  <c r="N545" i="19"/>
  <c r="N546" i="19"/>
  <c r="N547" i="19"/>
  <c r="N548" i="19"/>
  <c r="N549" i="19"/>
  <c r="N550" i="19"/>
  <c r="N551" i="19"/>
  <c r="N552" i="19"/>
  <c r="N553" i="19"/>
  <c r="N554" i="19"/>
  <c r="N555" i="19"/>
  <c r="N556" i="19"/>
  <c r="N557" i="19"/>
  <c r="N558" i="19"/>
  <c r="N559" i="19"/>
  <c r="N560" i="19"/>
  <c r="N561" i="19"/>
  <c r="N562" i="19"/>
  <c r="N563" i="19"/>
  <c r="N564" i="19"/>
  <c r="N565" i="19"/>
  <c r="N566" i="19"/>
  <c r="N567" i="19"/>
  <c r="N568" i="19"/>
  <c r="N569" i="19"/>
  <c r="N570" i="19"/>
  <c r="N571" i="19"/>
  <c r="N572" i="19"/>
  <c r="N574" i="19"/>
  <c r="N575" i="19"/>
  <c r="N576" i="19"/>
  <c r="N577" i="19"/>
  <c r="N578" i="19"/>
  <c r="N579" i="19"/>
  <c r="N580" i="19"/>
  <c r="N581" i="19"/>
  <c r="N582" i="19"/>
  <c r="N583" i="19"/>
  <c r="N584" i="19"/>
  <c r="N585" i="19"/>
  <c r="N586" i="19"/>
  <c r="N587" i="19"/>
  <c r="N588" i="19"/>
  <c r="N589" i="19"/>
  <c r="N590" i="19"/>
  <c r="N591" i="19"/>
  <c r="N592" i="19"/>
  <c r="N593" i="19"/>
  <c r="N594" i="19"/>
  <c r="N595" i="19"/>
  <c r="N596" i="19"/>
  <c r="N597" i="19"/>
  <c r="N598" i="19"/>
  <c r="N599" i="19"/>
  <c r="N600" i="19"/>
  <c r="N601" i="19"/>
  <c r="N602" i="19"/>
  <c r="N603" i="19"/>
  <c r="N604" i="19"/>
  <c r="N605" i="19"/>
  <c r="N606" i="19"/>
  <c r="N607" i="19"/>
  <c r="N608" i="19"/>
  <c r="N609" i="19"/>
  <c r="N610" i="19"/>
  <c r="N611" i="19"/>
  <c r="N612" i="19"/>
  <c r="N613" i="19"/>
  <c r="N614" i="19"/>
  <c r="N615" i="19"/>
  <c r="N616" i="19"/>
  <c r="N617" i="19"/>
  <c r="N618" i="19"/>
  <c r="N619" i="19"/>
  <c r="N620" i="19"/>
  <c r="N621" i="19"/>
  <c r="N622" i="19"/>
  <c r="N623" i="19"/>
  <c r="N624" i="19"/>
  <c r="N625" i="19"/>
  <c r="N626" i="19"/>
  <c r="N627" i="19"/>
  <c r="N628" i="19"/>
  <c r="N629" i="19"/>
  <c r="N630" i="19"/>
  <c r="N631" i="19"/>
  <c r="N632" i="19"/>
  <c r="N633" i="19"/>
  <c r="N634" i="19"/>
  <c r="N636" i="19"/>
  <c r="N637" i="19"/>
  <c r="N638" i="19"/>
  <c r="N639" i="19"/>
  <c r="N640" i="19"/>
  <c r="N641" i="19"/>
  <c r="N642" i="19"/>
  <c r="N643" i="19"/>
  <c r="N644" i="19"/>
  <c r="N645" i="19"/>
  <c r="N646" i="19"/>
  <c r="N647" i="19"/>
  <c r="N648" i="19"/>
  <c r="N649" i="19"/>
  <c r="N650" i="19"/>
  <c r="N651" i="19"/>
  <c r="N652" i="19"/>
  <c r="N653" i="19"/>
  <c r="N654" i="19"/>
  <c r="N655" i="19"/>
  <c r="N656" i="19"/>
  <c r="N657" i="19"/>
  <c r="N658" i="19"/>
  <c r="N659" i="19"/>
  <c r="N660" i="19"/>
  <c r="N661" i="19"/>
  <c r="N662" i="19"/>
  <c r="N663" i="19"/>
  <c r="N664" i="19"/>
  <c r="N665" i="19"/>
  <c r="N666" i="19"/>
  <c r="N667" i="19"/>
  <c r="N668" i="19"/>
  <c r="N669" i="19"/>
  <c r="N670" i="19"/>
  <c r="N671" i="19"/>
  <c r="N672" i="19"/>
  <c r="N673" i="19"/>
  <c r="N674" i="19"/>
  <c r="N675" i="19"/>
  <c r="N676" i="19"/>
  <c r="N677" i="19"/>
  <c r="N678" i="19"/>
  <c r="N679" i="19"/>
  <c r="N680" i="19"/>
  <c r="N681" i="19"/>
  <c r="N682" i="19"/>
  <c r="N683" i="19"/>
  <c r="N684" i="19"/>
  <c r="N685" i="19"/>
  <c r="N686" i="19"/>
  <c r="N687" i="19"/>
  <c r="N688" i="19"/>
  <c r="N689" i="19"/>
  <c r="N690" i="19"/>
  <c r="N691" i="19"/>
  <c r="N692" i="19"/>
  <c r="N693" i="19"/>
  <c r="N694" i="19"/>
  <c r="N695" i="19"/>
  <c r="N696" i="19"/>
  <c r="N697" i="19"/>
  <c r="N698" i="19"/>
  <c r="N699" i="19"/>
  <c r="N700" i="19"/>
  <c r="N702" i="19"/>
  <c r="N703" i="19"/>
  <c r="N704" i="19"/>
  <c r="N705" i="19"/>
  <c r="N706" i="19"/>
  <c r="N707" i="19"/>
  <c r="N708" i="19"/>
  <c r="N709" i="19"/>
  <c r="N710" i="19"/>
  <c r="N711" i="19"/>
  <c r="N712" i="19"/>
  <c r="N713" i="19"/>
  <c r="N714" i="19"/>
  <c r="N715" i="19"/>
  <c r="N716" i="19"/>
  <c r="N717" i="19"/>
  <c r="N718" i="19"/>
  <c r="N719" i="19"/>
  <c r="N720" i="19"/>
  <c r="N721" i="19"/>
  <c r="N722" i="19"/>
  <c r="N723" i="19"/>
  <c r="N724" i="19"/>
  <c r="N725" i="19"/>
  <c r="N726" i="19"/>
  <c r="N727" i="19"/>
  <c r="N728" i="19"/>
  <c r="N729" i="19"/>
  <c r="N730" i="19"/>
  <c r="N731" i="19"/>
  <c r="N732" i="19"/>
  <c r="N733" i="19"/>
  <c r="N734" i="19"/>
  <c r="N735" i="19"/>
  <c r="N736" i="19"/>
  <c r="N737" i="19"/>
  <c r="N738" i="19"/>
  <c r="N739" i="19"/>
  <c r="N740" i="19"/>
  <c r="N741" i="19"/>
  <c r="N742" i="19"/>
  <c r="N743" i="19"/>
  <c r="N744" i="19"/>
  <c r="N745" i="19"/>
  <c r="N746" i="19"/>
  <c r="N747" i="19"/>
  <c r="N748" i="19"/>
  <c r="N749" i="19"/>
  <c r="N750" i="19"/>
  <c r="N751" i="19"/>
  <c r="N752" i="19"/>
  <c r="N753" i="19"/>
  <c r="N754" i="19"/>
  <c r="N755" i="19"/>
  <c r="N756" i="19"/>
  <c r="N757" i="19"/>
  <c r="N758" i="19"/>
  <c r="N759" i="19"/>
  <c r="N760" i="19"/>
  <c r="N761" i="19"/>
  <c r="N763" i="19"/>
  <c r="N764" i="19"/>
  <c r="N765" i="19"/>
  <c r="N766" i="19"/>
  <c r="N767" i="19"/>
  <c r="N768" i="19"/>
  <c r="N769" i="19"/>
  <c r="N770" i="19"/>
  <c r="N771" i="19"/>
  <c r="N772" i="19"/>
  <c r="N773" i="19"/>
  <c r="N774" i="19"/>
  <c r="N775" i="19"/>
  <c r="N776" i="19"/>
  <c r="N777" i="19"/>
  <c r="N778" i="19"/>
  <c r="N779" i="19"/>
  <c r="N780" i="19"/>
  <c r="N781" i="19"/>
  <c r="N782" i="19"/>
  <c r="N783" i="19"/>
  <c r="N784" i="19"/>
  <c r="N785" i="19"/>
  <c r="N786" i="19"/>
  <c r="N787" i="19"/>
  <c r="N788" i="19"/>
  <c r="N789" i="19"/>
  <c r="N790" i="19"/>
  <c r="N791" i="19"/>
  <c r="N792" i="19"/>
  <c r="N793" i="19"/>
  <c r="N794" i="19"/>
  <c r="N795" i="19"/>
  <c r="N796" i="19"/>
  <c r="N797" i="19"/>
  <c r="N798" i="19"/>
  <c r="N799" i="19"/>
  <c r="N800" i="19"/>
  <c r="N801" i="19"/>
  <c r="N802" i="19"/>
  <c r="N803" i="19"/>
  <c r="N804" i="19"/>
  <c r="N805" i="19"/>
  <c r="N806" i="19"/>
  <c r="N807" i="19"/>
  <c r="N808" i="19"/>
  <c r="N809" i="19"/>
  <c r="N810" i="19"/>
  <c r="N811" i="19"/>
  <c r="N812" i="19"/>
  <c r="N813" i="19"/>
  <c r="N814" i="19"/>
  <c r="N815" i="19"/>
  <c r="N816" i="19"/>
  <c r="N817" i="19"/>
  <c r="N818" i="19"/>
  <c r="N819" i="19"/>
  <c r="N820" i="19"/>
  <c r="N821" i="19"/>
  <c r="N822" i="19"/>
  <c r="N823" i="19"/>
  <c r="N825" i="19"/>
  <c r="N826" i="19"/>
  <c r="N827" i="19"/>
  <c r="N828" i="19"/>
  <c r="N829" i="19"/>
  <c r="N830" i="19"/>
  <c r="N831" i="19"/>
  <c r="N832" i="19"/>
  <c r="N833" i="19"/>
  <c r="N834" i="19"/>
  <c r="N835" i="19"/>
  <c r="N836" i="19"/>
  <c r="N837" i="19"/>
  <c r="N838" i="19"/>
  <c r="N839" i="19"/>
  <c r="N840" i="19"/>
  <c r="N841" i="19"/>
  <c r="N842" i="19"/>
  <c r="N843" i="19"/>
  <c r="N844" i="19"/>
  <c r="N845" i="19"/>
  <c r="N846" i="19"/>
  <c r="N847" i="19"/>
  <c r="N848" i="19"/>
  <c r="N849" i="19"/>
  <c r="N850" i="19"/>
  <c r="N851" i="19"/>
  <c r="N852" i="19"/>
  <c r="N853" i="19"/>
  <c r="N854" i="19"/>
  <c r="N855" i="19"/>
  <c r="N856" i="19"/>
  <c r="N857" i="19"/>
  <c r="N858" i="19"/>
  <c r="N859" i="19"/>
  <c r="N860" i="19"/>
  <c r="N861" i="19"/>
  <c r="N862" i="19"/>
  <c r="N863" i="19"/>
  <c r="N864" i="19"/>
  <c r="N865" i="19"/>
  <c r="N866" i="19"/>
  <c r="N867" i="19"/>
  <c r="N868" i="19"/>
  <c r="N869" i="19"/>
  <c r="N870" i="19"/>
  <c r="N871" i="19"/>
  <c r="N872" i="19"/>
  <c r="N873" i="19"/>
  <c r="N874" i="19"/>
  <c r="N875" i="19"/>
  <c r="N876" i="19"/>
  <c r="N877" i="19"/>
  <c r="N878" i="19"/>
  <c r="N879" i="19"/>
  <c r="N880" i="19"/>
  <c r="N881" i="19"/>
  <c r="N882" i="19"/>
  <c r="N883" i="19"/>
  <c r="N884" i="19"/>
  <c r="N885" i="19"/>
  <c r="N886" i="19"/>
  <c r="N888" i="19"/>
  <c r="N889" i="19"/>
  <c r="N890" i="19"/>
  <c r="N891" i="19"/>
  <c r="N892" i="19"/>
  <c r="N893" i="19"/>
  <c r="N894" i="19"/>
  <c r="N895" i="19"/>
  <c r="N896" i="19"/>
  <c r="N897" i="19"/>
  <c r="N898" i="19"/>
  <c r="N899" i="19"/>
  <c r="N900" i="19"/>
  <c r="N901" i="19"/>
  <c r="N902" i="19"/>
  <c r="N903" i="19"/>
  <c r="N904" i="19"/>
  <c r="N905" i="19"/>
  <c r="N906" i="19"/>
  <c r="N907" i="19"/>
  <c r="N908" i="19"/>
  <c r="N909" i="19"/>
  <c r="N910" i="19"/>
  <c r="N911" i="19"/>
  <c r="N912" i="19"/>
  <c r="N913" i="19"/>
  <c r="N914" i="19"/>
  <c r="N915" i="19"/>
  <c r="N916" i="19"/>
  <c r="N917" i="19"/>
  <c r="N918" i="19"/>
  <c r="N919" i="19"/>
  <c r="N920" i="19"/>
  <c r="N921" i="19"/>
  <c r="N922" i="19"/>
  <c r="N923" i="19"/>
  <c r="N924" i="19"/>
  <c r="N925" i="19"/>
  <c r="N926" i="19"/>
  <c r="N927" i="19"/>
  <c r="N928" i="19"/>
  <c r="N929" i="19"/>
  <c r="N930" i="19"/>
  <c r="N931" i="19"/>
  <c r="N932" i="19"/>
  <c r="N933" i="19"/>
  <c r="N934" i="19"/>
  <c r="N935" i="19"/>
  <c r="N936" i="19"/>
  <c r="N937" i="19"/>
  <c r="N938" i="19"/>
  <c r="N939" i="19"/>
  <c r="N940" i="19"/>
  <c r="N941" i="19"/>
  <c r="N942" i="19"/>
  <c r="N943" i="19"/>
  <c r="N944" i="19"/>
  <c r="N945" i="19"/>
  <c r="N946" i="19"/>
  <c r="N947" i="19"/>
  <c r="N948" i="19"/>
  <c r="N949" i="19"/>
  <c r="N5" i="19"/>
  <c r="AG6" i="19"/>
  <c r="AG7" i="19"/>
  <c r="AG8" i="19"/>
  <c r="AG9" i="19"/>
  <c r="AG10" i="19"/>
  <c r="AG11" i="19"/>
  <c r="AG12" i="19"/>
  <c r="AG13" i="19"/>
  <c r="AG14" i="19"/>
  <c r="AG15" i="19"/>
  <c r="AG16" i="19"/>
  <c r="AG17" i="19"/>
  <c r="AG18" i="19"/>
  <c r="AG19" i="19"/>
  <c r="AG20" i="19"/>
  <c r="AG21" i="19"/>
  <c r="AG22" i="19"/>
  <c r="AG23" i="19"/>
  <c r="AG24" i="19"/>
  <c r="AG25" i="19"/>
  <c r="AG26" i="19"/>
  <c r="AG27" i="19"/>
  <c r="AG28" i="19"/>
  <c r="AG29" i="19"/>
  <c r="AG30" i="19"/>
  <c r="AG31" i="19"/>
  <c r="AG32" i="19"/>
  <c r="AG33" i="19"/>
  <c r="AG34" i="19"/>
  <c r="AG35" i="19"/>
  <c r="AG36" i="19"/>
  <c r="AG37" i="19"/>
  <c r="AG38" i="19"/>
  <c r="AG39" i="19"/>
  <c r="AG40" i="19"/>
  <c r="AG41" i="19"/>
  <c r="AG42" i="19"/>
  <c r="AG43" i="19"/>
  <c r="AG44" i="19"/>
  <c r="AG45" i="19"/>
  <c r="AG46" i="19"/>
  <c r="AG47" i="19"/>
  <c r="AG48" i="19"/>
  <c r="AG49" i="19"/>
  <c r="AG50" i="19"/>
  <c r="AG51" i="19"/>
  <c r="AG52" i="19"/>
  <c r="AG53" i="19"/>
  <c r="AG54" i="19"/>
  <c r="AG55" i="19"/>
  <c r="AG56" i="19"/>
  <c r="AG57" i="19"/>
  <c r="AG58" i="19"/>
  <c r="AG59" i="19"/>
  <c r="AG60" i="19"/>
  <c r="AG61" i="19"/>
  <c r="AG62" i="19"/>
  <c r="AG63" i="19"/>
  <c r="AG64" i="19"/>
  <c r="AG65" i="19"/>
  <c r="AG66" i="19"/>
  <c r="AG67" i="19"/>
  <c r="AG68" i="19"/>
  <c r="AG69" i="19"/>
  <c r="AG70" i="19"/>
  <c r="AG71" i="19"/>
  <c r="AG72" i="19"/>
  <c r="AG73" i="19"/>
  <c r="AG74" i="19"/>
  <c r="AG75" i="19"/>
  <c r="AG76" i="19"/>
  <c r="AG77" i="19"/>
  <c r="AG78" i="19"/>
  <c r="AG79" i="19"/>
  <c r="AG80" i="19"/>
  <c r="AG81" i="19"/>
  <c r="AG82" i="19"/>
  <c r="AG83" i="19"/>
  <c r="AG84" i="19"/>
  <c r="AG85" i="19"/>
  <c r="AG86" i="19"/>
  <c r="AG87" i="19"/>
  <c r="AG88" i="19"/>
  <c r="AG89" i="19"/>
  <c r="AG90" i="19"/>
  <c r="AG91" i="19"/>
  <c r="AG92" i="19"/>
  <c r="AG93" i="19"/>
  <c r="AG94" i="19"/>
  <c r="AG95" i="19"/>
  <c r="AG96" i="19"/>
  <c r="AG97" i="19"/>
  <c r="AG98" i="19"/>
  <c r="AG99" i="19"/>
  <c r="AG100" i="19"/>
  <c r="AG101" i="19"/>
  <c r="AG102" i="19"/>
  <c r="AG103" i="19"/>
  <c r="AG104" i="19"/>
  <c r="AG105" i="19"/>
  <c r="AG106" i="19"/>
  <c r="AG107" i="19"/>
  <c r="AG108" i="19"/>
  <c r="AG109" i="19"/>
  <c r="AG110" i="19"/>
  <c r="AG111" i="19"/>
  <c r="AG112" i="19"/>
  <c r="AG113" i="19"/>
  <c r="AG114" i="19"/>
  <c r="AG115" i="19"/>
  <c r="AG116" i="19"/>
  <c r="AG117" i="19"/>
  <c r="AG118" i="19"/>
  <c r="AG119" i="19"/>
  <c r="AG120" i="19"/>
  <c r="AG121" i="19"/>
  <c r="AG122" i="19"/>
  <c r="AG123" i="19"/>
  <c r="AG124" i="19"/>
  <c r="AG125" i="19"/>
  <c r="AG126" i="19"/>
  <c r="AG127" i="19"/>
  <c r="AG128" i="19"/>
  <c r="AG129" i="19"/>
  <c r="AG130" i="19"/>
  <c r="AG131" i="19"/>
  <c r="AG132" i="19"/>
  <c r="AG133" i="19"/>
  <c r="AG134" i="19"/>
  <c r="AG135" i="19"/>
  <c r="AG136" i="19"/>
  <c r="AG137" i="19"/>
  <c r="AG138" i="19"/>
  <c r="AG139" i="19"/>
  <c r="AG140" i="19"/>
  <c r="AG141" i="19"/>
  <c r="AG142" i="19"/>
  <c r="AG143" i="19"/>
  <c r="AG144" i="19"/>
  <c r="AG145" i="19"/>
  <c r="AG146" i="19"/>
  <c r="AG147" i="19"/>
  <c r="AG148" i="19"/>
  <c r="AG149" i="19"/>
  <c r="AG150" i="19"/>
  <c r="AG151" i="19"/>
  <c r="AG152" i="19"/>
  <c r="AG153" i="19"/>
  <c r="AG154" i="19"/>
  <c r="AG155" i="19"/>
  <c r="AG156" i="19"/>
  <c r="AG157" i="19"/>
  <c r="AG158" i="19"/>
  <c r="AG159" i="19"/>
  <c r="AG160" i="19"/>
  <c r="AG161" i="19"/>
  <c r="AG162" i="19"/>
  <c r="AG163" i="19"/>
  <c r="AG164" i="19"/>
  <c r="AG165" i="19"/>
  <c r="AG166" i="19"/>
  <c r="AG167" i="19"/>
  <c r="AG168" i="19"/>
  <c r="AG169" i="19"/>
  <c r="AG170" i="19"/>
  <c r="AG171" i="19"/>
  <c r="AG172" i="19"/>
  <c r="AG173" i="19"/>
  <c r="AG174" i="19"/>
  <c r="AG175" i="19"/>
  <c r="AG176" i="19"/>
  <c r="AG177" i="19"/>
  <c r="AG178" i="19"/>
  <c r="AG179" i="19"/>
  <c r="AG180" i="19"/>
  <c r="AG181" i="19"/>
  <c r="AG182" i="19"/>
  <c r="AG183" i="19"/>
  <c r="AG184" i="19"/>
  <c r="AG185" i="19"/>
  <c r="AG186" i="19"/>
  <c r="AG187" i="19"/>
  <c r="AG188" i="19"/>
  <c r="AG189" i="19"/>
  <c r="AG190" i="19"/>
  <c r="AG191" i="19"/>
  <c r="AG192" i="19"/>
  <c r="AG193" i="19"/>
  <c r="AG194" i="19"/>
  <c r="AG195" i="19"/>
  <c r="AG196" i="19"/>
  <c r="AG197" i="19"/>
  <c r="AG198" i="19"/>
  <c r="AG199" i="19"/>
  <c r="AG200" i="19"/>
  <c r="AG201" i="19"/>
  <c r="AG202" i="19"/>
  <c r="AG203" i="19"/>
  <c r="AG204" i="19"/>
  <c r="AG205" i="19"/>
  <c r="AG206" i="19"/>
  <c r="AG207" i="19"/>
  <c r="AG208" i="19"/>
  <c r="AG209" i="19"/>
  <c r="AG210" i="19"/>
  <c r="AG211" i="19"/>
  <c r="AG212" i="19"/>
  <c r="AG213" i="19"/>
  <c r="AG214" i="19"/>
  <c r="AG215" i="19"/>
  <c r="AG216" i="19"/>
  <c r="AG217" i="19"/>
  <c r="AG218" i="19"/>
  <c r="AG219" i="19"/>
  <c r="AG220" i="19"/>
  <c r="AG221" i="19"/>
  <c r="AG222" i="19"/>
  <c r="AG223" i="19"/>
  <c r="AG224" i="19"/>
  <c r="AG225" i="19"/>
  <c r="AG226" i="19"/>
  <c r="AG227" i="19"/>
  <c r="AG228" i="19"/>
  <c r="AG229" i="19"/>
  <c r="AG230" i="19"/>
  <c r="AG231" i="19"/>
  <c r="AG232" i="19"/>
  <c r="AG233" i="19"/>
  <c r="AG234" i="19"/>
  <c r="AG235" i="19"/>
  <c r="AG236" i="19"/>
  <c r="AG237" i="19"/>
  <c r="AG238" i="19"/>
  <c r="AG239" i="19"/>
  <c r="AG240" i="19"/>
  <c r="AG241" i="19"/>
  <c r="AG242" i="19"/>
  <c r="AG243" i="19"/>
  <c r="AG244" i="19"/>
  <c r="AG245" i="19"/>
  <c r="AG246" i="19"/>
  <c r="AG247" i="19"/>
  <c r="AG248" i="19"/>
  <c r="AG249" i="19"/>
  <c r="AG250" i="19"/>
  <c r="AG251" i="19"/>
  <c r="AG252" i="19"/>
  <c r="AG253" i="19"/>
  <c r="AG254" i="19"/>
  <c r="AG255" i="19"/>
  <c r="AG256" i="19"/>
  <c r="AG257" i="19"/>
  <c r="AG258" i="19"/>
  <c r="AG259" i="19"/>
  <c r="AG260" i="19"/>
  <c r="AG261" i="19"/>
  <c r="AG262" i="19"/>
  <c r="AG263" i="19"/>
  <c r="AG264" i="19"/>
  <c r="AG265" i="19"/>
  <c r="AG266" i="19"/>
  <c r="AG267" i="19"/>
  <c r="AG268" i="19"/>
  <c r="AG269" i="19"/>
  <c r="AG270" i="19"/>
  <c r="AG271" i="19"/>
  <c r="AG272" i="19"/>
  <c r="AG273" i="19"/>
  <c r="AG274" i="19"/>
  <c r="AG275" i="19"/>
  <c r="AG276" i="19"/>
  <c r="AG277" i="19"/>
  <c r="AG278" i="19"/>
  <c r="AG279" i="19"/>
  <c r="AG280" i="19"/>
  <c r="AG281" i="19"/>
  <c r="AG282" i="19"/>
  <c r="AG283" i="19"/>
  <c r="AG284" i="19"/>
  <c r="AG285" i="19"/>
  <c r="AG286" i="19"/>
  <c r="AG287" i="19"/>
  <c r="AG288" i="19"/>
  <c r="AG289" i="19"/>
  <c r="AG290" i="19"/>
  <c r="AG291" i="19"/>
  <c r="AG292" i="19"/>
  <c r="AG293" i="19"/>
  <c r="AG294" i="19"/>
  <c r="AG295" i="19"/>
  <c r="AG296" i="19"/>
  <c r="AG297" i="19"/>
  <c r="AG298" i="19"/>
  <c r="AG299" i="19"/>
  <c r="AG300" i="19"/>
  <c r="AG301" i="19"/>
  <c r="AG302" i="19"/>
  <c r="AG303" i="19"/>
  <c r="AG304" i="19"/>
  <c r="AG305" i="19"/>
  <c r="AG306" i="19"/>
  <c r="AG307" i="19"/>
  <c r="AG308" i="19"/>
  <c r="AG309" i="19"/>
  <c r="AG310" i="19"/>
  <c r="AG311" i="19"/>
  <c r="AG312" i="19"/>
  <c r="AG313" i="19"/>
  <c r="AG314" i="19"/>
  <c r="AG315" i="19"/>
  <c r="AG316" i="19"/>
  <c r="AG317" i="19"/>
  <c r="AG318" i="19"/>
  <c r="AG319" i="19"/>
  <c r="AG320" i="19"/>
  <c r="AG321" i="19"/>
  <c r="AG322" i="19"/>
  <c r="AG323" i="19"/>
  <c r="AG324" i="19"/>
  <c r="AG325" i="19"/>
  <c r="AG326" i="19"/>
  <c r="AG327" i="19"/>
  <c r="AG328" i="19"/>
  <c r="AG329" i="19"/>
  <c r="AG330" i="19"/>
  <c r="AG331" i="19"/>
  <c r="AG332" i="19"/>
  <c r="AG333" i="19"/>
  <c r="AG334" i="19"/>
  <c r="AG335" i="19"/>
  <c r="AG336" i="19"/>
  <c r="AG337" i="19"/>
  <c r="AG338" i="19"/>
  <c r="AG339" i="19"/>
  <c r="AG340" i="19"/>
  <c r="AG341" i="19"/>
  <c r="AG342" i="19"/>
  <c r="AG343" i="19"/>
  <c r="AG344" i="19"/>
  <c r="AG345" i="19"/>
  <c r="AG346" i="19"/>
  <c r="AG347" i="19"/>
  <c r="AG348" i="19"/>
  <c r="AG349" i="19"/>
  <c r="AG350" i="19"/>
  <c r="AG351" i="19"/>
  <c r="AG352" i="19"/>
  <c r="AG353" i="19"/>
  <c r="AG354" i="19"/>
  <c r="AG355" i="19"/>
  <c r="AG356" i="19"/>
  <c r="AG357" i="19"/>
  <c r="AG358" i="19"/>
  <c r="AG359" i="19"/>
  <c r="AG360" i="19"/>
  <c r="AG361" i="19"/>
  <c r="AG362" i="19"/>
  <c r="AG363" i="19"/>
  <c r="AG364" i="19"/>
  <c r="AG365" i="19"/>
  <c r="AG366" i="19"/>
  <c r="AG367" i="19"/>
  <c r="AG368" i="19"/>
  <c r="AG369" i="19"/>
  <c r="AG370" i="19"/>
  <c r="AG371" i="19"/>
  <c r="AG372" i="19"/>
  <c r="AG373" i="19"/>
  <c r="AG374" i="19"/>
  <c r="AG375" i="19"/>
  <c r="AG376" i="19"/>
  <c r="AG377" i="19"/>
  <c r="AG378" i="19"/>
  <c r="AG379" i="19"/>
  <c r="AG380" i="19"/>
  <c r="AG381" i="19"/>
  <c r="AG382" i="19"/>
  <c r="AG383" i="19"/>
  <c r="AG384" i="19"/>
  <c r="AG385" i="19"/>
  <c r="AG386" i="19"/>
  <c r="AG387" i="19"/>
  <c r="AG388" i="19"/>
  <c r="AG389" i="19"/>
  <c r="AG390" i="19"/>
  <c r="AG391" i="19"/>
  <c r="AG392" i="19"/>
  <c r="AG393" i="19"/>
  <c r="AG394" i="19"/>
  <c r="AG395" i="19"/>
  <c r="AG396" i="19"/>
  <c r="AG397" i="19"/>
  <c r="AG398" i="19"/>
  <c r="AG399" i="19"/>
  <c r="AG400" i="19"/>
  <c r="AG401" i="19"/>
  <c r="AG402" i="19"/>
  <c r="AG403" i="19"/>
  <c r="AG404" i="19"/>
  <c r="AG405" i="19"/>
  <c r="AG406" i="19"/>
  <c r="AG407" i="19"/>
  <c r="AG408" i="19"/>
  <c r="AG409" i="19"/>
  <c r="AG410" i="19"/>
  <c r="AG411" i="19"/>
  <c r="AG412" i="19"/>
  <c r="AG413" i="19"/>
  <c r="AG414" i="19"/>
  <c r="AG415" i="19"/>
  <c r="AG416" i="19"/>
  <c r="AG417" i="19"/>
  <c r="AG418" i="19"/>
  <c r="AG419" i="19"/>
  <c r="AG420" i="19"/>
  <c r="AG421" i="19"/>
  <c r="AG422" i="19"/>
  <c r="AG423" i="19"/>
  <c r="AG424" i="19"/>
  <c r="AG425" i="19"/>
  <c r="AG426" i="19"/>
  <c r="AG427" i="19"/>
  <c r="AG428" i="19"/>
  <c r="AG429" i="19"/>
  <c r="AG430" i="19"/>
  <c r="AG431" i="19"/>
  <c r="AG432" i="19"/>
  <c r="AG433" i="19"/>
  <c r="AG434" i="19"/>
  <c r="AG435" i="19"/>
  <c r="AG436" i="19"/>
  <c r="AG437" i="19"/>
  <c r="AG438" i="19"/>
  <c r="AG439" i="19"/>
  <c r="AG440" i="19"/>
  <c r="AG441" i="19"/>
  <c r="AG442" i="19"/>
  <c r="AG443" i="19"/>
  <c r="AG444" i="19"/>
  <c r="AG445" i="19"/>
  <c r="AG446" i="19"/>
  <c r="AG447" i="19"/>
  <c r="AG448" i="19"/>
  <c r="AG449" i="19"/>
  <c r="AG450" i="19"/>
  <c r="AG451" i="19"/>
  <c r="AG452" i="19"/>
  <c r="AG453" i="19"/>
  <c r="AG454" i="19"/>
  <c r="AG455" i="19"/>
  <c r="AG456" i="19"/>
  <c r="AG457" i="19"/>
  <c r="AG458" i="19"/>
  <c r="AG459" i="19"/>
  <c r="AG460" i="19"/>
  <c r="AG461" i="19"/>
  <c r="AG462" i="19"/>
  <c r="AG463" i="19"/>
  <c r="AG464" i="19"/>
  <c r="AG465" i="19"/>
  <c r="AG466" i="19"/>
  <c r="AG467" i="19"/>
  <c r="AG468" i="19"/>
  <c r="AG469" i="19"/>
  <c r="AG470" i="19"/>
  <c r="AG471" i="19"/>
  <c r="AG472" i="19"/>
  <c r="AG473" i="19"/>
  <c r="AG474" i="19"/>
  <c r="AG475" i="19"/>
  <c r="AG476" i="19"/>
  <c r="AG477" i="19"/>
  <c r="AG478" i="19"/>
  <c r="AG479" i="19"/>
  <c r="AG480" i="19"/>
  <c r="AG481" i="19"/>
  <c r="AG482" i="19"/>
  <c r="AG483" i="19"/>
  <c r="AG484" i="19"/>
  <c r="AG485" i="19"/>
  <c r="AG486" i="19"/>
  <c r="AG487" i="19"/>
  <c r="AG488" i="19"/>
  <c r="AG489" i="19"/>
  <c r="AG490" i="19"/>
  <c r="AG491" i="19"/>
  <c r="AG492" i="19"/>
  <c r="AG493" i="19"/>
  <c r="AG494" i="19"/>
  <c r="AG495" i="19"/>
  <c r="AG496" i="19"/>
  <c r="AG497" i="19"/>
  <c r="AG498" i="19"/>
  <c r="AG499" i="19"/>
  <c r="AG500" i="19"/>
  <c r="AG501" i="19"/>
  <c r="AG502" i="19"/>
  <c r="AG503" i="19"/>
  <c r="AG504" i="19"/>
  <c r="AG505" i="19"/>
  <c r="AG506" i="19"/>
  <c r="AG507" i="19"/>
  <c r="AG508" i="19"/>
  <c r="AG509" i="19"/>
  <c r="AG510" i="19"/>
  <c r="AG511" i="19"/>
  <c r="AG512" i="19"/>
  <c r="AG513" i="19"/>
  <c r="AG514" i="19"/>
  <c r="AG515" i="19"/>
  <c r="AG516" i="19"/>
  <c r="AG517" i="19"/>
  <c r="AG518" i="19"/>
  <c r="AG519" i="19"/>
  <c r="AG520" i="19"/>
  <c r="AG521" i="19"/>
  <c r="AG522" i="19"/>
  <c r="AG523" i="19"/>
  <c r="AG524" i="19"/>
  <c r="AG525" i="19"/>
  <c r="AG526" i="19"/>
  <c r="AG527" i="19"/>
  <c r="AG528" i="19"/>
  <c r="AG529" i="19"/>
  <c r="AG530" i="19"/>
  <c r="AG531" i="19"/>
  <c r="AG532" i="19"/>
  <c r="AG533" i="19"/>
  <c r="AG534" i="19"/>
  <c r="AG535" i="19"/>
  <c r="AG536" i="19"/>
  <c r="AG537" i="19"/>
  <c r="AG538" i="19"/>
  <c r="AG539" i="19"/>
  <c r="AG540" i="19"/>
  <c r="AG541" i="19"/>
  <c r="AG542" i="19"/>
  <c r="AG543" i="19"/>
  <c r="AG544" i="19"/>
  <c r="AG545" i="19"/>
  <c r="AG546" i="19"/>
  <c r="AG547" i="19"/>
  <c r="AG548" i="19"/>
  <c r="AG549" i="19"/>
  <c r="AG550" i="19"/>
  <c r="AG551" i="19"/>
  <c r="AG552" i="19"/>
  <c r="AG553" i="19"/>
  <c r="AG554" i="19"/>
  <c r="AG555" i="19"/>
  <c r="AG556" i="19"/>
  <c r="AG557" i="19"/>
  <c r="AG558" i="19"/>
  <c r="AG559" i="19"/>
  <c r="AG560" i="19"/>
  <c r="AG561" i="19"/>
  <c r="AG562" i="19"/>
  <c r="AG563" i="19"/>
  <c r="AG564" i="19"/>
  <c r="AG565" i="19"/>
  <c r="AG566" i="19"/>
  <c r="AG567" i="19"/>
  <c r="AG568" i="19"/>
  <c r="AG569" i="19"/>
  <c r="AG570" i="19"/>
  <c r="AG571" i="19"/>
  <c r="AG572" i="19"/>
  <c r="AG573" i="19"/>
  <c r="AG574" i="19"/>
  <c r="AG575" i="19"/>
  <c r="AG576" i="19"/>
  <c r="AG577" i="19"/>
  <c r="AG578" i="19"/>
  <c r="AG579" i="19"/>
  <c r="AG580" i="19"/>
  <c r="AG581" i="19"/>
  <c r="AG582" i="19"/>
  <c r="AG583" i="19"/>
  <c r="AG584" i="19"/>
  <c r="AG585" i="19"/>
  <c r="AG586" i="19"/>
  <c r="AG587" i="19"/>
  <c r="AG588" i="19"/>
  <c r="AG589" i="19"/>
  <c r="AG590" i="19"/>
  <c r="AG591" i="19"/>
  <c r="AG592" i="19"/>
  <c r="AG593" i="19"/>
  <c r="AG594" i="19"/>
  <c r="AG595" i="19"/>
  <c r="AG596" i="19"/>
  <c r="AG597" i="19"/>
  <c r="AG598" i="19"/>
  <c r="AG599" i="19"/>
  <c r="AG600" i="19"/>
  <c r="AG601" i="19"/>
  <c r="AG602" i="19"/>
  <c r="AG603" i="19"/>
  <c r="AG604" i="19"/>
  <c r="AG605" i="19"/>
  <c r="AG606" i="19"/>
  <c r="AG607" i="19"/>
  <c r="AG608" i="19"/>
  <c r="AG609" i="19"/>
  <c r="AG610" i="19"/>
  <c r="AG611" i="19"/>
  <c r="AG612" i="19"/>
  <c r="AG613" i="19"/>
  <c r="AG614" i="19"/>
  <c r="AG615" i="19"/>
  <c r="AG616" i="19"/>
  <c r="AG617" i="19"/>
  <c r="AG618" i="19"/>
  <c r="AG619" i="19"/>
  <c r="AG620" i="19"/>
  <c r="AG621" i="19"/>
  <c r="AG622" i="19"/>
  <c r="AG623" i="19"/>
  <c r="AG624" i="19"/>
  <c r="AG625" i="19"/>
  <c r="AG626" i="19"/>
  <c r="AG627" i="19"/>
  <c r="AG628" i="19"/>
  <c r="AG629" i="19"/>
  <c r="AG630" i="19"/>
  <c r="AG631" i="19"/>
  <c r="AG632" i="19"/>
  <c r="AG633" i="19"/>
  <c r="AG634" i="19"/>
  <c r="AG635" i="19"/>
  <c r="AG636" i="19"/>
  <c r="AG637" i="19"/>
  <c r="AG638" i="19"/>
  <c r="AG639" i="19"/>
  <c r="AG640" i="19"/>
  <c r="AG641" i="19"/>
  <c r="AG642" i="19"/>
  <c r="AG643" i="19"/>
  <c r="AG644" i="19"/>
  <c r="AG645" i="19"/>
  <c r="AG646" i="19"/>
  <c r="AG647" i="19"/>
  <c r="AG648" i="19"/>
  <c r="AG649" i="19"/>
  <c r="AG650" i="19"/>
  <c r="AG651" i="19"/>
  <c r="AG652" i="19"/>
  <c r="AG653" i="19"/>
  <c r="AG654" i="19"/>
  <c r="AG655" i="19"/>
  <c r="AG656" i="19"/>
  <c r="AG657" i="19"/>
  <c r="AG658" i="19"/>
  <c r="AG659" i="19"/>
  <c r="AG660" i="19"/>
  <c r="AG661" i="19"/>
  <c r="AG662" i="19"/>
  <c r="AG663" i="19"/>
  <c r="AG664" i="19"/>
  <c r="AG665" i="19"/>
  <c r="AG666" i="19"/>
  <c r="AG667" i="19"/>
  <c r="AG668" i="19"/>
  <c r="AG669" i="19"/>
  <c r="AG670" i="19"/>
  <c r="AG671" i="19"/>
  <c r="AG672" i="19"/>
  <c r="AG673" i="19"/>
  <c r="AG674" i="19"/>
  <c r="AG675" i="19"/>
  <c r="AG676" i="19"/>
  <c r="AG677" i="19"/>
  <c r="AG678" i="19"/>
  <c r="AG679" i="19"/>
  <c r="AG680" i="19"/>
  <c r="AG681" i="19"/>
  <c r="AG682" i="19"/>
  <c r="AG683" i="19"/>
  <c r="AG684" i="19"/>
  <c r="AG685" i="19"/>
  <c r="AG686" i="19"/>
  <c r="AG687" i="19"/>
  <c r="AG688" i="19"/>
  <c r="AG689" i="19"/>
  <c r="AG690" i="19"/>
  <c r="AG691" i="19"/>
  <c r="AG692" i="19"/>
  <c r="AG693" i="19"/>
  <c r="AG694" i="19"/>
  <c r="AG695" i="19"/>
  <c r="AG696" i="19"/>
  <c r="AG697" i="19"/>
  <c r="AG698" i="19"/>
  <c r="AG699" i="19"/>
  <c r="AG700" i="19"/>
  <c r="AG701" i="19"/>
  <c r="AG702" i="19"/>
  <c r="AG703" i="19"/>
  <c r="AG704" i="19"/>
  <c r="AG705" i="19"/>
  <c r="AG706" i="19"/>
  <c r="AG707" i="19"/>
  <c r="AG708" i="19"/>
  <c r="AG709" i="19"/>
  <c r="AG710" i="19"/>
  <c r="AG711" i="19"/>
  <c r="AG712" i="19"/>
  <c r="AG713" i="19"/>
  <c r="AG714" i="19"/>
  <c r="AG715" i="19"/>
  <c r="AG716" i="19"/>
  <c r="AG717" i="19"/>
  <c r="AG718" i="19"/>
  <c r="AG719" i="19"/>
  <c r="AG720" i="19"/>
  <c r="AG721" i="19"/>
  <c r="AG722" i="19"/>
  <c r="AG723" i="19"/>
  <c r="AG724" i="19"/>
  <c r="AG725" i="19"/>
  <c r="AG726" i="19"/>
  <c r="AG727" i="19"/>
  <c r="AG728" i="19"/>
  <c r="AG729" i="19"/>
  <c r="AG730" i="19"/>
  <c r="AG731" i="19"/>
  <c r="AG732" i="19"/>
  <c r="AG733" i="19"/>
  <c r="AG734" i="19"/>
  <c r="AG735" i="19"/>
  <c r="AG736" i="19"/>
  <c r="AG737" i="19"/>
  <c r="AG738" i="19"/>
  <c r="AG739" i="19"/>
  <c r="AG740" i="19"/>
  <c r="AG741" i="19"/>
  <c r="AG742" i="19"/>
  <c r="AG743" i="19"/>
  <c r="AG744" i="19"/>
  <c r="AG745" i="19"/>
  <c r="AG746" i="19"/>
  <c r="AG747" i="19"/>
  <c r="AG748" i="19"/>
  <c r="AG749" i="19"/>
  <c r="AG750" i="19"/>
  <c r="AG751" i="19"/>
  <c r="AG752" i="19"/>
  <c r="AG753" i="19"/>
  <c r="AG754" i="19"/>
  <c r="AG755" i="19"/>
  <c r="AG756" i="19"/>
  <c r="AG757" i="19"/>
  <c r="AG758" i="19"/>
  <c r="AG759" i="19"/>
  <c r="AG760" i="19"/>
  <c r="AG761" i="19"/>
  <c r="AG762" i="19"/>
  <c r="AG763" i="19"/>
  <c r="AG764" i="19"/>
  <c r="AG765" i="19"/>
  <c r="AG766" i="19"/>
  <c r="AG767" i="19"/>
  <c r="AG768" i="19"/>
  <c r="AG769" i="19"/>
  <c r="AG770" i="19"/>
  <c r="AG771" i="19"/>
  <c r="AG772" i="19"/>
  <c r="AG773" i="19"/>
  <c r="AG774" i="19"/>
  <c r="AG775" i="19"/>
  <c r="AG776" i="19"/>
  <c r="AG777" i="19"/>
  <c r="AG778" i="19"/>
  <c r="AG779" i="19"/>
  <c r="AG780" i="19"/>
  <c r="AG781" i="19"/>
  <c r="AG782" i="19"/>
  <c r="AG783" i="19"/>
  <c r="AG784" i="19"/>
  <c r="AG785" i="19"/>
  <c r="AG786" i="19"/>
  <c r="AG787" i="19"/>
  <c r="AG788" i="19"/>
  <c r="AG789" i="19"/>
  <c r="AG790" i="19"/>
  <c r="AG791" i="19"/>
  <c r="AG792" i="19"/>
  <c r="AG793" i="19"/>
  <c r="AG794" i="19"/>
  <c r="AG795" i="19"/>
  <c r="AG796" i="19"/>
  <c r="AG797" i="19"/>
  <c r="AG798" i="19"/>
  <c r="AG799" i="19"/>
  <c r="AG800" i="19"/>
  <c r="AG801" i="19"/>
  <c r="AG802" i="19"/>
  <c r="AG803" i="19"/>
  <c r="AG804" i="19"/>
  <c r="AG805" i="19"/>
  <c r="AG806" i="19"/>
  <c r="AG807" i="19"/>
  <c r="AG808" i="19"/>
  <c r="AG809" i="19"/>
  <c r="AG810" i="19"/>
  <c r="AG811" i="19"/>
  <c r="AG812" i="19"/>
  <c r="AG813" i="19"/>
  <c r="AG814" i="19"/>
  <c r="AG815" i="19"/>
  <c r="AG816" i="19"/>
  <c r="AG817" i="19"/>
  <c r="AG818" i="19"/>
  <c r="AG819" i="19"/>
  <c r="AG820" i="19"/>
  <c r="AG821" i="19"/>
  <c r="AG822" i="19"/>
  <c r="AG823" i="19"/>
  <c r="AG824" i="19"/>
  <c r="AG825" i="19"/>
  <c r="AG826" i="19"/>
  <c r="AG827" i="19"/>
  <c r="AG828" i="19"/>
  <c r="AG829" i="19"/>
  <c r="AG830" i="19"/>
  <c r="AG831" i="19"/>
  <c r="AG832" i="19"/>
  <c r="AG833" i="19"/>
  <c r="AG834" i="19"/>
  <c r="AG835" i="19"/>
  <c r="AG836" i="19"/>
  <c r="AG837" i="19"/>
  <c r="AG838" i="19"/>
  <c r="AG839" i="19"/>
  <c r="AG840" i="19"/>
  <c r="AG841" i="19"/>
  <c r="AG842" i="19"/>
  <c r="AG843" i="19"/>
  <c r="AG844" i="19"/>
  <c r="AG845" i="19"/>
  <c r="AG846" i="19"/>
  <c r="AG847" i="19"/>
  <c r="AG848" i="19"/>
  <c r="AG849" i="19"/>
  <c r="AG850" i="19"/>
  <c r="AG851" i="19"/>
  <c r="AG852" i="19"/>
  <c r="AG853" i="19"/>
  <c r="AG854" i="19"/>
  <c r="AG855" i="19"/>
  <c r="AG856" i="19"/>
  <c r="AG857" i="19"/>
  <c r="AG858" i="19"/>
  <c r="AG859" i="19"/>
  <c r="AG860" i="19"/>
  <c r="AG861" i="19"/>
  <c r="AG862" i="19"/>
  <c r="AG863" i="19"/>
  <c r="AG864" i="19"/>
  <c r="AG865" i="19"/>
  <c r="AG866" i="19"/>
  <c r="AG867" i="19"/>
  <c r="AG868" i="19"/>
  <c r="AG869" i="19"/>
  <c r="AG870" i="19"/>
  <c r="AG871" i="19"/>
  <c r="AG872" i="19"/>
  <c r="AG873" i="19"/>
  <c r="AG874" i="19"/>
  <c r="AG875" i="19"/>
  <c r="AG876" i="19"/>
  <c r="AG877" i="19"/>
  <c r="AG878" i="19"/>
  <c r="AG879" i="19"/>
  <c r="AG880" i="19"/>
  <c r="AG881" i="19"/>
  <c r="AG882" i="19"/>
  <c r="AG883" i="19"/>
  <c r="AG884" i="19"/>
  <c r="AG885" i="19"/>
  <c r="AG886" i="19"/>
  <c r="AG887" i="19"/>
  <c r="AG888" i="19"/>
  <c r="AG889" i="19"/>
  <c r="AG890" i="19"/>
  <c r="AG891" i="19"/>
  <c r="AG892" i="19"/>
  <c r="AG893" i="19"/>
  <c r="AG894" i="19"/>
  <c r="AG895" i="19"/>
  <c r="AG896" i="19"/>
  <c r="AG897" i="19"/>
  <c r="AG898" i="19"/>
  <c r="AG899" i="19"/>
  <c r="AG900" i="19"/>
  <c r="AG901" i="19"/>
  <c r="AG902" i="19"/>
  <c r="AG903" i="19"/>
  <c r="AG904" i="19"/>
  <c r="AG905" i="19"/>
  <c r="AG906" i="19"/>
  <c r="AG907" i="19"/>
  <c r="AG908" i="19"/>
  <c r="AG909" i="19"/>
  <c r="AG910" i="19"/>
  <c r="AG911" i="19"/>
  <c r="AG912" i="19"/>
  <c r="AG913" i="19"/>
  <c r="AG914" i="19"/>
  <c r="AG915" i="19"/>
  <c r="AG916" i="19"/>
  <c r="AG917" i="19"/>
  <c r="AG918" i="19"/>
  <c r="AG919" i="19"/>
  <c r="AG920" i="19"/>
  <c r="AG921" i="19"/>
  <c r="AG922" i="19"/>
  <c r="AG923" i="19"/>
  <c r="AG924" i="19"/>
  <c r="AG925" i="19"/>
  <c r="AG926" i="19"/>
  <c r="AG927" i="19"/>
  <c r="AG928" i="19"/>
  <c r="AG929" i="19"/>
  <c r="AG930" i="19"/>
  <c r="AG931" i="19"/>
  <c r="AG932" i="19"/>
  <c r="AG933" i="19"/>
  <c r="AG934" i="19"/>
  <c r="AG935" i="19"/>
  <c r="AG936" i="19"/>
  <c r="AG937" i="19"/>
  <c r="AG938" i="19"/>
  <c r="AG939" i="19"/>
  <c r="AG940" i="19"/>
  <c r="AG941" i="19"/>
  <c r="AG942" i="19"/>
  <c r="AG943" i="19"/>
  <c r="AG944" i="19"/>
  <c r="AG945" i="19"/>
  <c r="AG946" i="19"/>
  <c r="AG947" i="19"/>
  <c r="AG948" i="19"/>
  <c r="AG949" i="19"/>
  <c r="AG950" i="19"/>
  <c r="AG5" i="19"/>
  <c r="AF6" i="19"/>
  <c r="AF7" i="19"/>
  <c r="AF8" i="19"/>
  <c r="AF9" i="19"/>
  <c r="AF10" i="19"/>
  <c r="AF11" i="19"/>
  <c r="AF12" i="19"/>
  <c r="AF13" i="19"/>
  <c r="AF14" i="19"/>
  <c r="AF15" i="19"/>
  <c r="AF16" i="19"/>
  <c r="AF17" i="19"/>
  <c r="AF18" i="19"/>
  <c r="AF19" i="19"/>
  <c r="AF20" i="19"/>
  <c r="AF21" i="19"/>
  <c r="AF22" i="19"/>
  <c r="AF23" i="19"/>
  <c r="AF24" i="19"/>
  <c r="AF25" i="19"/>
  <c r="AF26" i="19"/>
  <c r="AF27" i="19"/>
  <c r="AF28" i="19"/>
  <c r="AF29" i="19"/>
  <c r="AF30" i="19"/>
  <c r="AF31" i="19"/>
  <c r="AF32" i="19"/>
  <c r="AF33" i="19"/>
  <c r="AF34" i="19"/>
  <c r="AF35" i="19"/>
  <c r="AF36" i="19"/>
  <c r="AF37" i="19"/>
  <c r="AF38" i="19"/>
  <c r="AF39" i="19"/>
  <c r="AF40" i="19"/>
  <c r="AF41" i="19"/>
  <c r="AF42" i="19"/>
  <c r="AF43" i="19"/>
  <c r="AF44" i="19"/>
  <c r="AF45" i="19"/>
  <c r="AF46" i="19"/>
  <c r="AF47" i="19"/>
  <c r="AF48" i="19"/>
  <c r="AF49" i="19"/>
  <c r="AF50" i="19"/>
  <c r="AF51" i="19"/>
  <c r="AF52" i="19"/>
  <c r="AF53" i="19"/>
  <c r="AF54" i="19"/>
  <c r="AF55" i="19"/>
  <c r="AF56" i="19"/>
  <c r="AF57" i="19"/>
  <c r="AF58" i="19"/>
  <c r="AF59" i="19"/>
  <c r="AF60" i="19"/>
  <c r="AF61" i="19"/>
  <c r="AF62" i="19"/>
  <c r="AF63" i="19"/>
  <c r="AF64" i="19"/>
  <c r="AF65" i="19"/>
  <c r="AF66" i="19"/>
  <c r="AF67" i="19"/>
  <c r="AF68" i="19"/>
  <c r="AF69" i="19"/>
  <c r="AF70" i="19"/>
  <c r="AF71" i="19"/>
  <c r="AF72" i="19"/>
  <c r="AF73" i="19"/>
  <c r="AF74" i="19"/>
  <c r="AF75" i="19"/>
  <c r="AF76" i="19"/>
  <c r="AF77" i="19"/>
  <c r="AF78" i="19"/>
  <c r="AF79" i="19"/>
  <c r="AF80" i="19"/>
  <c r="AF81" i="19"/>
  <c r="AF82" i="19"/>
  <c r="AF83" i="19"/>
  <c r="AF84" i="19"/>
  <c r="AF85" i="19"/>
  <c r="AF86" i="19"/>
  <c r="AF87" i="19"/>
  <c r="AF88" i="19"/>
  <c r="AF89" i="19"/>
  <c r="AF90" i="19"/>
  <c r="AF91" i="19"/>
  <c r="AF92" i="19"/>
  <c r="AF93" i="19"/>
  <c r="AF94" i="19"/>
  <c r="AF95" i="19"/>
  <c r="AF96" i="19"/>
  <c r="AF97" i="19"/>
  <c r="AF98" i="19"/>
  <c r="AF99" i="19"/>
  <c r="AF100" i="19"/>
  <c r="AF101" i="19"/>
  <c r="AF102" i="19"/>
  <c r="AF103" i="19"/>
  <c r="AF104" i="19"/>
  <c r="AF105" i="19"/>
  <c r="AF106" i="19"/>
  <c r="AF107" i="19"/>
  <c r="AF108" i="19"/>
  <c r="AF109" i="19"/>
  <c r="AF110" i="19"/>
  <c r="AF111" i="19"/>
  <c r="AF112" i="19"/>
  <c r="AF113" i="19"/>
  <c r="AF114" i="19"/>
  <c r="AF115" i="19"/>
  <c r="AF116" i="19"/>
  <c r="AF117" i="19"/>
  <c r="AF118" i="19"/>
  <c r="AF119" i="19"/>
  <c r="AF120" i="19"/>
  <c r="AF121" i="19"/>
  <c r="AF122" i="19"/>
  <c r="AF123" i="19"/>
  <c r="AF124" i="19"/>
  <c r="AF125" i="19"/>
  <c r="AF126" i="19"/>
  <c r="AF127" i="19"/>
  <c r="AF128" i="19"/>
  <c r="AF129" i="19"/>
  <c r="AF130" i="19"/>
  <c r="AF131" i="19"/>
  <c r="AF132" i="19"/>
  <c r="AF133" i="19"/>
  <c r="AF134" i="19"/>
  <c r="AF135" i="19"/>
  <c r="AF136" i="19"/>
  <c r="AF137" i="19"/>
  <c r="AF138" i="19"/>
  <c r="AF139" i="19"/>
  <c r="AF140" i="19"/>
  <c r="AF141" i="19"/>
  <c r="AF142" i="19"/>
  <c r="AF143" i="19"/>
  <c r="AF144" i="19"/>
  <c r="AF145" i="19"/>
  <c r="AF146" i="19"/>
  <c r="AF147" i="19"/>
  <c r="AF148" i="19"/>
  <c r="AF149" i="19"/>
  <c r="AF150" i="19"/>
  <c r="AF151" i="19"/>
  <c r="AF152" i="19"/>
  <c r="AF153" i="19"/>
  <c r="AF154" i="19"/>
  <c r="AF155" i="19"/>
  <c r="AF156" i="19"/>
  <c r="AF157" i="19"/>
  <c r="AF158" i="19"/>
  <c r="AF159" i="19"/>
  <c r="AF160" i="19"/>
  <c r="AF161" i="19"/>
  <c r="AF162" i="19"/>
  <c r="AF163" i="19"/>
  <c r="AF164" i="19"/>
  <c r="AF165" i="19"/>
  <c r="AF166" i="19"/>
  <c r="AF167" i="19"/>
  <c r="AF168" i="19"/>
  <c r="AF169" i="19"/>
  <c r="AF170" i="19"/>
  <c r="AF171" i="19"/>
  <c r="AF172" i="19"/>
  <c r="AF173" i="19"/>
  <c r="AF174" i="19"/>
  <c r="AF175" i="19"/>
  <c r="AF176" i="19"/>
  <c r="AF177" i="19"/>
  <c r="AF178" i="19"/>
  <c r="AF179" i="19"/>
  <c r="AF180" i="19"/>
  <c r="AF181" i="19"/>
  <c r="AF182" i="19"/>
  <c r="AF183" i="19"/>
  <c r="AF184" i="19"/>
  <c r="AF185" i="19"/>
  <c r="AF186" i="19"/>
  <c r="AF187" i="19"/>
  <c r="AF188" i="19"/>
  <c r="AF189" i="19"/>
  <c r="AF190" i="19"/>
  <c r="AF191" i="19"/>
  <c r="AF192" i="19"/>
  <c r="AF193" i="19"/>
  <c r="AF194" i="19"/>
  <c r="AF195" i="19"/>
  <c r="AF196" i="19"/>
  <c r="AF197" i="19"/>
  <c r="AF198" i="19"/>
  <c r="AF199" i="19"/>
  <c r="AF200" i="19"/>
  <c r="AF201" i="19"/>
  <c r="AF202" i="19"/>
  <c r="AF203" i="19"/>
  <c r="AF204" i="19"/>
  <c r="AF205" i="19"/>
  <c r="AF206" i="19"/>
  <c r="AF207" i="19"/>
  <c r="AF208" i="19"/>
  <c r="AF209" i="19"/>
  <c r="AF210" i="19"/>
  <c r="AF211" i="19"/>
  <c r="AF212" i="19"/>
  <c r="AF213" i="19"/>
  <c r="AF214" i="19"/>
  <c r="AF215" i="19"/>
  <c r="AF216" i="19"/>
  <c r="AF217" i="19"/>
  <c r="AF218" i="19"/>
  <c r="AF219" i="19"/>
  <c r="AF220" i="19"/>
  <c r="AF221" i="19"/>
  <c r="AF222" i="19"/>
  <c r="AF223" i="19"/>
  <c r="AF224" i="19"/>
  <c r="AF225" i="19"/>
  <c r="AF226" i="19"/>
  <c r="AF227" i="19"/>
  <c r="AF228" i="19"/>
  <c r="AF229" i="19"/>
  <c r="AF230" i="19"/>
  <c r="AF231" i="19"/>
  <c r="AF232" i="19"/>
  <c r="AF233" i="19"/>
  <c r="AF234" i="19"/>
  <c r="AF235" i="19"/>
  <c r="AF236" i="19"/>
  <c r="AF237" i="19"/>
  <c r="AF238" i="19"/>
  <c r="AF239" i="19"/>
  <c r="AF240" i="19"/>
  <c r="AF241" i="19"/>
  <c r="AF242" i="19"/>
  <c r="AF243" i="19"/>
  <c r="AF244" i="19"/>
  <c r="AF245" i="19"/>
  <c r="AF246" i="19"/>
  <c r="AF247" i="19"/>
  <c r="AF248" i="19"/>
  <c r="AF249" i="19"/>
  <c r="AF250" i="19"/>
  <c r="AF251" i="19"/>
  <c r="AF252" i="19"/>
  <c r="AF253" i="19"/>
  <c r="AF254" i="19"/>
  <c r="AF255" i="19"/>
  <c r="AF256" i="19"/>
  <c r="AF257" i="19"/>
  <c r="AF258" i="19"/>
  <c r="AF259" i="19"/>
  <c r="AF260" i="19"/>
  <c r="AF261" i="19"/>
  <c r="AF262" i="19"/>
  <c r="AF263" i="19"/>
  <c r="AF264" i="19"/>
  <c r="AF265" i="19"/>
  <c r="AF266" i="19"/>
  <c r="AF267" i="19"/>
  <c r="AF268" i="19"/>
  <c r="AF269" i="19"/>
  <c r="AF270" i="19"/>
  <c r="AF271" i="19"/>
  <c r="AF272" i="19"/>
  <c r="AF273" i="19"/>
  <c r="AF274" i="19"/>
  <c r="AF275" i="19"/>
  <c r="AF276" i="19"/>
  <c r="AF277" i="19"/>
  <c r="AF278" i="19"/>
  <c r="AF279" i="19"/>
  <c r="AF280" i="19"/>
  <c r="AF281" i="19"/>
  <c r="AF282" i="19"/>
  <c r="AF283" i="19"/>
  <c r="AF284" i="19"/>
  <c r="AF285" i="19"/>
  <c r="AF286" i="19"/>
  <c r="AF287" i="19"/>
  <c r="AF288" i="19"/>
  <c r="AF289" i="19"/>
  <c r="AF290" i="19"/>
  <c r="AF291" i="19"/>
  <c r="AF292" i="19"/>
  <c r="AF293" i="19"/>
  <c r="AF294" i="19"/>
  <c r="AF295" i="19"/>
  <c r="AF296" i="19"/>
  <c r="AF297" i="19"/>
  <c r="AF298" i="19"/>
  <c r="AF299" i="19"/>
  <c r="AF300" i="19"/>
  <c r="AF301" i="19"/>
  <c r="AF302" i="19"/>
  <c r="AF303" i="19"/>
  <c r="AF304" i="19"/>
  <c r="AF305" i="19"/>
  <c r="AF306" i="19"/>
  <c r="AF307" i="19"/>
  <c r="AF308" i="19"/>
  <c r="AF309" i="19"/>
  <c r="AF310" i="19"/>
  <c r="AF311" i="19"/>
  <c r="AF312" i="19"/>
  <c r="AF313" i="19"/>
  <c r="AF314" i="19"/>
  <c r="AF315" i="19"/>
  <c r="AF316" i="19"/>
  <c r="AF317" i="19"/>
  <c r="AF318" i="19"/>
  <c r="AF319" i="19"/>
  <c r="AF320" i="19"/>
  <c r="AF321" i="19"/>
  <c r="AF322" i="19"/>
  <c r="AF323" i="19"/>
  <c r="AF324" i="19"/>
  <c r="AF325" i="19"/>
  <c r="AF326" i="19"/>
  <c r="AF327" i="19"/>
  <c r="AF328" i="19"/>
  <c r="AF329" i="19"/>
  <c r="AF330" i="19"/>
  <c r="AF331" i="19"/>
  <c r="AF332" i="19"/>
  <c r="AF333" i="19"/>
  <c r="AF334" i="19"/>
  <c r="AF335" i="19"/>
  <c r="AF336" i="19"/>
  <c r="AF337" i="19"/>
  <c r="AF338" i="19"/>
  <c r="AF339" i="19"/>
  <c r="AF340" i="19"/>
  <c r="AF341" i="19"/>
  <c r="AF342" i="19"/>
  <c r="AF343" i="19"/>
  <c r="AF344" i="19"/>
  <c r="AF345" i="19"/>
  <c r="AF346" i="19"/>
  <c r="AF347" i="19"/>
  <c r="AF348" i="19"/>
  <c r="AF349" i="19"/>
  <c r="AF350" i="19"/>
  <c r="AF351" i="19"/>
  <c r="AF352" i="19"/>
  <c r="AF353" i="19"/>
  <c r="AF354" i="19"/>
  <c r="AF355" i="19"/>
  <c r="AF356" i="19"/>
  <c r="AF357" i="19"/>
  <c r="AF358" i="19"/>
  <c r="AF359" i="19"/>
  <c r="AF360" i="19"/>
  <c r="AF361" i="19"/>
  <c r="AF362" i="19"/>
  <c r="AF363" i="19"/>
  <c r="AF364" i="19"/>
  <c r="AF365" i="19"/>
  <c r="AF366" i="19"/>
  <c r="AF367" i="19"/>
  <c r="AF368" i="19"/>
  <c r="AF369" i="19"/>
  <c r="AF370" i="19"/>
  <c r="AF371" i="19"/>
  <c r="AF372" i="19"/>
  <c r="AF373" i="19"/>
  <c r="AF374" i="19"/>
  <c r="AF375" i="19"/>
  <c r="AF376" i="19"/>
  <c r="AF377" i="19"/>
  <c r="AF378" i="19"/>
  <c r="AF379" i="19"/>
  <c r="AF380" i="19"/>
  <c r="AF381" i="19"/>
  <c r="AF382" i="19"/>
  <c r="AF383" i="19"/>
  <c r="AF384" i="19"/>
  <c r="AF385" i="19"/>
  <c r="AF386" i="19"/>
  <c r="AF387" i="19"/>
  <c r="AF389" i="19"/>
  <c r="AF390" i="19"/>
  <c r="AF391" i="19"/>
  <c r="AF392" i="19"/>
  <c r="AF393" i="19"/>
  <c r="AF394" i="19"/>
  <c r="AF395" i="19"/>
  <c r="AF396" i="19"/>
  <c r="AF397" i="19"/>
  <c r="AF398" i="19"/>
  <c r="AF399" i="19"/>
  <c r="AF400" i="19"/>
  <c r="AF401" i="19"/>
  <c r="AF402" i="19"/>
  <c r="AF403" i="19"/>
  <c r="AF404" i="19"/>
  <c r="AF405" i="19"/>
  <c r="AF406" i="19"/>
  <c r="AF407" i="19"/>
  <c r="AF408" i="19"/>
  <c r="AF409" i="19"/>
  <c r="AF410" i="19"/>
  <c r="AF411" i="19"/>
  <c r="AF412" i="19"/>
  <c r="AF413" i="19"/>
  <c r="AF414" i="19"/>
  <c r="AF415" i="19"/>
  <c r="AF416" i="19"/>
  <c r="AF417" i="19"/>
  <c r="AF418" i="19"/>
  <c r="AF419" i="19"/>
  <c r="AF420" i="19"/>
  <c r="AF421" i="19"/>
  <c r="AF422" i="19"/>
  <c r="AF423" i="19"/>
  <c r="AF424" i="19"/>
  <c r="AF425" i="19"/>
  <c r="AF426" i="19"/>
  <c r="AF427" i="19"/>
  <c r="AF428" i="19"/>
  <c r="AF429" i="19"/>
  <c r="AF430" i="19"/>
  <c r="AF431" i="19"/>
  <c r="AF432" i="19"/>
  <c r="AF433" i="19"/>
  <c r="AF434" i="19"/>
  <c r="AF435" i="19"/>
  <c r="AF436" i="19"/>
  <c r="AF437" i="19"/>
  <c r="AF438" i="19"/>
  <c r="AF439" i="19"/>
  <c r="AF440" i="19"/>
  <c r="AF441" i="19"/>
  <c r="AF442" i="19"/>
  <c r="AF443" i="19"/>
  <c r="AF444" i="19"/>
  <c r="AF445" i="19"/>
  <c r="AF446" i="19"/>
  <c r="AF447" i="19"/>
  <c r="AF448" i="19"/>
  <c r="AF450" i="19"/>
  <c r="AF451" i="19"/>
  <c r="AF452" i="19"/>
  <c r="AF453" i="19"/>
  <c r="AF454" i="19"/>
  <c r="AF455" i="19"/>
  <c r="AF456" i="19"/>
  <c r="AF457" i="19"/>
  <c r="AF458" i="19"/>
  <c r="AF459" i="19"/>
  <c r="AF460" i="19"/>
  <c r="AF461" i="19"/>
  <c r="AF462" i="19"/>
  <c r="AF463" i="19"/>
  <c r="AF464" i="19"/>
  <c r="AF465" i="19"/>
  <c r="AF466" i="19"/>
  <c r="AF467" i="19"/>
  <c r="AF468" i="19"/>
  <c r="AF469" i="19"/>
  <c r="AF470" i="19"/>
  <c r="AF471" i="19"/>
  <c r="AF472" i="19"/>
  <c r="AF473" i="19"/>
  <c r="AF474" i="19"/>
  <c r="AF475" i="19"/>
  <c r="AF476" i="19"/>
  <c r="AF477" i="19"/>
  <c r="AF478" i="19"/>
  <c r="AF479" i="19"/>
  <c r="AF480" i="19"/>
  <c r="AF481" i="19"/>
  <c r="AF482" i="19"/>
  <c r="AF483" i="19"/>
  <c r="AF484" i="19"/>
  <c r="AF485" i="19"/>
  <c r="AF486" i="19"/>
  <c r="AF487" i="19"/>
  <c r="AF488" i="19"/>
  <c r="AF489" i="19"/>
  <c r="AF490" i="19"/>
  <c r="AF491" i="19"/>
  <c r="AF492" i="19"/>
  <c r="AF493" i="19"/>
  <c r="AF494" i="19"/>
  <c r="AF495" i="19"/>
  <c r="AF496" i="19"/>
  <c r="AF497" i="19"/>
  <c r="AF498" i="19"/>
  <c r="AF499" i="19"/>
  <c r="AF500" i="19"/>
  <c r="AF501" i="19"/>
  <c r="AF502" i="19"/>
  <c r="AF503" i="19"/>
  <c r="AF504" i="19"/>
  <c r="AF505" i="19"/>
  <c r="AF506" i="19"/>
  <c r="AF507" i="19"/>
  <c r="AF508" i="19"/>
  <c r="AF509" i="19"/>
  <c r="AF510" i="19"/>
  <c r="AF512" i="19"/>
  <c r="AF513" i="19"/>
  <c r="AF514" i="19"/>
  <c r="AF515" i="19"/>
  <c r="AF516" i="19"/>
  <c r="AF517" i="19"/>
  <c r="AF518" i="19"/>
  <c r="AF519" i="19"/>
  <c r="AF520" i="19"/>
  <c r="AF521" i="19"/>
  <c r="AF522" i="19"/>
  <c r="AF523" i="19"/>
  <c r="AF524" i="19"/>
  <c r="AF525" i="19"/>
  <c r="AF526" i="19"/>
  <c r="AF527" i="19"/>
  <c r="AF528" i="19"/>
  <c r="AF529" i="19"/>
  <c r="AF530" i="19"/>
  <c r="AF531" i="19"/>
  <c r="AF532" i="19"/>
  <c r="AF533" i="19"/>
  <c r="AF534" i="19"/>
  <c r="AF535" i="19"/>
  <c r="AF536" i="19"/>
  <c r="AF537" i="19"/>
  <c r="AF538" i="19"/>
  <c r="AF539" i="19"/>
  <c r="AF540" i="19"/>
  <c r="AF541" i="19"/>
  <c r="AF542" i="19"/>
  <c r="AF543" i="19"/>
  <c r="AF544" i="19"/>
  <c r="AF545" i="19"/>
  <c r="AF546" i="19"/>
  <c r="AF547" i="19"/>
  <c r="AF548" i="19"/>
  <c r="AF549" i="19"/>
  <c r="AF550" i="19"/>
  <c r="AF551" i="19"/>
  <c r="AF552" i="19"/>
  <c r="AF553" i="19"/>
  <c r="AF554" i="19"/>
  <c r="AF555" i="19"/>
  <c r="AF556" i="19"/>
  <c r="AF557" i="19"/>
  <c r="AF558" i="19"/>
  <c r="AF559" i="19"/>
  <c r="AF560" i="19"/>
  <c r="AF561" i="19"/>
  <c r="AF562" i="19"/>
  <c r="AF563" i="19"/>
  <c r="AF564" i="19"/>
  <c r="AF565" i="19"/>
  <c r="AF566" i="19"/>
  <c r="AF567" i="19"/>
  <c r="AF568" i="19"/>
  <c r="AF569" i="19"/>
  <c r="AF570" i="19"/>
  <c r="AF571" i="19"/>
  <c r="AF572" i="19"/>
  <c r="AF574" i="19"/>
  <c r="AF575" i="19"/>
  <c r="AF576" i="19"/>
  <c r="AF577" i="19"/>
  <c r="AF578" i="19"/>
  <c r="AF579" i="19"/>
  <c r="AF580" i="19"/>
  <c r="AF581" i="19"/>
  <c r="AF582" i="19"/>
  <c r="AF583" i="19"/>
  <c r="AF584" i="19"/>
  <c r="AF585" i="19"/>
  <c r="AF586" i="19"/>
  <c r="AF587" i="19"/>
  <c r="AF588" i="19"/>
  <c r="AF589" i="19"/>
  <c r="AF590" i="19"/>
  <c r="AF591" i="19"/>
  <c r="AF592" i="19"/>
  <c r="AF593" i="19"/>
  <c r="AF594" i="19"/>
  <c r="AF595" i="19"/>
  <c r="AF596" i="19"/>
  <c r="AF597" i="19"/>
  <c r="AF598" i="19"/>
  <c r="AF599" i="19"/>
  <c r="AF600" i="19"/>
  <c r="AF601" i="19"/>
  <c r="AF602" i="19"/>
  <c r="AF603" i="19"/>
  <c r="AF604" i="19"/>
  <c r="AF605" i="19"/>
  <c r="AF606" i="19"/>
  <c r="AF607" i="19"/>
  <c r="AF608" i="19"/>
  <c r="AF609" i="19"/>
  <c r="AF610" i="19"/>
  <c r="AF611" i="19"/>
  <c r="AF612" i="19"/>
  <c r="AF613" i="19"/>
  <c r="AF614" i="19"/>
  <c r="AF615" i="19"/>
  <c r="AF616" i="19"/>
  <c r="AF617" i="19"/>
  <c r="AF618" i="19"/>
  <c r="AF619" i="19"/>
  <c r="AF620" i="19"/>
  <c r="AF621" i="19"/>
  <c r="AF622" i="19"/>
  <c r="AF623" i="19"/>
  <c r="AF624" i="19"/>
  <c r="AF625" i="19"/>
  <c r="AF626" i="19"/>
  <c r="AF627" i="19"/>
  <c r="AF628" i="19"/>
  <c r="AF629" i="19"/>
  <c r="AF630" i="19"/>
  <c r="AF631" i="19"/>
  <c r="AF632" i="19"/>
  <c r="AF633" i="19"/>
  <c r="AF634" i="19"/>
  <c r="AF636" i="19"/>
  <c r="AF637" i="19"/>
  <c r="AF638" i="19"/>
  <c r="AF639" i="19"/>
  <c r="AF640" i="19"/>
  <c r="AF641" i="19"/>
  <c r="AF642" i="19"/>
  <c r="AF643" i="19"/>
  <c r="AF644" i="19"/>
  <c r="AF645" i="19"/>
  <c r="AF646" i="19"/>
  <c r="AF647" i="19"/>
  <c r="AF648" i="19"/>
  <c r="AF649" i="19"/>
  <c r="AF650" i="19"/>
  <c r="AF651" i="19"/>
  <c r="AF652" i="19"/>
  <c r="AF653" i="19"/>
  <c r="AF654" i="19"/>
  <c r="AF655" i="19"/>
  <c r="AF656" i="19"/>
  <c r="AF657" i="19"/>
  <c r="AF658" i="19"/>
  <c r="AF659" i="19"/>
  <c r="AF660" i="19"/>
  <c r="AF661" i="19"/>
  <c r="AF662" i="19"/>
  <c r="AF663" i="19"/>
  <c r="AF664" i="19"/>
  <c r="AF665" i="19"/>
  <c r="AF666" i="19"/>
  <c r="AF667" i="19"/>
  <c r="AF668" i="19"/>
  <c r="AF669" i="19"/>
  <c r="AF670" i="19"/>
  <c r="AF671" i="19"/>
  <c r="AF672" i="19"/>
  <c r="AF673" i="19"/>
  <c r="AF674" i="19"/>
  <c r="AF675" i="19"/>
  <c r="AF676" i="19"/>
  <c r="AF677" i="19"/>
  <c r="AF678" i="19"/>
  <c r="AF679" i="19"/>
  <c r="AF680" i="19"/>
  <c r="AF681" i="19"/>
  <c r="AF682" i="19"/>
  <c r="AF683" i="19"/>
  <c r="AF684" i="19"/>
  <c r="AF685" i="19"/>
  <c r="AF686" i="19"/>
  <c r="AF687" i="19"/>
  <c r="AF688" i="19"/>
  <c r="AF689" i="19"/>
  <c r="AF690" i="19"/>
  <c r="AF691" i="19"/>
  <c r="AF692" i="19"/>
  <c r="AF693" i="19"/>
  <c r="AF694" i="19"/>
  <c r="AF695" i="19"/>
  <c r="AF696" i="19"/>
  <c r="AF697" i="19"/>
  <c r="AF698" i="19"/>
  <c r="AF699" i="19"/>
  <c r="AF700" i="19"/>
  <c r="AF702" i="19"/>
  <c r="AF703" i="19"/>
  <c r="AF704" i="19"/>
  <c r="AF705" i="19"/>
  <c r="AF706" i="19"/>
  <c r="AF707" i="19"/>
  <c r="AF708" i="19"/>
  <c r="AF709" i="19"/>
  <c r="AF710" i="19"/>
  <c r="AF711" i="19"/>
  <c r="AF712" i="19"/>
  <c r="AF713" i="19"/>
  <c r="AF714" i="19"/>
  <c r="AF715" i="19"/>
  <c r="AF716" i="19"/>
  <c r="AF717" i="19"/>
  <c r="AF718" i="19"/>
  <c r="AF719" i="19"/>
  <c r="AF720" i="19"/>
  <c r="AF721" i="19"/>
  <c r="AF722" i="19"/>
  <c r="AF723" i="19"/>
  <c r="AF724" i="19"/>
  <c r="AF725" i="19"/>
  <c r="AF726" i="19"/>
  <c r="AF727" i="19"/>
  <c r="AF728" i="19"/>
  <c r="AF729" i="19"/>
  <c r="AF730" i="19"/>
  <c r="AF731" i="19"/>
  <c r="AF732" i="19"/>
  <c r="AF733" i="19"/>
  <c r="AF734" i="19"/>
  <c r="AF735" i="19"/>
  <c r="AF736" i="19"/>
  <c r="AF737" i="19"/>
  <c r="AF738" i="19"/>
  <c r="AF739" i="19"/>
  <c r="AF740" i="19"/>
  <c r="AF741" i="19"/>
  <c r="AF742" i="19"/>
  <c r="AF743" i="19"/>
  <c r="AF744" i="19"/>
  <c r="AF745" i="19"/>
  <c r="AF746" i="19"/>
  <c r="AF747" i="19"/>
  <c r="AF748" i="19"/>
  <c r="AF749" i="19"/>
  <c r="AF750" i="19"/>
  <c r="AF751" i="19"/>
  <c r="AF752" i="19"/>
  <c r="AF753" i="19"/>
  <c r="AF754" i="19"/>
  <c r="AF755" i="19"/>
  <c r="AF756" i="19"/>
  <c r="AF757" i="19"/>
  <c r="AF758" i="19"/>
  <c r="AF759" i="19"/>
  <c r="AF760" i="19"/>
  <c r="AF761" i="19"/>
  <c r="AF763" i="19"/>
  <c r="AF764" i="19"/>
  <c r="AF765" i="19"/>
  <c r="AF766" i="19"/>
  <c r="AF767" i="19"/>
  <c r="AF768" i="19"/>
  <c r="AF769" i="19"/>
  <c r="AF770" i="19"/>
  <c r="AF771" i="19"/>
  <c r="AF772" i="19"/>
  <c r="AF773" i="19"/>
  <c r="AF774" i="19"/>
  <c r="AF775" i="19"/>
  <c r="AF776" i="19"/>
  <c r="AF777" i="19"/>
  <c r="AF778" i="19"/>
  <c r="AF779" i="19"/>
  <c r="AF780" i="19"/>
  <c r="AF781" i="19"/>
  <c r="AF782" i="19"/>
  <c r="AF783" i="19"/>
  <c r="AF784" i="19"/>
  <c r="AF785" i="19"/>
  <c r="AF786" i="19"/>
  <c r="AF787" i="19"/>
  <c r="AF788" i="19"/>
  <c r="AF789" i="19"/>
  <c r="AF790" i="19"/>
  <c r="AF791" i="19"/>
  <c r="AF792" i="19"/>
  <c r="AF793" i="19"/>
  <c r="AF794" i="19"/>
  <c r="AF795" i="19"/>
  <c r="AF796" i="19"/>
  <c r="AF797" i="19"/>
  <c r="AF798" i="19"/>
  <c r="AF799" i="19"/>
  <c r="AF800" i="19"/>
  <c r="AF801" i="19"/>
  <c r="AF802" i="19"/>
  <c r="AF803" i="19"/>
  <c r="AF804" i="19"/>
  <c r="AF805" i="19"/>
  <c r="AF806" i="19"/>
  <c r="AF807" i="19"/>
  <c r="AF808" i="19"/>
  <c r="AF809" i="19"/>
  <c r="AF810" i="19"/>
  <c r="AF811" i="19"/>
  <c r="AF812" i="19"/>
  <c r="AF813" i="19"/>
  <c r="AF814" i="19"/>
  <c r="AF815" i="19"/>
  <c r="AF816" i="19"/>
  <c r="AF817" i="19"/>
  <c r="AF818" i="19"/>
  <c r="AF819" i="19"/>
  <c r="AF820" i="19"/>
  <c r="AF821" i="19"/>
  <c r="AF822" i="19"/>
  <c r="AF823" i="19"/>
  <c r="AF825" i="19"/>
  <c r="AF826" i="19"/>
  <c r="AF827" i="19"/>
  <c r="AF828" i="19"/>
  <c r="AF829" i="19"/>
  <c r="AF830" i="19"/>
  <c r="AF831" i="19"/>
  <c r="AF832" i="19"/>
  <c r="AF833" i="19"/>
  <c r="AF834" i="19"/>
  <c r="AF835" i="19"/>
  <c r="AF836" i="19"/>
  <c r="AF837" i="19"/>
  <c r="AF838" i="19"/>
  <c r="AF839" i="19"/>
  <c r="AF840" i="19"/>
  <c r="AF841" i="19"/>
  <c r="AF842" i="19"/>
  <c r="AF843" i="19"/>
  <c r="AF844" i="19"/>
  <c r="AF845" i="19"/>
  <c r="AF846" i="19"/>
  <c r="AF847" i="19"/>
  <c r="AF848" i="19"/>
  <c r="AF849" i="19"/>
  <c r="AF850" i="19"/>
  <c r="AF851" i="19"/>
  <c r="AF852" i="19"/>
  <c r="AF853" i="19"/>
  <c r="AF854" i="19"/>
  <c r="AF855" i="19"/>
  <c r="AF856" i="19"/>
  <c r="AF857" i="19"/>
  <c r="AF858" i="19"/>
  <c r="AF859" i="19"/>
  <c r="AF860" i="19"/>
  <c r="AF861" i="19"/>
  <c r="AF862" i="19"/>
  <c r="AF863" i="19"/>
  <c r="AF864" i="19"/>
  <c r="AF865" i="19"/>
  <c r="AF866" i="19"/>
  <c r="AF867" i="19"/>
  <c r="AF868" i="19"/>
  <c r="AF869" i="19"/>
  <c r="AF870" i="19"/>
  <c r="AF871" i="19"/>
  <c r="AF872" i="19"/>
  <c r="AF873" i="19"/>
  <c r="AF874" i="19"/>
  <c r="AF875" i="19"/>
  <c r="AF876" i="19"/>
  <c r="AF877" i="19"/>
  <c r="AF878" i="19"/>
  <c r="AF879" i="19"/>
  <c r="AF880" i="19"/>
  <c r="AF881" i="19"/>
  <c r="AF882" i="19"/>
  <c r="AF883" i="19"/>
  <c r="AF884" i="19"/>
  <c r="AF885" i="19"/>
  <c r="AF886" i="19"/>
  <c r="AF888" i="19"/>
  <c r="AF889" i="19"/>
  <c r="AF890" i="19"/>
  <c r="AF891" i="19"/>
  <c r="AF892" i="19"/>
  <c r="AF893" i="19"/>
  <c r="AF894" i="19"/>
  <c r="AF895" i="19"/>
  <c r="AF896" i="19"/>
  <c r="AF897" i="19"/>
  <c r="AF898" i="19"/>
  <c r="AF899" i="19"/>
  <c r="AF900" i="19"/>
  <c r="AF901" i="19"/>
  <c r="AF902" i="19"/>
  <c r="AF903" i="19"/>
  <c r="AF904" i="19"/>
  <c r="AF905" i="19"/>
  <c r="AF906" i="19"/>
  <c r="AF907" i="19"/>
  <c r="AF908" i="19"/>
  <c r="AF909" i="19"/>
  <c r="AF910" i="19"/>
  <c r="AF911" i="19"/>
  <c r="AF912" i="19"/>
  <c r="AF913" i="19"/>
  <c r="AF914" i="19"/>
  <c r="AF915" i="19"/>
  <c r="AF916" i="19"/>
  <c r="AF917" i="19"/>
  <c r="AF918" i="19"/>
  <c r="AF919" i="19"/>
  <c r="AF920" i="19"/>
  <c r="AF921" i="19"/>
  <c r="AF922" i="19"/>
  <c r="AF923" i="19"/>
  <c r="AF924" i="19"/>
  <c r="AF925" i="19"/>
  <c r="AF926" i="19"/>
  <c r="AF927" i="19"/>
  <c r="AF928" i="19"/>
  <c r="AF929" i="19"/>
  <c r="AF930" i="19"/>
  <c r="AF931" i="19"/>
  <c r="AF932" i="19"/>
  <c r="AF933" i="19"/>
  <c r="AF934" i="19"/>
  <c r="AF935" i="19"/>
  <c r="AF936" i="19"/>
  <c r="AF937" i="19"/>
  <c r="AF938" i="19"/>
  <c r="AF939" i="19"/>
  <c r="AF940" i="19"/>
  <c r="AF941" i="19"/>
  <c r="AF942" i="19"/>
  <c r="AF943" i="19"/>
  <c r="AF944" i="19"/>
  <c r="AF945" i="19"/>
  <c r="AF946" i="19"/>
  <c r="AF947" i="19"/>
  <c r="AF948" i="19"/>
  <c r="AF949" i="19"/>
  <c r="AF5" i="19"/>
  <c r="AE6" i="19"/>
  <c r="AE7" i="19"/>
  <c r="AE8" i="19"/>
  <c r="AE9" i="19"/>
  <c r="AE10" i="19"/>
  <c r="AE11" i="19"/>
  <c r="AE12" i="19"/>
  <c r="AE13" i="19"/>
  <c r="AE14" i="19"/>
  <c r="AE15" i="19"/>
  <c r="AE16" i="19"/>
  <c r="AE17" i="19"/>
  <c r="AE18" i="19"/>
  <c r="AE19" i="19"/>
  <c r="AE20" i="19"/>
  <c r="AE21" i="19"/>
  <c r="AE22" i="19"/>
  <c r="AE23" i="19"/>
  <c r="AE24" i="19"/>
  <c r="AE25" i="19"/>
  <c r="AE26" i="19"/>
  <c r="AE27" i="19"/>
  <c r="AE28" i="19"/>
  <c r="AE29" i="19"/>
  <c r="AE30" i="19"/>
  <c r="AE31" i="19"/>
  <c r="AE32" i="19"/>
  <c r="AE33" i="19"/>
  <c r="AE34" i="19"/>
  <c r="AE35" i="19"/>
  <c r="AE36" i="19"/>
  <c r="AE37" i="19"/>
  <c r="AE38" i="19"/>
  <c r="AE39" i="19"/>
  <c r="AE40" i="19"/>
  <c r="AE41" i="19"/>
  <c r="AE42" i="19"/>
  <c r="AE43" i="19"/>
  <c r="AE44" i="19"/>
  <c r="AE45" i="19"/>
  <c r="AE46" i="19"/>
  <c r="AE47" i="19"/>
  <c r="AE48" i="19"/>
  <c r="AE49" i="19"/>
  <c r="AE50" i="19"/>
  <c r="AE51" i="19"/>
  <c r="AE52" i="19"/>
  <c r="AE53" i="19"/>
  <c r="AE54" i="19"/>
  <c r="AE55" i="19"/>
  <c r="AE56" i="19"/>
  <c r="AE57" i="19"/>
  <c r="AE58" i="19"/>
  <c r="AE59" i="19"/>
  <c r="AE60" i="19"/>
  <c r="AE61" i="19"/>
  <c r="AE62" i="19"/>
  <c r="AE63" i="19"/>
  <c r="AE64" i="19"/>
  <c r="AE65" i="19"/>
  <c r="AE66" i="19"/>
  <c r="AE67" i="19"/>
  <c r="AE68" i="19"/>
  <c r="AE69" i="19"/>
  <c r="AE70" i="19"/>
  <c r="AE71" i="19"/>
  <c r="AE72" i="19"/>
  <c r="AE73" i="19"/>
  <c r="AE74" i="19"/>
  <c r="AE75" i="19"/>
  <c r="AE76" i="19"/>
  <c r="AE77" i="19"/>
  <c r="AE78" i="19"/>
  <c r="AE79" i="19"/>
  <c r="AE80" i="19"/>
  <c r="AE81" i="19"/>
  <c r="AE82" i="19"/>
  <c r="AE83" i="19"/>
  <c r="AE84" i="19"/>
  <c r="AE85" i="19"/>
  <c r="AE86" i="19"/>
  <c r="AE87" i="19"/>
  <c r="AE88" i="19"/>
  <c r="AE89" i="19"/>
  <c r="AE90" i="19"/>
  <c r="AE91" i="19"/>
  <c r="AE92" i="19"/>
  <c r="AE93" i="19"/>
  <c r="AE94" i="19"/>
  <c r="AE95" i="19"/>
  <c r="AE96" i="19"/>
  <c r="AE97" i="19"/>
  <c r="AE98" i="19"/>
  <c r="AE99" i="19"/>
  <c r="AE100" i="19"/>
  <c r="AE101" i="19"/>
  <c r="AE102" i="19"/>
  <c r="AE103" i="19"/>
  <c r="AE104" i="19"/>
  <c r="AE105" i="19"/>
  <c r="AE106" i="19"/>
  <c r="AE107" i="19"/>
  <c r="AE108" i="19"/>
  <c r="AE109" i="19"/>
  <c r="AE110" i="19"/>
  <c r="AE111" i="19"/>
  <c r="AE112" i="19"/>
  <c r="AE113" i="19"/>
  <c r="AE114" i="19"/>
  <c r="AE115" i="19"/>
  <c r="AE116" i="19"/>
  <c r="AE117" i="19"/>
  <c r="AE118" i="19"/>
  <c r="AE119" i="19"/>
  <c r="AE120" i="19"/>
  <c r="AE121" i="19"/>
  <c r="AE122" i="19"/>
  <c r="AE123" i="19"/>
  <c r="AE124" i="19"/>
  <c r="AE125" i="19"/>
  <c r="AE126" i="19"/>
  <c r="AE127" i="19"/>
  <c r="AE128" i="19"/>
  <c r="AE129" i="19"/>
  <c r="AE130" i="19"/>
  <c r="AE131" i="19"/>
  <c r="AE132" i="19"/>
  <c r="AE133" i="19"/>
  <c r="AE134" i="19"/>
  <c r="AE135" i="19"/>
  <c r="AE136" i="19"/>
  <c r="AE137" i="19"/>
  <c r="AE138" i="19"/>
  <c r="AE139" i="19"/>
  <c r="AE140" i="19"/>
  <c r="AE141" i="19"/>
  <c r="AE142" i="19"/>
  <c r="AE143" i="19"/>
  <c r="AE144" i="19"/>
  <c r="AE145" i="19"/>
  <c r="AE146" i="19"/>
  <c r="AE147" i="19"/>
  <c r="AE148" i="19"/>
  <c r="AE149" i="19"/>
  <c r="AE150" i="19"/>
  <c r="AE151" i="19"/>
  <c r="AE152" i="19"/>
  <c r="AE153" i="19"/>
  <c r="AE154" i="19"/>
  <c r="AE155" i="19"/>
  <c r="AE156" i="19"/>
  <c r="AE157" i="19"/>
  <c r="AE158" i="19"/>
  <c r="AE159" i="19"/>
  <c r="AE160" i="19"/>
  <c r="AE161" i="19"/>
  <c r="AE162" i="19"/>
  <c r="AE163" i="19"/>
  <c r="AE164" i="19"/>
  <c r="AE165" i="19"/>
  <c r="AE166" i="19"/>
  <c r="AE167" i="19"/>
  <c r="AE168" i="19"/>
  <c r="AE169" i="19"/>
  <c r="AE170" i="19"/>
  <c r="AE171" i="19"/>
  <c r="AE172" i="19"/>
  <c r="AE173" i="19"/>
  <c r="AE174" i="19"/>
  <c r="AE175" i="19"/>
  <c r="AE176" i="19"/>
  <c r="AE177" i="19"/>
  <c r="AE178" i="19"/>
  <c r="AE179" i="19"/>
  <c r="AE180" i="19"/>
  <c r="AE181" i="19"/>
  <c r="AE182" i="19"/>
  <c r="AE183" i="19"/>
  <c r="AE184" i="19"/>
  <c r="AE185" i="19"/>
  <c r="AE186" i="19"/>
  <c r="AE187" i="19"/>
  <c r="AE188" i="19"/>
  <c r="AE189" i="19"/>
  <c r="AE190" i="19"/>
  <c r="AE191" i="19"/>
  <c r="AE192" i="19"/>
  <c r="AE193" i="19"/>
  <c r="AE194" i="19"/>
  <c r="AE195" i="19"/>
  <c r="AE196" i="19"/>
  <c r="AE197" i="19"/>
  <c r="AE198" i="19"/>
  <c r="AE199" i="19"/>
  <c r="AE200" i="19"/>
  <c r="AE201" i="19"/>
  <c r="AE202" i="19"/>
  <c r="AE203" i="19"/>
  <c r="AE204" i="19"/>
  <c r="AE205" i="19"/>
  <c r="AE206" i="19"/>
  <c r="AE207" i="19"/>
  <c r="AE208" i="19"/>
  <c r="AE209" i="19"/>
  <c r="AE210" i="19"/>
  <c r="AE211" i="19"/>
  <c r="AE212" i="19"/>
  <c r="AE213" i="19"/>
  <c r="AE214" i="19"/>
  <c r="AE215" i="19"/>
  <c r="AE216" i="19"/>
  <c r="AE217" i="19"/>
  <c r="AE218" i="19"/>
  <c r="AE219" i="19"/>
  <c r="AE220" i="19"/>
  <c r="AE221" i="19"/>
  <c r="AE222" i="19"/>
  <c r="AE223" i="19"/>
  <c r="AE224" i="19"/>
  <c r="AE225" i="19"/>
  <c r="AE226" i="19"/>
  <c r="AE227" i="19"/>
  <c r="AE228" i="19"/>
  <c r="AE229" i="19"/>
  <c r="AE230" i="19"/>
  <c r="AE231" i="19"/>
  <c r="AE232" i="19"/>
  <c r="AE233" i="19"/>
  <c r="AE234" i="19"/>
  <c r="AE235" i="19"/>
  <c r="AE236" i="19"/>
  <c r="AE237" i="19"/>
  <c r="AE238" i="19"/>
  <c r="AE239" i="19"/>
  <c r="AE240" i="19"/>
  <c r="AE241" i="19"/>
  <c r="AE242" i="19"/>
  <c r="AE243" i="19"/>
  <c r="AE244" i="19"/>
  <c r="AE245" i="19"/>
  <c r="AE246" i="19"/>
  <c r="AE247" i="19"/>
  <c r="AE248" i="19"/>
  <c r="AE249" i="19"/>
  <c r="AE250" i="19"/>
  <c r="AE251" i="19"/>
  <c r="AE252" i="19"/>
  <c r="AE253" i="19"/>
  <c r="AE254" i="19"/>
  <c r="AE255" i="19"/>
  <c r="AE256" i="19"/>
  <c r="AE257" i="19"/>
  <c r="AE258" i="19"/>
  <c r="AE259" i="19"/>
  <c r="AE260" i="19"/>
  <c r="AE261" i="19"/>
  <c r="AE262" i="19"/>
  <c r="AE263" i="19"/>
  <c r="AE264" i="19"/>
  <c r="AE265" i="19"/>
  <c r="AE266" i="19"/>
  <c r="AE267" i="19"/>
  <c r="AE268" i="19"/>
  <c r="AE269" i="19"/>
  <c r="AE270" i="19"/>
  <c r="AE271" i="19"/>
  <c r="AE272" i="19"/>
  <c r="AE273" i="19"/>
  <c r="AE274" i="19"/>
  <c r="AE275" i="19"/>
  <c r="AE276" i="19"/>
  <c r="AE277" i="19"/>
  <c r="AE278" i="19"/>
  <c r="AE279" i="19"/>
  <c r="AE280" i="19"/>
  <c r="AE281" i="19"/>
  <c r="AE282" i="19"/>
  <c r="AE283" i="19"/>
  <c r="AE284" i="19"/>
  <c r="AE285" i="19"/>
  <c r="AE286" i="19"/>
  <c r="AE287" i="19"/>
  <c r="AE288" i="19"/>
  <c r="AE289" i="19"/>
  <c r="AE290" i="19"/>
  <c r="AE291" i="19"/>
  <c r="AE292" i="19"/>
  <c r="AE293" i="19"/>
  <c r="AE294" i="19"/>
  <c r="AE295" i="19"/>
  <c r="AE296" i="19"/>
  <c r="AE297" i="19"/>
  <c r="AE298" i="19"/>
  <c r="AE299" i="19"/>
  <c r="AE300" i="19"/>
  <c r="AE301" i="19"/>
  <c r="AE302" i="19"/>
  <c r="AE303" i="19"/>
  <c r="AE304" i="19"/>
  <c r="AE305" i="19"/>
  <c r="AE306" i="19"/>
  <c r="AE307" i="19"/>
  <c r="AE308" i="19"/>
  <c r="AE309" i="19"/>
  <c r="AE310" i="19"/>
  <c r="AE311" i="19"/>
  <c r="AE312" i="19"/>
  <c r="AE313" i="19"/>
  <c r="AE314" i="19"/>
  <c r="AE315" i="19"/>
  <c r="AE316" i="19"/>
  <c r="AE317" i="19"/>
  <c r="AE318" i="19"/>
  <c r="AE319" i="19"/>
  <c r="AE320" i="19"/>
  <c r="AE321" i="19"/>
  <c r="AE322" i="19"/>
  <c r="AE323" i="19"/>
  <c r="AE324" i="19"/>
  <c r="AE325" i="19"/>
  <c r="AE326" i="19"/>
  <c r="AE327" i="19"/>
  <c r="AE328" i="19"/>
  <c r="AE329" i="19"/>
  <c r="AE330" i="19"/>
  <c r="AE331" i="19"/>
  <c r="AE332" i="19"/>
  <c r="AE333" i="19"/>
  <c r="AE334" i="19"/>
  <c r="AE335" i="19"/>
  <c r="AE336" i="19"/>
  <c r="AE337" i="19"/>
  <c r="AE338" i="19"/>
  <c r="AE339" i="19"/>
  <c r="AE340" i="19"/>
  <c r="AE341" i="19"/>
  <c r="AE342" i="19"/>
  <c r="AE343" i="19"/>
  <c r="AE344" i="19"/>
  <c r="AE345" i="19"/>
  <c r="AE346" i="19"/>
  <c r="AE347" i="19"/>
  <c r="AE348" i="19"/>
  <c r="AE349" i="19"/>
  <c r="AE350" i="19"/>
  <c r="AE351" i="19"/>
  <c r="AE352" i="19"/>
  <c r="AE353" i="19"/>
  <c r="AE354" i="19"/>
  <c r="AE355" i="19"/>
  <c r="AE356" i="19"/>
  <c r="AE357" i="19"/>
  <c r="AE358" i="19"/>
  <c r="AE359" i="19"/>
  <c r="AE360" i="19"/>
  <c r="AE361" i="19"/>
  <c r="AE362" i="19"/>
  <c r="AE363" i="19"/>
  <c r="AE364" i="19"/>
  <c r="AE365" i="19"/>
  <c r="AE366" i="19"/>
  <c r="AE367" i="19"/>
  <c r="AE368" i="19"/>
  <c r="AE369" i="19"/>
  <c r="AE370" i="19"/>
  <c r="AE371" i="19"/>
  <c r="AE372" i="19"/>
  <c r="AE373" i="19"/>
  <c r="AE374" i="19"/>
  <c r="AE375" i="19"/>
  <c r="AE376" i="19"/>
  <c r="AE377" i="19"/>
  <c r="AE378" i="19"/>
  <c r="AE379" i="19"/>
  <c r="AE380" i="19"/>
  <c r="AE381" i="19"/>
  <c r="AE382" i="19"/>
  <c r="AE383" i="19"/>
  <c r="AE384" i="19"/>
  <c r="AE385" i="19"/>
  <c r="AE386" i="19"/>
  <c r="AE387" i="19"/>
  <c r="AE388" i="19"/>
  <c r="AE389" i="19"/>
  <c r="AE390" i="19"/>
  <c r="AE391" i="19"/>
  <c r="AE392" i="19"/>
  <c r="AE393" i="19"/>
  <c r="AE394" i="19"/>
  <c r="AE395" i="19"/>
  <c r="AE396" i="19"/>
  <c r="AE397" i="19"/>
  <c r="AE398" i="19"/>
  <c r="AE399" i="19"/>
  <c r="AE400" i="19"/>
  <c r="AE401" i="19"/>
  <c r="AE402" i="19"/>
  <c r="AE403" i="19"/>
  <c r="AE404" i="19"/>
  <c r="AE405" i="19"/>
  <c r="AE406" i="19"/>
  <c r="AE407" i="19"/>
  <c r="AE408" i="19"/>
  <c r="AE409" i="19"/>
  <c r="AE410" i="19"/>
  <c r="AE411" i="19"/>
  <c r="AE412" i="19"/>
  <c r="AE413" i="19"/>
  <c r="AE414" i="19"/>
  <c r="AE415" i="19"/>
  <c r="AE416" i="19"/>
  <c r="AE417" i="19"/>
  <c r="AE418" i="19"/>
  <c r="AE419" i="19"/>
  <c r="AE420" i="19"/>
  <c r="AE421" i="19"/>
  <c r="AE422" i="19"/>
  <c r="AE423" i="19"/>
  <c r="AE424" i="19"/>
  <c r="AE425" i="19"/>
  <c r="AE426" i="19"/>
  <c r="AE427" i="19"/>
  <c r="AE428" i="19"/>
  <c r="AE429" i="19"/>
  <c r="AE430" i="19"/>
  <c r="AE431" i="19"/>
  <c r="AE432" i="19"/>
  <c r="AE433" i="19"/>
  <c r="AE434" i="19"/>
  <c r="AE435" i="19"/>
  <c r="AE436" i="19"/>
  <c r="AE437" i="19"/>
  <c r="AE438" i="19"/>
  <c r="AE439" i="19"/>
  <c r="AE440" i="19"/>
  <c r="AE441" i="19"/>
  <c r="AE442" i="19"/>
  <c r="AE443" i="19"/>
  <c r="AE444" i="19"/>
  <c r="AE445" i="19"/>
  <c r="AE446" i="19"/>
  <c r="AE447" i="19"/>
  <c r="AE448" i="19"/>
  <c r="AE449" i="19"/>
  <c r="AE450" i="19"/>
  <c r="AE451" i="19"/>
  <c r="AE452" i="19"/>
  <c r="AE453" i="19"/>
  <c r="AE454" i="19"/>
  <c r="AE455" i="19"/>
  <c r="AE456" i="19"/>
  <c r="AE457" i="19"/>
  <c r="AE458" i="19"/>
  <c r="AE459" i="19"/>
  <c r="AE460" i="19"/>
  <c r="AE461" i="19"/>
  <c r="AE462" i="19"/>
  <c r="AE463" i="19"/>
  <c r="AE464" i="19"/>
  <c r="AE465" i="19"/>
  <c r="AE466" i="19"/>
  <c r="AE467" i="19"/>
  <c r="AE468" i="19"/>
  <c r="AE469" i="19"/>
  <c r="AE470" i="19"/>
  <c r="AE471" i="19"/>
  <c r="AE472" i="19"/>
  <c r="AE473" i="19"/>
  <c r="AE474" i="19"/>
  <c r="AE475" i="19"/>
  <c r="AE476" i="19"/>
  <c r="AE477" i="19"/>
  <c r="AE478" i="19"/>
  <c r="AE479" i="19"/>
  <c r="AE480" i="19"/>
  <c r="AE481" i="19"/>
  <c r="AE482" i="19"/>
  <c r="AE483" i="19"/>
  <c r="AE484" i="19"/>
  <c r="AE485" i="19"/>
  <c r="AE486" i="19"/>
  <c r="AE487" i="19"/>
  <c r="AE488" i="19"/>
  <c r="AE489" i="19"/>
  <c r="AE490" i="19"/>
  <c r="AE491" i="19"/>
  <c r="AE492" i="19"/>
  <c r="AE493" i="19"/>
  <c r="AE494" i="19"/>
  <c r="AE495" i="19"/>
  <c r="AE496" i="19"/>
  <c r="AE497" i="19"/>
  <c r="AE498" i="19"/>
  <c r="AE499" i="19"/>
  <c r="AE500" i="19"/>
  <c r="AE501" i="19"/>
  <c r="AE502" i="19"/>
  <c r="AE503" i="19"/>
  <c r="AE504" i="19"/>
  <c r="AE505" i="19"/>
  <c r="AE506" i="19"/>
  <c r="AE507" i="19"/>
  <c r="AE508" i="19"/>
  <c r="AE509" i="19"/>
  <c r="AE510" i="19"/>
  <c r="AE511" i="19"/>
  <c r="AE512" i="19"/>
  <c r="AE513" i="19"/>
  <c r="AE514" i="19"/>
  <c r="AE515" i="19"/>
  <c r="AE516" i="19"/>
  <c r="AE517" i="19"/>
  <c r="AE518" i="19"/>
  <c r="AE519" i="19"/>
  <c r="AE520" i="19"/>
  <c r="AE521" i="19"/>
  <c r="AE522" i="19"/>
  <c r="AE523" i="19"/>
  <c r="AE524" i="19"/>
  <c r="AE525" i="19"/>
  <c r="AE526" i="19"/>
  <c r="AE527" i="19"/>
  <c r="AE528" i="19"/>
  <c r="AE529" i="19"/>
  <c r="AE530" i="19"/>
  <c r="AE531" i="19"/>
  <c r="AE532" i="19"/>
  <c r="AE533" i="19"/>
  <c r="AE534" i="19"/>
  <c r="AE535" i="19"/>
  <c r="AE536" i="19"/>
  <c r="AE537" i="19"/>
  <c r="AE538" i="19"/>
  <c r="AE539" i="19"/>
  <c r="AE540" i="19"/>
  <c r="AE541" i="19"/>
  <c r="AE542" i="19"/>
  <c r="AE543" i="19"/>
  <c r="AE544" i="19"/>
  <c r="AE545" i="19"/>
  <c r="AE546" i="19"/>
  <c r="AE547" i="19"/>
  <c r="AE548" i="19"/>
  <c r="AE549" i="19"/>
  <c r="AE550" i="19"/>
  <c r="AE551" i="19"/>
  <c r="AE552" i="19"/>
  <c r="AE553" i="19"/>
  <c r="AE554" i="19"/>
  <c r="AE555" i="19"/>
  <c r="AE556" i="19"/>
  <c r="AE557" i="19"/>
  <c r="AE558" i="19"/>
  <c r="AE559" i="19"/>
  <c r="AE560" i="19"/>
  <c r="AE561" i="19"/>
  <c r="AE562" i="19"/>
  <c r="AE563" i="19"/>
  <c r="AE564" i="19"/>
  <c r="AE565" i="19"/>
  <c r="AE566" i="19"/>
  <c r="AE567" i="19"/>
  <c r="AE568" i="19"/>
  <c r="AE569" i="19"/>
  <c r="AE570" i="19"/>
  <c r="AE571" i="19"/>
  <c r="AE572" i="19"/>
  <c r="AE573" i="19"/>
  <c r="AE574" i="19"/>
  <c r="AE575" i="19"/>
  <c r="AE576" i="19"/>
  <c r="AE577" i="19"/>
  <c r="AE578" i="19"/>
  <c r="AE579" i="19"/>
  <c r="AE580" i="19"/>
  <c r="AE581" i="19"/>
  <c r="AE582" i="19"/>
  <c r="AE583" i="19"/>
  <c r="AE584" i="19"/>
  <c r="AE585" i="19"/>
  <c r="AE586" i="19"/>
  <c r="AE587" i="19"/>
  <c r="AE588" i="19"/>
  <c r="AE589" i="19"/>
  <c r="AE590" i="19"/>
  <c r="AE591" i="19"/>
  <c r="AE592" i="19"/>
  <c r="AE593" i="19"/>
  <c r="AE594" i="19"/>
  <c r="AE595" i="19"/>
  <c r="AE596" i="19"/>
  <c r="AE597" i="19"/>
  <c r="AE598" i="19"/>
  <c r="AE599" i="19"/>
  <c r="AE600" i="19"/>
  <c r="AE601" i="19"/>
  <c r="AE602" i="19"/>
  <c r="AE603" i="19"/>
  <c r="AE604" i="19"/>
  <c r="AE605" i="19"/>
  <c r="AE606" i="19"/>
  <c r="AE607" i="19"/>
  <c r="AE608" i="19"/>
  <c r="AE609" i="19"/>
  <c r="AE610" i="19"/>
  <c r="AE611" i="19"/>
  <c r="AE612" i="19"/>
  <c r="AE613" i="19"/>
  <c r="AE614" i="19"/>
  <c r="AE615" i="19"/>
  <c r="AE616" i="19"/>
  <c r="AE617" i="19"/>
  <c r="AE618" i="19"/>
  <c r="AE619" i="19"/>
  <c r="AE620" i="19"/>
  <c r="AE621" i="19"/>
  <c r="AE622" i="19"/>
  <c r="AE623" i="19"/>
  <c r="AE624" i="19"/>
  <c r="AE625" i="19"/>
  <c r="AE626" i="19"/>
  <c r="AE627" i="19"/>
  <c r="AE628" i="19"/>
  <c r="AE629" i="19"/>
  <c r="AE630" i="19"/>
  <c r="AE631" i="19"/>
  <c r="AE632" i="19"/>
  <c r="AE633" i="19"/>
  <c r="AE634" i="19"/>
  <c r="AE635" i="19"/>
  <c r="AE636" i="19"/>
  <c r="AE637" i="19"/>
  <c r="AE638" i="19"/>
  <c r="AE639" i="19"/>
  <c r="AE640" i="19"/>
  <c r="AE641" i="19"/>
  <c r="AE642" i="19"/>
  <c r="AE643" i="19"/>
  <c r="AE644" i="19"/>
  <c r="AE645" i="19"/>
  <c r="AE646" i="19"/>
  <c r="AE647" i="19"/>
  <c r="AE648" i="19"/>
  <c r="AE649" i="19"/>
  <c r="AE650" i="19"/>
  <c r="AE651" i="19"/>
  <c r="AE652" i="19"/>
  <c r="AE653" i="19"/>
  <c r="AE654" i="19"/>
  <c r="AE655" i="19"/>
  <c r="AE656" i="19"/>
  <c r="AE657" i="19"/>
  <c r="AE658" i="19"/>
  <c r="AE659" i="19"/>
  <c r="AE660" i="19"/>
  <c r="AE661" i="19"/>
  <c r="AE662" i="19"/>
  <c r="AE663" i="19"/>
  <c r="AE664" i="19"/>
  <c r="AE665" i="19"/>
  <c r="AE666" i="19"/>
  <c r="AE667" i="19"/>
  <c r="AE668" i="19"/>
  <c r="AE669" i="19"/>
  <c r="AE670" i="19"/>
  <c r="AE671" i="19"/>
  <c r="AE672" i="19"/>
  <c r="AE673" i="19"/>
  <c r="AE674" i="19"/>
  <c r="AE675" i="19"/>
  <c r="AE676" i="19"/>
  <c r="AE677" i="19"/>
  <c r="AE678" i="19"/>
  <c r="AE679" i="19"/>
  <c r="AE680" i="19"/>
  <c r="AE681" i="19"/>
  <c r="AE682" i="19"/>
  <c r="AE683" i="19"/>
  <c r="AE684" i="19"/>
  <c r="AE685" i="19"/>
  <c r="AE686" i="19"/>
  <c r="AE687" i="19"/>
  <c r="AE688" i="19"/>
  <c r="AE689" i="19"/>
  <c r="AE690" i="19"/>
  <c r="AE691" i="19"/>
  <c r="AE692" i="19"/>
  <c r="AE693" i="19"/>
  <c r="AE694" i="19"/>
  <c r="AE695" i="19"/>
  <c r="AE696" i="19"/>
  <c r="AE697" i="19"/>
  <c r="AE698" i="19"/>
  <c r="AE699" i="19"/>
  <c r="AE700" i="19"/>
  <c r="AE701" i="19"/>
  <c r="AE702" i="19"/>
  <c r="AE703" i="19"/>
  <c r="AE704" i="19"/>
  <c r="AE705" i="19"/>
  <c r="AE706" i="19"/>
  <c r="AE707" i="19"/>
  <c r="AE708" i="19"/>
  <c r="AE709" i="19"/>
  <c r="AE710" i="19"/>
  <c r="AE711" i="19"/>
  <c r="AE712" i="19"/>
  <c r="AE713" i="19"/>
  <c r="AE714" i="19"/>
  <c r="AE715" i="19"/>
  <c r="AE716" i="19"/>
  <c r="AE717" i="19"/>
  <c r="AE718" i="19"/>
  <c r="AE719" i="19"/>
  <c r="AE720" i="19"/>
  <c r="AE721" i="19"/>
  <c r="AE722" i="19"/>
  <c r="AE723" i="19"/>
  <c r="AE724" i="19"/>
  <c r="AE725" i="19"/>
  <c r="AE726" i="19"/>
  <c r="AE727" i="19"/>
  <c r="AE728" i="19"/>
  <c r="AE729" i="19"/>
  <c r="AE730" i="19"/>
  <c r="AE731" i="19"/>
  <c r="AE732" i="19"/>
  <c r="AE733" i="19"/>
  <c r="AE734" i="19"/>
  <c r="AE735" i="19"/>
  <c r="AE736" i="19"/>
  <c r="AE737" i="19"/>
  <c r="AE738" i="19"/>
  <c r="AE739" i="19"/>
  <c r="AE740" i="19"/>
  <c r="AE741" i="19"/>
  <c r="AE742" i="19"/>
  <c r="AE743" i="19"/>
  <c r="AE744" i="19"/>
  <c r="AE745" i="19"/>
  <c r="AE746" i="19"/>
  <c r="AE747" i="19"/>
  <c r="AE748" i="19"/>
  <c r="AE749" i="19"/>
  <c r="AE750" i="19"/>
  <c r="AE751" i="19"/>
  <c r="AE752" i="19"/>
  <c r="AE753" i="19"/>
  <c r="AE754" i="19"/>
  <c r="AE755" i="19"/>
  <c r="AE756" i="19"/>
  <c r="AE757" i="19"/>
  <c r="AE758" i="19"/>
  <c r="AE759" i="19"/>
  <c r="AE760" i="19"/>
  <c r="AE761" i="19"/>
  <c r="AE762" i="19"/>
  <c r="AE763" i="19"/>
  <c r="AE764" i="19"/>
  <c r="AE765" i="19"/>
  <c r="AE766" i="19"/>
  <c r="AE767" i="19"/>
  <c r="AE768" i="19"/>
  <c r="AE769" i="19"/>
  <c r="AE770" i="19"/>
  <c r="AE771" i="19"/>
  <c r="AE772" i="19"/>
  <c r="AE773" i="19"/>
  <c r="AE774" i="19"/>
  <c r="AE775" i="19"/>
  <c r="AE776" i="19"/>
  <c r="AE777" i="19"/>
  <c r="AE778" i="19"/>
  <c r="AE779" i="19"/>
  <c r="AE780" i="19"/>
  <c r="AE781" i="19"/>
  <c r="AE782" i="19"/>
  <c r="AE783" i="19"/>
  <c r="AE784" i="19"/>
  <c r="AE785" i="19"/>
  <c r="AE786" i="19"/>
  <c r="AE787" i="19"/>
  <c r="AE788" i="19"/>
  <c r="AE789" i="19"/>
  <c r="AE790" i="19"/>
  <c r="AE791" i="19"/>
  <c r="AE792" i="19"/>
  <c r="AE793" i="19"/>
  <c r="AE794" i="19"/>
  <c r="AE795" i="19"/>
  <c r="AE796" i="19"/>
  <c r="AE797" i="19"/>
  <c r="AE798" i="19"/>
  <c r="AE799" i="19"/>
  <c r="AE800" i="19"/>
  <c r="AE801" i="19"/>
  <c r="AE802" i="19"/>
  <c r="AE803" i="19"/>
  <c r="AE804" i="19"/>
  <c r="AE805" i="19"/>
  <c r="AE806" i="19"/>
  <c r="AE807" i="19"/>
  <c r="AE808" i="19"/>
  <c r="AE809" i="19"/>
  <c r="AE810" i="19"/>
  <c r="AE811" i="19"/>
  <c r="AE812" i="19"/>
  <c r="AE813" i="19"/>
  <c r="AE814" i="19"/>
  <c r="AE815" i="19"/>
  <c r="AE816" i="19"/>
  <c r="AE817" i="19"/>
  <c r="AE818" i="19"/>
  <c r="AE819" i="19"/>
  <c r="AE820" i="19"/>
  <c r="AE821" i="19"/>
  <c r="AE822" i="19"/>
  <c r="AE823" i="19"/>
  <c r="AE824" i="19"/>
  <c r="AE825" i="19"/>
  <c r="AE826" i="19"/>
  <c r="AE827" i="19"/>
  <c r="AE828" i="19"/>
  <c r="AE829" i="19"/>
  <c r="AE830" i="19"/>
  <c r="AE831" i="19"/>
  <c r="AE832" i="19"/>
  <c r="AE833" i="19"/>
  <c r="AE834" i="19"/>
  <c r="AE835" i="19"/>
  <c r="AE836" i="19"/>
  <c r="AE837" i="19"/>
  <c r="AE838" i="19"/>
  <c r="AE839" i="19"/>
  <c r="AE840" i="19"/>
  <c r="AE841" i="19"/>
  <c r="AE842" i="19"/>
  <c r="AE843" i="19"/>
  <c r="AE844" i="19"/>
  <c r="AE845" i="19"/>
  <c r="AE846" i="19"/>
  <c r="AE847" i="19"/>
  <c r="AE848" i="19"/>
  <c r="AE849" i="19"/>
  <c r="AE850" i="19"/>
  <c r="AE851" i="19"/>
  <c r="AE852" i="19"/>
  <c r="AE853" i="19"/>
  <c r="AE854" i="19"/>
  <c r="AE855" i="19"/>
  <c r="AE856" i="19"/>
  <c r="AE857" i="19"/>
  <c r="AE858" i="19"/>
  <c r="AE859" i="19"/>
  <c r="AE860" i="19"/>
  <c r="AE861" i="19"/>
  <c r="AE862" i="19"/>
  <c r="AE863" i="19"/>
  <c r="AE864" i="19"/>
  <c r="AE865" i="19"/>
  <c r="AE866" i="19"/>
  <c r="AE867" i="19"/>
  <c r="AE868" i="19"/>
  <c r="AE869" i="19"/>
  <c r="AE870" i="19"/>
  <c r="AE871" i="19"/>
  <c r="AE872" i="19"/>
  <c r="AE873" i="19"/>
  <c r="AE874" i="19"/>
  <c r="AE875" i="19"/>
  <c r="AE876" i="19"/>
  <c r="AE877" i="19"/>
  <c r="AE878" i="19"/>
  <c r="AE879" i="19"/>
  <c r="AE880" i="19"/>
  <c r="AE881" i="19"/>
  <c r="AE882" i="19"/>
  <c r="AE883" i="19"/>
  <c r="AE884" i="19"/>
  <c r="AE885" i="19"/>
  <c r="AE886" i="19"/>
  <c r="AE887" i="19"/>
  <c r="AE888" i="19"/>
  <c r="AE889" i="19"/>
  <c r="AE890" i="19"/>
  <c r="AE891" i="19"/>
  <c r="AE892" i="19"/>
  <c r="AE893" i="19"/>
  <c r="AE894" i="19"/>
  <c r="AE895" i="19"/>
  <c r="AE896" i="19"/>
  <c r="AE897" i="19"/>
  <c r="AE898" i="19"/>
  <c r="AE899" i="19"/>
  <c r="AE900" i="19"/>
  <c r="AE901" i="19"/>
  <c r="AE902" i="19"/>
  <c r="AE903" i="19"/>
  <c r="AE904" i="19"/>
  <c r="AE905" i="19"/>
  <c r="AE906" i="19"/>
  <c r="AE907" i="19"/>
  <c r="AE908" i="19"/>
  <c r="AE909" i="19"/>
  <c r="AE910" i="19"/>
  <c r="AE911" i="19"/>
  <c r="AE912" i="19"/>
  <c r="AE913" i="19"/>
  <c r="AE914" i="19"/>
  <c r="AE915" i="19"/>
  <c r="AE916" i="19"/>
  <c r="AE917" i="19"/>
  <c r="AE918" i="19"/>
  <c r="AE919" i="19"/>
  <c r="AE920" i="19"/>
  <c r="AE921" i="19"/>
  <c r="AE922" i="19"/>
  <c r="AE923" i="19"/>
  <c r="AE924" i="19"/>
  <c r="AE925" i="19"/>
  <c r="AE926" i="19"/>
  <c r="AE927" i="19"/>
  <c r="AE928" i="19"/>
  <c r="AE929" i="19"/>
  <c r="AE930" i="19"/>
  <c r="AE931" i="19"/>
  <c r="AE932" i="19"/>
  <c r="AE933" i="19"/>
  <c r="AE934" i="19"/>
  <c r="AE935" i="19"/>
  <c r="AE936" i="19"/>
  <c r="AE937" i="19"/>
  <c r="AE938" i="19"/>
  <c r="AE939" i="19"/>
  <c r="AE940" i="19"/>
  <c r="AE941" i="19"/>
  <c r="AE942" i="19"/>
  <c r="AE943" i="19"/>
  <c r="AE944" i="19"/>
  <c r="AE945" i="19"/>
  <c r="AE946" i="19"/>
  <c r="AE947" i="19"/>
  <c r="AE948" i="19"/>
  <c r="AE949" i="19"/>
  <c r="AE950" i="19"/>
  <c r="AE5" i="19"/>
  <c r="AD6" i="19"/>
  <c r="AD7" i="19"/>
  <c r="AD8" i="19"/>
  <c r="AD9" i="19"/>
  <c r="AD10" i="19"/>
  <c r="AD11" i="19"/>
  <c r="AD12" i="19"/>
  <c r="AD13" i="19"/>
  <c r="AD14" i="19"/>
  <c r="AD15" i="19"/>
  <c r="AD16" i="19"/>
  <c r="AD17" i="19"/>
  <c r="AD18" i="19"/>
  <c r="AD19" i="19"/>
  <c r="AD20" i="19"/>
  <c r="AD21" i="19"/>
  <c r="AD22" i="19"/>
  <c r="AD23" i="19"/>
  <c r="AD24" i="19"/>
  <c r="AD25" i="19"/>
  <c r="AD26" i="19"/>
  <c r="AD27" i="19"/>
  <c r="AD28" i="19"/>
  <c r="AD29" i="19"/>
  <c r="AD30" i="19"/>
  <c r="AD31" i="19"/>
  <c r="AD32" i="19"/>
  <c r="AD33" i="19"/>
  <c r="AD34" i="19"/>
  <c r="AD35" i="19"/>
  <c r="AD36" i="19"/>
  <c r="AD37" i="19"/>
  <c r="AD38" i="19"/>
  <c r="AD39" i="19"/>
  <c r="AD40" i="19"/>
  <c r="AD41" i="19"/>
  <c r="AD42" i="19"/>
  <c r="AD43" i="19"/>
  <c r="AD44" i="19"/>
  <c r="AD45" i="19"/>
  <c r="AD46" i="19"/>
  <c r="AD47" i="19"/>
  <c r="AD48" i="19"/>
  <c r="AD49" i="19"/>
  <c r="AD50" i="19"/>
  <c r="AD51" i="19"/>
  <c r="AD52" i="19"/>
  <c r="AD53" i="19"/>
  <c r="AD54" i="19"/>
  <c r="AD55" i="19"/>
  <c r="AD56" i="19"/>
  <c r="AD57" i="19"/>
  <c r="AD58" i="19"/>
  <c r="AD59" i="19"/>
  <c r="AD60" i="19"/>
  <c r="AD61" i="19"/>
  <c r="AD62" i="19"/>
  <c r="AD63" i="19"/>
  <c r="AD64" i="19"/>
  <c r="AD65" i="19"/>
  <c r="AD66" i="19"/>
  <c r="AD67" i="19"/>
  <c r="AD68" i="19"/>
  <c r="AD69" i="19"/>
  <c r="AD70" i="19"/>
  <c r="AD71" i="19"/>
  <c r="AD72" i="19"/>
  <c r="AD73" i="19"/>
  <c r="AD74" i="19"/>
  <c r="AD75" i="19"/>
  <c r="AD76" i="19"/>
  <c r="AD77" i="19"/>
  <c r="AD78" i="19"/>
  <c r="AD79" i="19"/>
  <c r="AD80" i="19"/>
  <c r="AD81" i="19"/>
  <c r="AD82" i="19"/>
  <c r="AD83" i="19"/>
  <c r="AD84" i="19"/>
  <c r="AD85" i="19"/>
  <c r="AD86" i="19"/>
  <c r="AD87" i="19"/>
  <c r="AD88" i="19"/>
  <c r="AD89" i="19"/>
  <c r="AD90" i="19"/>
  <c r="AD91" i="19"/>
  <c r="AD92" i="19"/>
  <c r="AD93" i="19"/>
  <c r="AD94" i="19"/>
  <c r="AD95" i="19"/>
  <c r="AD96" i="19"/>
  <c r="AD97" i="19"/>
  <c r="AD98" i="19"/>
  <c r="AD99" i="19"/>
  <c r="AD100" i="19"/>
  <c r="AD101" i="19"/>
  <c r="AD102" i="19"/>
  <c r="AD103" i="19"/>
  <c r="AD104" i="19"/>
  <c r="AD105" i="19"/>
  <c r="AD106" i="19"/>
  <c r="AD107" i="19"/>
  <c r="AD108" i="19"/>
  <c r="AD109" i="19"/>
  <c r="AD110" i="19"/>
  <c r="AD111" i="19"/>
  <c r="AD112" i="19"/>
  <c r="AD113" i="19"/>
  <c r="AD114" i="19"/>
  <c r="AD115" i="19"/>
  <c r="AD116" i="19"/>
  <c r="AD117" i="19"/>
  <c r="AD118" i="19"/>
  <c r="AD119" i="19"/>
  <c r="AD120" i="19"/>
  <c r="AD121" i="19"/>
  <c r="AD122" i="19"/>
  <c r="AD123" i="19"/>
  <c r="AD124" i="19"/>
  <c r="AD125" i="19"/>
  <c r="AD126" i="19"/>
  <c r="AD127" i="19"/>
  <c r="AD128" i="19"/>
  <c r="AD129" i="19"/>
  <c r="AD130" i="19"/>
  <c r="AD131" i="19"/>
  <c r="AD132" i="19"/>
  <c r="AD133" i="19"/>
  <c r="AD134" i="19"/>
  <c r="AD135" i="19"/>
  <c r="AD136" i="19"/>
  <c r="AD137" i="19"/>
  <c r="AD138" i="19"/>
  <c r="AD139" i="19"/>
  <c r="AD140" i="19"/>
  <c r="AD141" i="19"/>
  <c r="AD142" i="19"/>
  <c r="AD143" i="19"/>
  <c r="AD144" i="19"/>
  <c r="AD145" i="19"/>
  <c r="AD146" i="19"/>
  <c r="AD147" i="19"/>
  <c r="AD148" i="19"/>
  <c r="AD149" i="19"/>
  <c r="AD150" i="19"/>
  <c r="AD151" i="19"/>
  <c r="AD152" i="19"/>
  <c r="AD153" i="19"/>
  <c r="AD154" i="19"/>
  <c r="AD155" i="19"/>
  <c r="AD156" i="19"/>
  <c r="AD157" i="19"/>
  <c r="AD158" i="19"/>
  <c r="AD159" i="19"/>
  <c r="AD160" i="19"/>
  <c r="AD161" i="19"/>
  <c r="AD162" i="19"/>
  <c r="AD163" i="19"/>
  <c r="AD164" i="19"/>
  <c r="AD165" i="19"/>
  <c r="AD166" i="19"/>
  <c r="AD167" i="19"/>
  <c r="AD168" i="19"/>
  <c r="AD169" i="19"/>
  <c r="AD170" i="19"/>
  <c r="AD171" i="19"/>
  <c r="AD172" i="19"/>
  <c r="AD173" i="19"/>
  <c r="AD174" i="19"/>
  <c r="AD175" i="19"/>
  <c r="AD176" i="19"/>
  <c r="AD177" i="19"/>
  <c r="AD178" i="19"/>
  <c r="AD179" i="19"/>
  <c r="AD180" i="19"/>
  <c r="AD181" i="19"/>
  <c r="AD182" i="19"/>
  <c r="AD183" i="19"/>
  <c r="AD184" i="19"/>
  <c r="AD185" i="19"/>
  <c r="AD186" i="19"/>
  <c r="AD187" i="19"/>
  <c r="AD188" i="19"/>
  <c r="AD189" i="19"/>
  <c r="AD190" i="19"/>
  <c r="AD191" i="19"/>
  <c r="AD192" i="19"/>
  <c r="AD193" i="19"/>
  <c r="AD194" i="19"/>
  <c r="AD195" i="19"/>
  <c r="AD196" i="19"/>
  <c r="AD197" i="19"/>
  <c r="AD198" i="19"/>
  <c r="AD199" i="19"/>
  <c r="AD200" i="19"/>
  <c r="AD201" i="19"/>
  <c r="AD202" i="19"/>
  <c r="AD203" i="19"/>
  <c r="AD204" i="19"/>
  <c r="AD205" i="19"/>
  <c r="AD206" i="19"/>
  <c r="AD207" i="19"/>
  <c r="AD208" i="19"/>
  <c r="AD209" i="19"/>
  <c r="AD210" i="19"/>
  <c r="AD211" i="19"/>
  <c r="AD212" i="19"/>
  <c r="AD213" i="19"/>
  <c r="AD214" i="19"/>
  <c r="AD215" i="19"/>
  <c r="AD216" i="19"/>
  <c r="AD217" i="19"/>
  <c r="AD218" i="19"/>
  <c r="AD219" i="19"/>
  <c r="AD220" i="19"/>
  <c r="AD221" i="19"/>
  <c r="AD222" i="19"/>
  <c r="AD223" i="19"/>
  <c r="AD224" i="19"/>
  <c r="AD225" i="19"/>
  <c r="AD226" i="19"/>
  <c r="AD227" i="19"/>
  <c r="AD228" i="19"/>
  <c r="AD229" i="19"/>
  <c r="AD230" i="19"/>
  <c r="AD231" i="19"/>
  <c r="AD232" i="19"/>
  <c r="AD233" i="19"/>
  <c r="AD234" i="19"/>
  <c r="AD235" i="19"/>
  <c r="AD236" i="19"/>
  <c r="AD237" i="19"/>
  <c r="AD238" i="19"/>
  <c r="AD239" i="19"/>
  <c r="AD240" i="19"/>
  <c r="AD241" i="19"/>
  <c r="AD242" i="19"/>
  <c r="AD243" i="19"/>
  <c r="AD244" i="19"/>
  <c r="AD245" i="19"/>
  <c r="AD246" i="19"/>
  <c r="AD247" i="19"/>
  <c r="AD248" i="19"/>
  <c r="AD249" i="19"/>
  <c r="AD250" i="19"/>
  <c r="AD251" i="19"/>
  <c r="AD252" i="19"/>
  <c r="AD253" i="19"/>
  <c r="AD254" i="19"/>
  <c r="AD255" i="19"/>
  <c r="AD256" i="19"/>
  <c r="AD257" i="19"/>
  <c r="AD258" i="19"/>
  <c r="AD259" i="19"/>
  <c r="AD260" i="19"/>
  <c r="AD261" i="19"/>
  <c r="AD262" i="19"/>
  <c r="AD263" i="19"/>
  <c r="AD264" i="19"/>
  <c r="AD265" i="19"/>
  <c r="AD266" i="19"/>
  <c r="AD267" i="19"/>
  <c r="AD268" i="19"/>
  <c r="AD269" i="19"/>
  <c r="AD270" i="19"/>
  <c r="AD271" i="19"/>
  <c r="AD272" i="19"/>
  <c r="AD273" i="19"/>
  <c r="AD274" i="19"/>
  <c r="AD275" i="19"/>
  <c r="AD276" i="19"/>
  <c r="AD277" i="19"/>
  <c r="AD278" i="19"/>
  <c r="AD279" i="19"/>
  <c r="AD280" i="19"/>
  <c r="AD281" i="19"/>
  <c r="AD282" i="19"/>
  <c r="AD283" i="19"/>
  <c r="AD284" i="19"/>
  <c r="AD285" i="19"/>
  <c r="AD286" i="19"/>
  <c r="AD287" i="19"/>
  <c r="AD288" i="19"/>
  <c r="AD289" i="19"/>
  <c r="AD290" i="19"/>
  <c r="AD291" i="19"/>
  <c r="AD292" i="19"/>
  <c r="AD293" i="19"/>
  <c r="AD294" i="19"/>
  <c r="AD295" i="19"/>
  <c r="AD296" i="19"/>
  <c r="AD297" i="19"/>
  <c r="AD298" i="19"/>
  <c r="AD299" i="19"/>
  <c r="AD300" i="19"/>
  <c r="AD301" i="19"/>
  <c r="AD302" i="19"/>
  <c r="AD303" i="19"/>
  <c r="AD304" i="19"/>
  <c r="AD305" i="19"/>
  <c r="AD306" i="19"/>
  <c r="AD307" i="19"/>
  <c r="AD308" i="19"/>
  <c r="AD309" i="19"/>
  <c r="AD310" i="19"/>
  <c r="AD311" i="19"/>
  <c r="AD312" i="19"/>
  <c r="AD313" i="19"/>
  <c r="AD314" i="19"/>
  <c r="AD315" i="19"/>
  <c r="AD316" i="19"/>
  <c r="AD317" i="19"/>
  <c r="AD318" i="19"/>
  <c r="AD319" i="19"/>
  <c r="AD320" i="19"/>
  <c r="AD321" i="19"/>
  <c r="AD322" i="19"/>
  <c r="AD323" i="19"/>
  <c r="AD324" i="19"/>
  <c r="AD325" i="19"/>
  <c r="AD326" i="19"/>
  <c r="AD327" i="19"/>
  <c r="AD328" i="19"/>
  <c r="AD329" i="19"/>
  <c r="AD330" i="19"/>
  <c r="AD331" i="19"/>
  <c r="AD332" i="19"/>
  <c r="AD333" i="19"/>
  <c r="AD334" i="19"/>
  <c r="AD335" i="19"/>
  <c r="AD336" i="19"/>
  <c r="AD337" i="19"/>
  <c r="AD338" i="19"/>
  <c r="AD339" i="19"/>
  <c r="AD340" i="19"/>
  <c r="AD341" i="19"/>
  <c r="AD342" i="19"/>
  <c r="AD343" i="19"/>
  <c r="AD344" i="19"/>
  <c r="AD345" i="19"/>
  <c r="AD346" i="19"/>
  <c r="AD347" i="19"/>
  <c r="AD348" i="19"/>
  <c r="AD349" i="19"/>
  <c r="AD350" i="19"/>
  <c r="AD351" i="19"/>
  <c r="AD352" i="19"/>
  <c r="AD353" i="19"/>
  <c r="AD354" i="19"/>
  <c r="AD355" i="19"/>
  <c r="AD356" i="19"/>
  <c r="AD357" i="19"/>
  <c r="AD358" i="19"/>
  <c r="AD359" i="19"/>
  <c r="AD360" i="19"/>
  <c r="AD361" i="19"/>
  <c r="AD362" i="19"/>
  <c r="AD363" i="19"/>
  <c r="AD364" i="19"/>
  <c r="AD365" i="19"/>
  <c r="AD366" i="19"/>
  <c r="AD367" i="19"/>
  <c r="AD368" i="19"/>
  <c r="AD369" i="19"/>
  <c r="AD370" i="19"/>
  <c r="AD371" i="19"/>
  <c r="AD372" i="19"/>
  <c r="AD373" i="19"/>
  <c r="AD374" i="19"/>
  <c r="AD375" i="19"/>
  <c r="AD376" i="19"/>
  <c r="AD377" i="19"/>
  <c r="AD378" i="19"/>
  <c r="AD379" i="19"/>
  <c r="AD380" i="19"/>
  <c r="AD381" i="19"/>
  <c r="AD382" i="19"/>
  <c r="AD383" i="19"/>
  <c r="AD384" i="19"/>
  <c r="AD385" i="19"/>
  <c r="AD386" i="19"/>
  <c r="AD387" i="19"/>
  <c r="AD388" i="19"/>
  <c r="AD389" i="19"/>
  <c r="AD390" i="19"/>
  <c r="AD391" i="19"/>
  <c r="AD392" i="19"/>
  <c r="AD393" i="19"/>
  <c r="AD394" i="19"/>
  <c r="AD395" i="19"/>
  <c r="AD396" i="19"/>
  <c r="AD397" i="19"/>
  <c r="AD398" i="19"/>
  <c r="AD399" i="19"/>
  <c r="AD400" i="19"/>
  <c r="AD401" i="19"/>
  <c r="AD402" i="19"/>
  <c r="AD403" i="19"/>
  <c r="AD404" i="19"/>
  <c r="AD405" i="19"/>
  <c r="AD406" i="19"/>
  <c r="AD407" i="19"/>
  <c r="AD408" i="19"/>
  <c r="AD409" i="19"/>
  <c r="AD410" i="19"/>
  <c r="AD411" i="19"/>
  <c r="AD412" i="19"/>
  <c r="AD413" i="19"/>
  <c r="AD414" i="19"/>
  <c r="AD415" i="19"/>
  <c r="AD416" i="19"/>
  <c r="AD417" i="19"/>
  <c r="AD418" i="19"/>
  <c r="AD419" i="19"/>
  <c r="AD420" i="19"/>
  <c r="AD421" i="19"/>
  <c r="AD422" i="19"/>
  <c r="AD423" i="19"/>
  <c r="AD424" i="19"/>
  <c r="AD425" i="19"/>
  <c r="AD426" i="19"/>
  <c r="AD427" i="19"/>
  <c r="AD428" i="19"/>
  <c r="AD429" i="19"/>
  <c r="AD430" i="19"/>
  <c r="AD431" i="19"/>
  <c r="AD432" i="19"/>
  <c r="AD433" i="19"/>
  <c r="AD434" i="19"/>
  <c r="AD435" i="19"/>
  <c r="AD436" i="19"/>
  <c r="AD437" i="19"/>
  <c r="AD438" i="19"/>
  <c r="AD439" i="19"/>
  <c r="AD440" i="19"/>
  <c r="AD441" i="19"/>
  <c r="AD442" i="19"/>
  <c r="AD443" i="19"/>
  <c r="AD444" i="19"/>
  <c r="AD445" i="19"/>
  <c r="AD446" i="19"/>
  <c r="AD447" i="19"/>
  <c r="AD448" i="19"/>
  <c r="AD449" i="19"/>
  <c r="AD450" i="19"/>
  <c r="AD451" i="19"/>
  <c r="AD452" i="19"/>
  <c r="AD453" i="19"/>
  <c r="AD454" i="19"/>
  <c r="AD455" i="19"/>
  <c r="AD456" i="19"/>
  <c r="AD457" i="19"/>
  <c r="AD458" i="19"/>
  <c r="AD459" i="19"/>
  <c r="AD460" i="19"/>
  <c r="AD461" i="19"/>
  <c r="AD462" i="19"/>
  <c r="AD463" i="19"/>
  <c r="AD464" i="19"/>
  <c r="AD465" i="19"/>
  <c r="AD466" i="19"/>
  <c r="AD467" i="19"/>
  <c r="AD468" i="19"/>
  <c r="AD469" i="19"/>
  <c r="AD470" i="19"/>
  <c r="AD471" i="19"/>
  <c r="AD472" i="19"/>
  <c r="AD473" i="19"/>
  <c r="AD474" i="19"/>
  <c r="AD475" i="19"/>
  <c r="AD476" i="19"/>
  <c r="AD477" i="19"/>
  <c r="AD478" i="19"/>
  <c r="AD479" i="19"/>
  <c r="AD480" i="19"/>
  <c r="AD481" i="19"/>
  <c r="AD482" i="19"/>
  <c r="AD483" i="19"/>
  <c r="AD484" i="19"/>
  <c r="AD485" i="19"/>
  <c r="AD486" i="19"/>
  <c r="AD487" i="19"/>
  <c r="AD488" i="19"/>
  <c r="AD489" i="19"/>
  <c r="AD490" i="19"/>
  <c r="AD491" i="19"/>
  <c r="AD492" i="19"/>
  <c r="AD493" i="19"/>
  <c r="AD494" i="19"/>
  <c r="AD495" i="19"/>
  <c r="AD496" i="19"/>
  <c r="AD497" i="19"/>
  <c r="AD498" i="19"/>
  <c r="AD499" i="19"/>
  <c r="AD500" i="19"/>
  <c r="AD501" i="19"/>
  <c r="AD502" i="19"/>
  <c r="AD503" i="19"/>
  <c r="AD504" i="19"/>
  <c r="AD505" i="19"/>
  <c r="AD506" i="19"/>
  <c r="AD507" i="19"/>
  <c r="AD508" i="19"/>
  <c r="AD509" i="19"/>
  <c r="AD510" i="19"/>
  <c r="AD511" i="19"/>
  <c r="AD512" i="19"/>
  <c r="AD513" i="19"/>
  <c r="AD514" i="19"/>
  <c r="AD515" i="19"/>
  <c r="AD516" i="19"/>
  <c r="AD517" i="19"/>
  <c r="AD518" i="19"/>
  <c r="AD519" i="19"/>
  <c r="AD520" i="19"/>
  <c r="AD521" i="19"/>
  <c r="AD522" i="19"/>
  <c r="AD523" i="19"/>
  <c r="AD524" i="19"/>
  <c r="AD525" i="19"/>
  <c r="AD526" i="19"/>
  <c r="AD527" i="19"/>
  <c r="AD528" i="19"/>
  <c r="AD529" i="19"/>
  <c r="AD530" i="19"/>
  <c r="AD531" i="19"/>
  <c r="AD532" i="19"/>
  <c r="AD533" i="19"/>
  <c r="AD534" i="19"/>
  <c r="AD535" i="19"/>
  <c r="AD536" i="19"/>
  <c r="AD537" i="19"/>
  <c r="AD538" i="19"/>
  <c r="AD539" i="19"/>
  <c r="AD540" i="19"/>
  <c r="AD541" i="19"/>
  <c r="AD542" i="19"/>
  <c r="AD543" i="19"/>
  <c r="AD544" i="19"/>
  <c r="AD545" i="19"/>
  <c r="AD546" i="19"/>
  <c r="AD547" i="19"/>
  <c r="AD548" i="19"/>
  <c r="AD549" i="19"/>
  <c r="AD550" i="19"/>
  <c r="AD551" i="19"/>
  <c r="AD552" i="19"/>
  <c r="AD553" i="19"/>
  <c r="AD554" i="19"/>
  <c r="AD555" i="19"/>
  <c r="AD556" i="19"/>
  <c r="AD557" i="19"/>
  <c r="AD558" i="19"/>
  <c r="AD559" i="19"/>
  <c r="AD560" i="19"/>
  <c r="AD561" i="19"/>
  <c r="AD562" i="19"/>
  <c r="AD563" i="19"/>
  <c r="AD564" i="19"/>
  <c r="AD565" i="19"/>
  <c r="AD566" i="19"/>
  <c r="AD567" i="19"/>
  <c r="AD568" i="19"/>
  <c r="AD569" i="19"/>
  <c r="AD570" i="19"/>
  <c r="AD571" i="19"/>
  <c r="AD572" i="19"/>
  <c r="AD573" i="19"/>
  <c r="AD574" i="19"/>
  <c r="AD575" i="19"/>
  <c r="AD576" i="19"/>
  <c r="AD577" i="19"/>
  <c r="AD578" i="19"/>
  <c r="AD579" i="19"/>
  <c r="AD580" i="19"/>
  <c r="AD581" i="19"/>
  <c r="AD582" i="19"/>
  <c r="AD583" i="19"/>
  <c r="AD584" i="19"/>
  <c r="AD585" i="19"/>
  <c r="AD586" i="19"/>
  <c r="AD587" i="19"/>
  <c r="AD588" i="19"/>
  <c r="AD589" i="19"/>
  <c r="AD590" i="19"/>
  <c r="AD591" i="19"/>
  <c r="AD592" i="19"/>
  <c r="AD593" i="19"/>
  <c r="AD594" i="19"/>
  <c r="AD595" i="19"/>
  <c r="AD596" i="19"/>
  <c r="AD597" i="19"/>
  <c r="AD598" i="19"/>
  <c r="AD599" i="19"/>
  <c r="AD600" i="19"/>
  <c r="AD601" i="19"/>
  <c r="AD602" i="19"/>
  <c r="AD603" i="19"/>
  <c r="AD604" i="19"/>
  <c r="AD605" i="19"/>
  <c r="AD606" i="19"/>
  <c r="AD607" i="19"/>
  <c r="AD608" i="19"/>
  <c r="AD609" i="19"/>
  <c r="AD610" i="19"/>
  <c r="AD611" i="19"/>
  <c r="AD612" i="19"/>
  <c r="AD613" i="19"/>
  <c r="AD614" i="19"/>
  <c r="AD615" i="19"/>
  <c r="AD616" i="19"/>
  <c r="AD617" i="19"/>
  <c r="AD618" i="19"/>
  <c r="AD619" i="19"/>
  <c r="AD620" i="19"/>
  <c r="AD621" i="19"/>
  <c r="AD622" i="19"/>
  <c r="AD623" i="19"/>
  <c r="AD624" i="19"/>
  <c r="AD625" i="19"/>
  <c r="AD626" i="19"/>
  <c r="AD627" i="19"/>
  <c r="AD628" i="19"/>
  <c r="AD629" i="19"/>
  <c r="AD630" i="19"/>
  <c r="AD631" i="19"/>
  <c r="AD632" i="19"/>
  <c r="AD633" i="19"/>
  <c r="AD634" i="19"/>
  <c r="AD635" i="19"/>
  <c r="AD636" i="19"/>
  <c r="AD637" i="19"/>
  <c r="AD638" i="19"/>
  <c r="AD639" i="19"/>
  <c r="AD640" i="19"/>
  <c r="AD641" i="19"/>
  <c r="AD642" i="19"/>
  <c r="AD643" i="19"/>
  <c r="AD644" i="19"/>
  <c r="AD645" i="19"/>
  <c r="AD646" i="19"/>
  <c r="AD647" i="19"/>
  <c r="AD648" i="19"/>
  <c r="AD649" i="19"/>
  <c r="AD650" i="19"/>
  <c r="AD651" i="19"/>
  <c r="AD652" i="19"/>
  <c r="AD653" i="19"/>
  <c r="AD654" i="19"/>
  <c r="AD655" i="19"/>
  <c r="AD656" i="19"/>
  <c r="AD657" i="19"/>
  <c r="AD658" i="19"/>
  <c r="AD659" i="19"/>
  <c r="AD660" i="19"/>
  <c r="AD661" i="19"/>
  <c r="AD662" i="19"/>
  <c r="AD663" i="19"/>
  <c r="AD664" i="19"/>
  <c r="AD665" i="19"/>
  <c r="AD666" i="19"/>
  <c r="AD667" i="19"/>
  <c r="AD668" i="19"/>
  <c r="AD669" i="19"/>
  <c r="AD670" i="19"/>
  <c r="AD671" i="19"/>
  <c r="AD672" i="19"/>
  <c r="AD673" i="19"/>
  <c r="AD674" i="19"/>
  <c r="AD675" i="19"/>
  <c r="AD676" i="19"/>
  <c r="AD677" i="19"/>
  <c r="AD678" i="19"/>
  <c r="AD679" i="19"/>
  <c r="AD680" i="19"/>
  <c r="AD681" i="19"/>
  <c r="AD682" i="19"/>
  <c r="AD683" i="19"/>
  <c r="AD684" i="19"/>
  <c r="AD685" i="19"/>
  <c r="AD686" i="19"/>
  <c r="AD687" i="19"/>
  <c r="AD688" i="19"/>
  <c r="AD689" i="19"/>
  <c r="AD690" i="19"/>
  <c r="AD691" i="19"/>
  <c r="AD692" i="19"/>
  <c r="AD693" i="19"/>
  <c r="AD694" i="19"/>
  <c r="AD695" i="19"/>
  <c r="AD696" i="19"/>
  <c r="AD697" i="19"/>
  <c r="AD698" i="19"/>
  <c r="AD699" i="19"/>
  <c r="AD700" i="19"/>
  <c r="AD701" i="19"/>
  <c r="AD702" i="19"/>
  <c r="AD703" i="19"/>
  <c r="AD704" i="19"/>
  <c r="AD705" i="19"/>
  <c r="AD706" i="19"/>
  <c r="AD707" i="19"/>
  <c r="AD708" i="19"/>
  <c r="AD709" i="19"/>
  <c r="AD710" i="19"/>
  <c r="AD711" i="19"/>
  <c r="AD712" i="19"/>
  <c r="AD713" i="19"/>
  <c r="AD714" i="19"/>
  <c r="AD715" i="19"/>
  <c r="AD716" i="19"/>
  <c r="AD717" i="19"/>
  <c r="AD718" i="19"/>
  <c r="AD719" i="19"/>
  <c r="AD720" i="19"/>
  <c r="AD721" i="19"/>
  <c r="AD722" i="19"/>
  <c r="AD723" i="19"/>
  <c r="AD724" i="19"/>
  <c r="AD725" i="19"/>
  <c r="AD726" i="19"/>
  <c r="AD727" i="19"/>
  <c r="AD728" i="19"/>
  <c r="AD729" i="19"/>
  <c r="AD730" i="19"/>
  <c r="AD731" i="19"/>
  <c r="AD732" i="19"/>
  <c r="AD733" i="19"/>
  <c r="AD734" i="19"/>
  <c r="AD735" i="19"/>
  <c r="AD736" i="19"/>
  <c r="AD737" i="19"/>
  <c r="AD738" i="19"/>
  <c r="AD739" i="19"/>
  <c r="AD740" i="19"/>
  <c r="AD741" i="19"/>
  <c r="AD742" i="19"/>
  <c r="AD743" i="19"/>
  <c r="AD744" i="19"/>
  <c r="AD745" i="19"/>
  <c r="AD746" i="19"/>
  <c r="AD747" i="19"/>
  <c r="AD748" i="19"/>
  <c r="AD749" i="19"/>
  <c r="AD750" i="19"/>
  <c r="AD751" i="19"/>
  <c r="AD752" i="19"/>
  <c r="AD753" i="19"/>
  <c r="AD754" i="19"/>
  <c r="AD755" i="19"/>
  <c r="AD756" i="19"/>
  <c r="AD757" i="19"/>
  <c r="AD758" i="19"/>
  <c r="AD759" i="19"/>
  <c r="AD760" i="19"/>
  <c r="AD761" i="19"/>
  <c r="AD762" i="19"/>
  <c r="AD763" i="19"/>
  <c r="AD764" i="19"/>
  <c r="AD765" i="19"/>
  <c r="AD766" i="19"/>
  <c r="AD767" i="19"/>
  <c r="AD768" i="19"/>
  <c r="AD769" i="19"/>
  <c r="AD770" i="19"/>
  <c r="AD771" i="19"/>
  <c r="AD772" i="19"/>
  <c r="AD773" i="19"/>
  <c r="AD774" i="19"/>
  <c r="AD775" i="19"/>
  <c r="AD776" i="19"/>
  <c r="AD777" i="19"/>
  <c r="AD778" i="19"/>
  <c r="AD779" i="19"/>
  <c r="AD780" i="19"/>
  <c r="AD781" i="19"/>
  <c r="AD782" i="19"/>
  <c r="AD783" i="19"/>
  <c r="AD784" i="19"/>
  <c r="AD785" i="19"/>
  <c r="AD786" i="19"/>
  <c r="AD787" i="19"/>
  <c r="AD788" i="19"/>
  <c r="AD789" i="19"/>
  <c r="AD790" i="19"/>
  <c r="AD791" i="19"/>
  <c r="AD792" i="19"/>
  <c r="AD793" i="19"/>
  <c r="AD794" i="19"/>
  <c r="AD795" i="19"/>
  <c r="AD796" i="19"/>
  <c r="AD797" i="19"/>
  <c r="AD798" i="19"/>
  <c r="AD799" i="19"/>
  <c r="AD800" i="19"/>
  <c r="AD801" i="19"/>
  <c r="AD802" i="19"/>
  <c r="AD803" i="19"/>
  <c r="AD804" i="19"/>
  <c r="AD805" i="19"/>
  <c r="AD806" i="19"/>
  <c r="AD807" i="19"/>
  <c r="AD808" i="19"/>
  <c r="AD809" i="19"/>
  <c r="AD810" i="19"/>
  <c r="AD811" i="19"/>
  <c r="AD812" i="19"/>
  <c r="AD813" i="19"/>
  <c r="AD814" i="19"/>
  <c r="AD815" i="19"/>
  <c r="AD816" i="19"/>
  <c r="AD817" i="19"/>
  <c r="AD818" i="19"/>
  <c r="AD819" i="19"/>
  <c r="AD820" i="19"/>
  <c r="AD821" i="19"/>
  <c r="AD822" i="19"/>
  <c r="AD823" i="19"/>
  <c r="AD824" i="19"/>
  <c r="AD825" i="19"/>
  <c r="AD826" i="19"/>
  <c r="AD827" i="19"/>
  <c r="AD828" i="19"/>
  <c r="AD829" i="19"/>
  <c r="AD830" i="19"/>
  <c r="AD831" i="19"/>
  <c r="AD832" i="19"/>
  <c r="AD833" i="19"/>
  <c r="AD834" i="19"/>
  <c r="AD835" i="19"/>
  <c r="AD836" i="19"/>
  <c r="AD837" i="19"/>
  <c r="AD838" i="19"/>
  <c r="AD839" i="19"/>
  <c r="AD840" i="19"/>
  <c r="AD841" i="19"/>
  <c r="AD842" i="19"/>
  <c r="AD843" i="19"/>
  <c r="AD844" i="19"/>
  <c r="AD845" i="19"/>
  <c r="AD846" i="19"/>
  <c r="AD847" i="19"/>
  <c r="AD848" i="19"/>
  <c r="AD849" i="19"/>
  <c r="AD850" i="19"/>
  <c r="AD851" i="19"/>
  <c r="AD852" i="19"/>
  <c r="AD853" i="19"/>
  <c r="AD854" i="19"/>
  <c r="AD855" i="19"/>
  <c r="AD856" i="19"/>
  <c r="AD857" i="19"/>
  <c r="AD858" i="19"/>
  <c r="AD859" i="19"/>
  <c r="AD860" i="19"/>
  <c r="AD861" i="19"/>
  <c r="AD862" i="19"/>
  <c r="AD863" i="19"/>
  <c r="AD864" i="19"/>
  <c r="AD865" i="19"/>
  <c r="AD866" i="19"/>
  <c r="AD867" i="19"/>
  <c r="AD868" i="19"/>
  <c r="AD869" i="19"/>
  <c r="AD870" i="19"/>
  <c r="AD871" i="19"/>
  <c r="AD872" i="19"/>
  <c r="AD873" i="19"/>
  <c r="AD874" i="19"/>
  <c r="AD875" i="19"/>
  <c r="AD876" i="19"/>
  <c r="AD877" i="19"/>
  <c r="AD878" i="19"/>
  <c r="AD879" i="19"/>
  <c r="AD880" i="19"/>
  <c r="AD881" i="19"/>
  <c r="AD882" i="19"/>
  <c r="AD883" i="19"/>
  <c r="AD884" i="19"/>
  <c r="AD885" i="19"/>
  <c r="AD886" i="19"/>
  <c r="AD887" i="19"/>
  <c r="AD888" i="19"/>
  <c r="AD889" i="19"/>
  <c r="AD890" i="19"/>
  <c r="AD891" i="19"/>
  <c r="AD892" i="19"/>
  <c r="AD893" i="19"/>
  <c r="AD894" i="19"/>
  <c r="AD895" i="19"/>
  <c r="AD896" i="19"/>
  <c r="AD897" i="19"/>
  <c r="AD898" i="19"/>
  <c r="AD899" i="19"/>
  <c r="AD900" i="19"/>
  <c r="AD901" i="19"/>
  <c r="AD902" i="19"/>
  <c r="AD903" i="19"/>
  <c r="AD904" i="19"/>
  <c r="AD905" i="19"/>
  <c r="AD906" i="19"/>
  <c r="AD907" i="19"/>
  <c r="AD908" i="19"/>
  <c r="AD909" i="19"/>
  <c r="AD910" i="19"/>
  <c r="AD911" i="19"/>
  <c r="AD912" i="19"/>
  <c r="AD913" i="19"/>
  <c r="AD914" i="19"/>
  <c r="AD915" i="19"/>
  <c r="AD916" i="19"/>
  <c r="AD917" i="19"/>
  <c r="AD918" i="19"/>
  <c r="AD919" i="19"/>
  <c r="AD920" i="19"/>
  <c r="AD921" i="19"/>
  <c r="AD922" i="19"/>
  <c r="AD923" i="19"/>
  <c r="AD924" i="19"/>
  <c r="AD925" i="19"/>
  <c r="AD926" i="19"/>
  <c r="AD927" i="19"/>
  <c r="AD928" i="19"/>
  <c r="AD929" i="19"/>
  <c r="AD930" i="19"/>
  <c r="AD931" i="19"/>
  <c r="AD932" i="19"/>
  <c r="AD933" i="19"/>
  <c r="AD934" i="19"/>
  <c r="AD935" i="19"/>
  <c r="AD936" i="19"/>
  <c r="AD937" i="19"/>
  <c r="AD938" i="19"/>
  <c r="AD939" i="19"/>
  <c r="AD940" i="19"/>
  <c r="AD941" i="19"/>
  <c r="AD942" i="19"/>
  <c r="AD943" i="19"/>
  <c r="AD944" i="19"/>
  <c r="AD945" i="19"/>
  <c r="AD946" i="19"/>
  <c r="AD947" i="19"/>
  <c r="AD948" i="19"/>
  <c r="AD949" i="19"/>
  <c r="AD950" i="19"/>
  <c r="AD5" i="19"/>
  <c r="AC6" i="19"/>
  <c r="AC7" i="19"/>
  <c r="AC9" i="19"/>
  <c r="AC10" i="19"/>
  <c r="AC11" i="19"/>
  <c r="AC12" i="19"/>
  <c r="AC13" i="19"/>
  <c r="AC14" i="19"/>
  <c r="AC15" i="19"/>
  <c r="AC16" i="19"/>
  <c r="AC17" i="19"/>
  <c r="AC18" i="19"/>
  <c r="AC19" i="19"/>
  <c r="AC20" i="19"/>
  <c r="AC21" i="19"/>
  <c r="AC22" i="19"/>
  <c r="AC23" i="19"/>
  <c r="AC24" i="19"/>
  <c r="AC25" i="19"/>
  <c r="AC26" i="19"/>
  <c r="AC27" i="19"/>
  <c r="AC28" i="19"/>
  <c r="AC29" i="19"/>
  <c r="AC30" i="19"/>
  <c r="AC31" i="19"/>
  <c r="AC32" i="19"/>
  <c r="AC33" i="19"/>
  <c r="AC34" i="19"/>
  <c r="AC35" i="19"/>
  <c r="AC36" i="19"/>
  <c r="AC37" i="19"/>
  <c r="AC38" i="19"/>
  <c r="AC39" i="19"/>
  <c r="AC40" i="19"/>
  <c r="AC41" i="19"/>
  <c r="AC42" i="19"/>
  <c r="AC43" i="19"/>
  <c r="AC44" i="19"/>
  <c r="AC45" i="19"/>
  <c r="AC46" i="19"/>
  <c r="AC47" i="19"/>
  <c r="AC48" i="19"/>
  <c r="AC49" i="19"/>
  <c r="AC50" i="19"/>
  <c r="AC51" i="19"/>
  <c r="AC52" i="19"/>
  <c r="AC53" i="19"/>
  <c r="AC54" i="19"/>
  <c r="AC55" i="19"/>
  <c r="AC56" i="19"/>
  <c r="AC57" i="19"/>
  <c r="AC58" i="19"/>
  <c r="AC59" i="19"/>
  <c r="AC60" i="19"/>
  <c r="AC61" i="19"/>
  <c r="AC62" i="19"/>
  <c r="AC63" i="19"/>
  <c r="AC64" i="19"/>
  <c r="AC65" i="19"/>
  <c r="AC66" i="19"/>
  <c r="AC67" i="19"/>
  <c r="AC68" i="19"/>
  <c r="AC69" i="19"/>
  <c r="AC70" i="19"/>
  <c r="AC71" i="19"/>
  <c r="AC72" i="19"/>
  <c r="AC73" i="19"/>
  <c r="AC74" i="19"/>
  <c r="AC75" i="19"/>
  <c r="AC76" i="19"/>
  <c r="AC77" i="19"/>
  <c r="AC78" i="19"/>
  <c r="AC79" i="19"/>
  <c r="AC80" i="19"/>
  <c r="AC81" i="19"/>
  <c r="AC82" i="19"/>
  <c r="AC83" i="19"/>
  <c r="AC84" i="19"/>
  <c r="AC85" i="19"/>
  <c r="AC86" i="19"/>
  <c r="AC87" i="19"/>
  <c r="AC88" i="19"/>
  <c r="AC89" i="19"/>
  <c r="AC90" i="19"/>
  <c r="AC91" i="19"/>
  <c r="AC92" i="19"/>
  <c r="AC93" i="19"/>
  <c r="AC94" i="19"/>
  <c r="AC95" i="19"/>
  <c r="AC96" i="19"/>
  <c r="AC97" i="19"/>
  <c r="AC98" i="19"/>
  <c r="AC99" i="19"/>
  <c r="AC100" i="19"/>
  <c r="AC101" i="19"/>
  <c r="AC102" i="19"/>
  <c r="AC103" i="19"/>
  <c r="AC104" i="19"/>
  <c r="AC105" i="19"/>
  <c r="AC106" i="19"/>
  <c r="AC107" i="19"/>
  <c r="AC108" i="19"/>
  <c r="AC109" i="19"/>
  <c r="AC110" i="19"/>
  <c r="AC111" i="19"/>
  <c r="AC112" i="19"/>
  <c r="AC113" i="19"/>
  <c r="AC114" i="19"/>
  <c r="AC115" i="19"/>
  <c r="AC116" i="19"/>
  <c r="AC117" i="19"/>
  <c r="AC118" i="19"/>
  <c r="AC119" i="19"/>
  <c r="AC120" i="19"/>
  <c r="AC121" i="19"/>
  <c r="AC122" i="19"/>
  <c r="AC123" i="19"/>
  <c r="AC124" i="19"/>
  <c r="AC125" i="19"/>
  <c r="AC126" i="19"/>
  <c r="AC127" i="19"/>
  <c r="AC128" i="19"/>
  <c r="AC129" i="19"/>
  <c r="AC130" i="19"/>
  <c r="AC131" i="19"/>
  <c r="AC132" i="19"/>
  <c r="AC133" i="19"/>
  <c r="AC134" i="19"/>
  <c r="AC135" i="19"/>
  <c r="AC136" i="19"/>
  <c r="AC137" i="19"/>
  <c r="AC138" i="19"/>
  <c r="AC139" i="19"/>
  <c r="AC140" i="19"/>
  <c r="AC141" i="19"/>
  <c r="AC142" i="19"/>
  <c r="AC143" i="19"/>
  <c r="AC144" i="19"/>
  <c r="AC145" i="19"/>
  <c r="AC146" i="19"/>
  <c r="AC147" i="19"/>
  <c r="AC148" i="19"/>
  <c r="AC149" i="19"/>
  <c r="AC150" i="19"/>
  <c r="AC151" i="19"/>
  <c r="AC152" i="19"/>
  <c r="AC153" i="19"/>
  <c r="AC154" i="19"/>
  <c r="AC155" i="19"/>
  <c r="AC156" i="19"/>
  <c r="AC157" i="19"/>
  <c r="AC158" i="19"/>
  <c r="AC159" i="19"/>
  <c r="AC160" i="19"/>
  <c r="AC161" i="19"/>
  <c r="AC162" i="19"/>
  <c r="AC163" i="19"/>
  <c r="AC164" i="19"/>
  <c r="AC165" i="19"/>
  <c r="AC166" i="19"/>
  <c r="AC167" i="19"/>
  <c r="AC168" i="19"/>
  <c r="AC169" i="19"/>
  <c r="AC170" i="19"/>
  <c r="AC171" i="19"/>
  <c r="AC172" i="19"/>
  <c r="AC173" i="19"/>
  <c r="AC174" i="19"/>
  <c r="AC175" i="19"/>
  <c r="AC176" i="19"/>
  <c r="AC177" i="19"/>
  <c r="AC178" i="19"/>
  <c r="AC179" i="19"/>
  <c r="AC180" i="19"/>
  <c r="AC181" i="19"/>
  <c r="AC182" i="19"/>
  <c r="AC183" i="19"/>
  <c r="AC184" i="19"/>
  <c r="AC185" i="19"/>
  <c r="AC186" i="19"/>
  <c r="AC187" i="19"/>
  <c r="AC188" i="19"/>
  <c r="AC189" i="19"/>
  <c r="AC190" i="19"/>
  <c r="AC191" i="19"/>
  <c r="AC192" i="19"/>
  <c r="AC193" i="19"/>
  <c r="AC194" i="19"/>
  <c r="AC195" i="19"/>
  <c r="AC196" i="19"/>
  <c r="AC197" i="19"/>
  <c r="AC198" i="19"/>
  <c r="AC199" i="19"/>
  <c r="AC200" i="19"/>
  <c r="AC201" i="19"/>
  <c r="AC202" i="19"/>
  <c r="AC203" i="19"/>
  <c r="AC204" i="19"/>
  <c r="AC205" i="19"/>
  <c r="AC206" i="19"/>
  <c r="AC207" i="19"/>
  <c r="AC208" i="19"/>
  <c r="AC209" i="19"/>
  <c r="AC210" i="19"/>
  <c r="AC211" i="19"/>
  <c r="AC212" i="19"/>
  <c r="AC213" i="19"/>
  <c r="AC214" i="19"/>
  <c r="AC215" i="19"/>
  <c r="AC216" i="19"/>
  <c r="AC217" i="19"/>
  <c r="AC218" i="19"/>
  <c r="AC219" i="19"/>
  <c r="AC220" i="19"/>
  <c r="AC221" i="19"/>
  <c r="AC222" i="19"/>
  <c r="AC223" i="19"/>
  <c r="AC224" i="19"/>
  <c r="AC225" i="19"/>
  <c r="AC226" i="19"/>
  <c r="AC227" i="19"/>
  <c r="AC228" i="19"/>
  <c r="AC229" i="19"/>
  <c r="AC230" i="19"/>
  <c r="AC231" i="19"/>
  <c r="AC232" i="19"/>
  <c r="AC233" i="19"/>
  <c r="AC234" i="19"/>
  <c r="AC235" i="19"/>
  <c r="AC236" i="19"/>
  <c r="AC237" i="19"/>
  <c r="AC238" i="19"/>
  <c r="AC239" i="19"/>
  <c r="AC240" i="19"/>
  <c r="AC241" i="19"/>
  <c r="AC242" i="19"/>
  <c r="AC243" i="19"/>
  <c r="AC244" i="19"/>
  <c r="AC245" i="19"/>
  <c r="AC246" i="19"/>
  <c r="AC247" i="19"/>
  <c r="AC248" i="19"/>
  <c r="AC249" i="19"/>
  <c r="AC250" i="19"/>
  <c r="AC251" i="19"/>
  <c r="AC252" i="19"/>
  <c r="AC253" i="19"/>
  <c r="AC254" i="19"/>
  <c r="AC255" i="19"/>
  <c r="AC256" i="19"/>
  <c r="AC257" i="19"/>
  <c r="AC258" i="19"/>
  <c r="AC259" i="19"/>
  <c r="AC260" i="19"/>
  <c r="AC261" i="19"/>
  <c r="AC262" i="19"/>
  <c r="AC263" i="19"/>
  <c r="AC264" i="19"/>
  <c r="AC265" i="19"/>
  <c r="AC266" i="19"/>
  <c r="AC267" i="19"/>
  <c r="AC268" i="19"/>
  <c r="AC269" i="19"/>
  <c r="AC270" i="19"/>
  <c r="AC271" i="19"/>
  <c r="AC272" i="19"/>
  <c r="AC273" i="19"/>
  <c r="AC274" i="19"/>
  <c r="AC275" i="19"/>
  <c r="AC276" i="19"/>
  <c r="AC277" i="19"/>
  <c r="AC278" i="19"/>
  <c r="AC279" i="19"/>
  <c r="AC280" i="19"/>
  <c r="AC281" i="19"/>
  <c r="AC282" i="19"/>
  <c r="AC283" i="19"/>
  <c r="AC284" i="19"/>
  <c r="AC285" i="19"/>
  <c r="AC286" i="19"/>
  <c r="AC287" i="19"/>
  <c r="AC288" i="19"/>
  <c r="AC289" i="19"/>
  <c r="AC290" i="19"/>
  <c r="AC291" i="19"/>
  <c r="AC292" i="19"/>
  <c r="AC293" i="19"/>
  <c r="AC294" i="19"/>
  <c r="AC295" i="19"/>
  <c r="AC296" i="19"/>
  <c r="AC297" i="19"/>
  <c r="AC298" i="19"/>
  <c r="AC299" i="19"/>
  <c r="AC300" i="19"/>
  <c r="AC301" i="19"/>
  <c r="AC302" i="19"/>
  <c r="AC303" i="19"/>
  <c r="AC304" i="19"/>
  <c r="AC305" i="19"/>
  <c r="AC306" i="19"/>
  <c r="AC307" i="19"/>
  <c r="AC308" i="19"/>
  <c r="AC309" i="19"/>
  <c r="AC310" i="19"/>
  <c r="AC311" i="19"/>
  <c r="AC312" i="19"/>
  <c r="AC313" i="19"/>
  <c r="AC314" i="19"/>
  <c r="AC315" i="19"/>
  <c r="AC316" i="19"/>
  <c r="AC317" i="19"/>
  <c r="AC318" i="19"/>
  <c r="AC319" i="19"/>
  <c r="AC320" i="19"/>
  <c r="AC321" i="19"/>
  <c r="AC322" i="19"/>
  <c r="AC323" i="19"/>
  <c r="AC324" i="19"/>
  <c r="AC325" i="19"/>
  <c r="AC326" i="19"/>
  <c r="AC327" i="19"/>
  <c r="AC328" i="19"/>
  <c r="AC329" i="19"/>
  <c r="AC330" i="19"/>
  <c r="AC331" i="19"/>
  <c r="AC332" i="19"/>
  <c r="AC333" i="19"/>
  <c r="AC334" i="19"/>
  <c r="AC335" i="19"/>
  <c r="AC336" i="19"/>
  <c r="AC337" i="19"/>
  <c r="AC338" i="19"/>
  <c r="AC339" i="19"/>
  <c r="AC340" i="19"/>
  <c r="AC341" i="19"/>
  <c r="AC342" i="19"/>
  <c r="AC343" i="19"/>
  <c r="AC344" i="19"/>
  <c r="AC345" i="19"/>
  <c r="AC346" i="19"/>
  <c r="AC347" i="19"/>
  <c r="AC348" i="19"/>
  <c r="AC349" i="19"/>
  <c r="AC350" i="19"/>
  <c r="AC351" i="19"/>
  <c r="AC352" i="19"/>
  <c r="AC353" i="19"/>
  <c r="AC354" i="19"/>
  <c r="AC355" i="19"/>
  <c r="AC356" i="19"/>
  <c r="AC357" i="19"/>
  <c r="AC358" i="19"/>
  <c r="AC359" i="19"/>
  <c r="AC360" i="19"/>
  <c r="AC361" i="19"/>
  <c r="AC362" i="19"/>
  <c r="AC363" i="19"/>
  <c r="AC364" i="19"/>
  <c r="AC365" i="19"/>
  <c r="AC366" i="19"/>
  <c r="AC367" i="19"/>
  <c r="AC368" i="19"/>
  <c r="AC369" i="19"/>
  <c r="AC370" i="19"/>
  <c r="AC371" i="19"/>
  <c r="AC372" i="19"/>
  <c r="AC373" i="19"/>
  <c r="AC374" i="19"/>
  <c r="AC375" i="19"/>
  <c r="AC376" i="19"/>
  <c r="AC377" i="19"/>
  <c r="AC378" i="19"/>
  <c r="AC379" i="19"/>
  <c r="AC380" i="19"/>
  <c r="AC381" i="19"/>
  <c r="AC382" i="19"/>
  <c r="AC383" i="19"/>
  <c r="AC384" i="19"/>
  <c r="AC385" i="19"/>
  <c r="AC386" i="19"/>
  <c r="AC387" i="19"/>
  <c r="AC388" i="19"/>
  <c r="AC389" i="19"/>
  <c r="AC390" i="19"/>
  <c r="AC391" i="19"/>
  <c r="AC392" i="19"/>
  <c r="AC393" i="19"/>
  <c r="AC394" i="19"/>
  <c r="AC395" i="19"/>
  <c r="AC396" i="19"/>
  <c r="AC397" i="19"/>
  <c r="AC398" i="19"/>
  <c r="AC399" i="19"/>
  <c r="AC400" i="19"/>
  <c r="AC401" i="19"/>
  <c r="AC402" i="19"/>
  <c r="AC403" i="19"/>
  <c r="AC404" i="19"/>
  <c r="AC405" i="19"/>
  <c r="AC406" i="19"/>
  <c r="AC407" i="19"/>
  <c r="AC408" i="19"/>
  <c r="AC409" i="19"/>
  <c r="AC410" i="19"/>
  <c r="AC411" i="19"/>
  <c r="AC412" i="19"/>
  <c r="AC413" i="19"/>
  <c r="AC414" i="19"/>
  <c r="AC415" i="19"/>
  <c r="AC416" i="19"/>
  <c r="AC417" i="19"/>
  <c r="AC418" i="19"/>
  <c r="AC419" i="19"/>
  <c r="AC420" i="19"/>
  <c r="AC421" i="19"/>
  <c r="AC422" i="19"/>
  <c r="AC423" i="19"/>
  <c r="AC424" i="19"/>
  <c r="AC425" i="19"/>
  <c r="AC426" i="19"/>
  <c r="AC427" i="19"/>
  <c r="AC428" i="19"/>
  <c r="AC429" i="19"/>
  <c r="AC430" i="19"/>
  <c r="AC431" i="19"/>
  <c r="AC432" i="19"/>
  <c r="AC433" i="19"/>
  <c r="AC434" i="19"/>
  <c r="AC435" i="19"/>
  <c r="AC436" i="19"/>
  <c r="AC437" i="19"/>
  <c r="AC438" i="19"/>
  <c r="AC439" i="19"/>
  <c r="AC440" i="19"/>
  <c r="AC441" i="19"/>
  <c r="AC442" i="19"/>
  <c r="AC443" i="19"/>
  <c r="AC444" i="19"/>
  <c r="AC445" i="19"/>
  <c r="AC446" i="19"/>
  <c r="AC447" i="19"/>
  <c r="AC448" i="19"/>
  <c r="AC449" i="19"/>
  <c r="AC450" i="19"/>
  <c r="AC451" i="19"/>
  <c r="AC452" i="19"/>
  <c r="AC453" i="19"/>
  <c r="AC454" i="19"/>
  <c r="AC455" i="19"/>
  <c r="AC456" i="19"/>
  <c r="AC457" i="19"/>
  <c r="AC458" i="19"/>
  <c r="AC459" i="19"/>
  <c r="AC460" i="19"/>
  <c r="AC461" i="19"/>
  <c r="AC462" i="19"/>
  <c r="AC463" i="19"/>
  <c r="AC464" i="19"/>
  <c r="AC465" i="19"/>
  <c r="AC466" i="19"/>
  <c r="AC467" i="19"/>
  <c r="AC468" i="19"/>
  <c r="AC469" i="19"/>
  <c r="AC470" i="19"/>
  <c r="AC471" i="19"/>
  <c r="AC472" i="19"/>
  <c r="AC473" i="19"/>
  <c r="AC474" i="19"/>
  <c r="AC475" i="19"/>
  <c r="AC476" i="19"/>
  <c r="AC477" i="19"/>
  <c r="AC478" i="19"/>
  <c r="AC479" i="19"/>
  <c r="AC480" i="19"/>
  <c r="AC481" i="19"/>
  <c r="AC482" i="19"/>
  <c r="AC483" i="19"/>
  <c r="AC484" i="19"/>
  <c r="AC485" i="19"/>
  <c r="AC486" i="19"/>
  <c r="AC487" i="19"/>
  <c r="AC488" i="19"/>
  <c r="AC489" i="19"/>
  <c r="AC490" i="19"/>
  <c r="AC491" i="19"/>
  <c r="AC492" i="19"/>
  <c r="AC493" i="19"/>
  <c r="AC494" i="19"/>
  <c r="AC495" i="19"/>
  <c r="AC496" i="19"/>
  <c r="AC497" i="19"/>
  <c r="AC498" i="19"/>
  <c r="AC499" i="19"/>
  <c r="AC500" i="19"/>
  <c r="AC501" i="19"/>
  <c r="AC502" i="19"/>
  <c r="AC503" i="19"/>
  <c r="AC504" i="19"/>
  <c r="AC505" i="19"/>
  <c r="AC506" i="19"/>
  <c r="AC507" i="19"/>
  <c r="AC508" i="19"/>
  <c r="AC509" i="19"/>
  <c r="AC510" i="19"/>
  <c r="AC511" i="19"/>
  <c r="AC512" i="19"/>
  <c r="AC513" i="19"/>
  <c r="AC514" i="19"/>
  <c r="AC515" i="19"/>
  <c r="AC516" i="19"/>
  <c r="AC517" i="19"/>
  <c r="AC518" i="19"/>
  <c r="AC519" i="19"/>
  <c r="AC520" i="19"/>
  <c r="AC521" i="19"/>
  <c r="AC522" i="19"/>
  <c r="AC523" i="19"/>
  <c r="AC524" i="19"/>
  <c r="AC525" i="19"/>
  <c r="AC526" i="19"/>
  <c r="AC527" i="19"/>
  <c r="AC528" i="19"/>
  <c r="AC529" i="19"/>
  <c r="AC530" i="19"/>
  <c r="AC531" i="19"/>
  <c r="AC532" i="19"/>
  <c r="AC533" i="19"/>
  <c r="AC534" i="19"/>
  <c r="AC535" i="19"/>
  <c r="AC536" i="19"/>
  <c r="AC537" i="19"/>
  <c r="AC538" i="19"/>
  <c r="AC539" i="19"/>
  <c r="AC540" i="19"/>
  <c r="AC541" i="19"/>
  <c r="AC542" i="19"/>
  <c r="AC543" i="19"/>
  <c r="AC544" i="19"/>
  <c r="AC545" i="19"/>
  <c r="AC546" i="19"/>
  <c r="AC547" i="19"/>
  <c r="AC548" i="19"/>
  <c r="AC549" i="19"/>
  <c r="AC550" i="19"/>
  <c r="AC551" i="19"/>
  <c r="AC552" i="19"/>
  <c r="AC553" i="19"/>
  <c r="AC554" i="19"/>
  <c r="AC555" i="19"/>
  <c r="AC556" i="19"/>
  <c r="AC557" i="19"/>
  <c r="AC558" i="19"/>
  <c r="AC559" i="19"/>
  <c r="AC560" i="19"/>
  <c r="AC561" i="19"/>
  <c r="AC562" i="19"/>
  <c r="AC563" i="19"/>
  <c r="AC564" i="19"/>
  <c r="AC565" i="19"/>
  <c r="AC566" i="19"/>
  <c r="AC567" i="19"/>
  <c r="AC568" i="19"/>
  <c r="AC569" i="19"/>
  <c r="AC570" i="19"/>
  <c r="AC571" i="19"/>
  <c r="AC572" i="19"/>
  <c r="AC573" i="19"/>
  <c r="AC574" i="19"/>
  <c r="AC575" i="19"/>
  <c r="AC576" i="19"/>
  <c r="AC577" i="19"/>
  <c r="AC578" i="19"/>
  <c r="AC579" i="19"/>
  <c r="AC580" i="19"/>
  <c r="AC581" i="19"/>
  <c r="AC582" i="19"/>
  <c r="AC583" i="19"/>
  <c r="AC584" i="19"/>
  <c r="AC585" i="19"/>
  <c r="AC586" i="19"/>
  <c r="AC587" i="19"/>
  <c r="AC588" i="19"/>
  <c r="AC589" i="19"/>
  <c r="AC590" i="19"/>
  <c r="AC591" i="19"/>
  <c r="AC592" i="19"/>
  <c r="AC593" i="19"/>
  <c r="AC594" i="19"/>
  <c r="AC595" i="19"/>
  <c r="AC596" i="19"/>
  <c r="AC597" i="19"/>
  <c r="AC598" i="19"/>
  <c r="AC599" i="19"/>
  <c r="AC600" i="19"/>
  <c r="AC601" i="19"/>
  <c r="AC602" i="19"/>
  <c r="AC603" i="19"/>
  <c r="AC604" i="19"/>
  <c r="AC605" i="19"/>
  <c r="AC606" i="19"/>
  <c r="AC607" i="19"/>
  <c r="AC608" i="19"/>
  <c r="AC609" i="19"/>
  <c r="AC610" i="19"/>
  <c r="AC611" i="19"/>
  <c r="AC612" i="19"/>
  <c r="AC613" i="19"/>
  <c r="AC614" i="19"/>
  <c r="AC615" i="19"/>
  <c r="AC616" i="19"/>
  <c r="AC617" i="19"/>
  <c r="AC618" i="19"/>
  <c r="AC619" i="19"/>
  <c r="AC620" i="19"/>
  <c r="AC621" i="19"/>
  <c r="AC622" i="19"/>
  <c r="AC623" i="19"/>
  <c r="AC624" i="19"/>
  <c r="AC625" i="19"/>
  <c r="AC626" i="19"/>
  <c r="AC627" i="19"/>
  <c r="AC628" i="19"/>
  <c r="AC629" i="19"/>
  <c r="AC630" i="19"/>
  <c r="AC631" i="19"/>
  <c r="AC632" i="19"/>
  <c r="AC633" i="19"/>
  <c r="AC634" i="19"/>
  <c r="AC635" i="19"/>
  <c r="AC636" i="19"/>
  <c r="AC637" i="19"/>
  <c r="AC638" i="19"/>
  <c r="AC639" i="19"/>
  <c r="AC640" i="19"/>
  <c r="AC641" i="19"/>
  <c r="AC642" i="19"/>
  <c r="AC643" i="19"/>
  <c r="AC644" i="19"/>
  <c r="AC645" i="19"/>
  <c r="AC646" i="19"/>
  <c r="AC647" i="19"/>
  <c r="AC648" i="19"/>
  <c r="AC649" i="19"/>
  <c r="AC650" i="19"/>
  <c r="AC651" i="19"/>
  <c r="AC652" i="19"/>
  <c r="AC653" i="19"/>
  <c r="AC654" i="19"/>
  <c r="AC655" i="19"/>
  <c r="AC656" i="19"/>
  <c r="AC657" i="19"/>
  <c r="AC658" i="19"/>
  <c r="AC659" i="19"/>
  <c r="AC660" i="19"/>
  <c r="AC661" i="19"/>
  <c r="AC662" i="19"/>
  <c r="AC663" i="19"/>
  <c r="AC664" i="19"/>
  <c r="AC665" i="19"/>
  <c r="AC666" i="19"/>
  <c r="AC667" i="19"/>
  <c r="AC668" i="19"/>
  <c r="AC669" i="19"/>
  <c r="AC670" i="19"/>
  <c r="AC671" i="19"/>
  <c r="AC672" i="19"/>
  <c r="AC673" i="19"/>
  <c r="AC674" i="19"/>
  <c r="AC675" i="19"/>
  <c r="AC676" i="19"/>
  <c r="AC677" i="19"/>
  <c r="AC678" i="19"/>
  <c r="AC679" i="19"/>
  <c r="AC680" i="19"/>
  <c r="AC681" i="19"/>
  <c r="AC682" i="19"/>
  <c r="AC683" i="19"/>
  <c r="AC684" i="19"/>
  <c r="AC685" i="19"/>
  <c r="AC686" i="19"/>
  <c r="AC687" i="19"/>
  <c r="AC688" i="19"/>
  <c r="AC689" i="19"/>
  <c r="AC690" i="19"/>
  <c r="AC691" i="19"/>
  <c r="AC692" i="19"/>
  <c r="AC693" i="19"/>
  <c r="AC694" i="19"/>
  <c r="AC695" i="19"/>
  <c r="AC696" i="19"/>
  <c r="AC697" i="19"/>
  <c r="AC698" i="19"/>
  <c r="AC699" i="19"/>
  <c r="AC700" i="19"/>
  <c r="AC701" i="19"/>
  <c r="AC702" i="19"/>
  <c r="AC703" i="19"/>
  <c r="AC704" i="19"/>
  <c r="AC705" i="19"/>
  <c r="AC706" i="19"/>
  <c r="AC707" i="19"/>
  <c r="AC708" i="19"/>
  <c r="AC709" i="19"/>
  <c r="AC710" i="19"/>
  <c r="AC711" i="19"/>
  <c r="AC712" i="19"/>
  <c r="AC713" i="19"/>
  <c r="AC714" i="19"/>
  <c r="AC715" i="19"/>
  <c r="AC716" i="19"/>
  <c r="AC717" i="19"/>
  <c r="AC718" i="19"/>
  <c r="AC719" i="19"/>
  <c r="AC720" i="19"/>
  <c r="AC721" i="19"/>
  <c r="AC722" i="19"/>
  <c r="AC723" i="19"/>
  <c r="AC724" i="19"/>
  <c r="AC725" i="19"/>
  <c r="AC726" i="19"/>
  <c r="AC727" i="19"/>
  <c r="AC728" i="19"/>
  <c r="AC729" i="19"/>
  <c r="AC730" i="19"/>
  <c r="AC731" i="19"/>
  <c r="AC732" i="19"/>
  <c r="AC733" i="19"/>
  <c r="AC734" i="19"/>
  <c r="AC735" i="19"/>
  <c r="AC736" i="19"/>
  <c r="AC737" i="19"/>
  <c r="AC738" i="19"/>
  <c r="AC739" i="19"/>
  <c r="AC740" i="19"/>
  <c r="AC741" i="19"/>
  <c r="AC742" i="19"/>
  <c r="AC743" i="19"/>
  <c r="AC744" i="19"/>
  <c r="AC745" i="19"/>
  <c r="AC746" i="19"/>
  <c r="AC747" i="19"/>
  <c r="AC748" i="19"/>
  <c r="AC749" i="19"/>
  <c r="AC750" i="19"/>
  <c r="AC751" i="19"/>
  <c r="AC752" i="19"/>
  <c r="AC753" i="19"/>
  <c r="AC754" i="19"/>
  <c r="AC755" i="19"/>
  <c r="AC756" i="19"/>
  <c r="AC757" i="19"/>
  <c r="AC758" i="19"/>
  <c r="AC759" i="19"/>
  <c r="AC760" i="19"/>
  <c r="AC761" i="19"/>
  <c r="AC762" i="19"/>
  <c r="AC763" i="19"/>
  <c r="AC764" i="19"/>
  <c r="AC765" i="19"/>
  <c r="AC766" i="19"/>
  <c r="AC767" i="19"/>
  <c r="AC768" i="19"/>
  <c r="AC769" i="19"/>
  <c r="AC770" i="19"/>
  <c r="AC771" i="19"/>
  <c r="AC772" i="19"/>
  <c r="AC773" i="19"/>
  <c r="AC774" i="19"/>
  <c r="AC775" i="19"/>
  <c r="AC776" i="19"/>
  <c r="AC777" i="19"/>
  <c r="AC778" i="19"/>
  <c r="AC779" i="19"/>
  <c r="AC780" i="19"/>
  <c r="AC781" i="19"/>
  <c r="AC782" i="19"/>
  <c r="AC783" i="19"/>
  <c r="AC784" i="19"/>
  <c r="AC785" i="19"/>
  <c r="AC786" i="19"/>
  <c r="AC787" i="19"/>
  <c r="AC788" i="19"/>
  <c r="AC789" i="19"/>
  <c r="AC790" i="19"/>
  <c r="AC791" i="19"/>
  <c r="AC792" i="19"/>
  <c r="AC793" i="19"/>
  <c r="AC794" i="19"/>
  <c r="AC795" i="19"/>
  <c r="AC796" i="19"/>
  <c r="AC797" i="19"/>
  <c r="AC798" i="19"/>
  <c r="AC799" i="19"/>
  <c r="AC800" i="19"/>
  <c r="AC801" i="19"/>
  <c r="AC802" i="19"/>
  <c r="AC803" i="19"/>
  <c r="AC804" i="19"/>
  <c r="AC805" i="19"/>
  <c r="AC806" i="19"/>
  <c r="AC807" i="19"/>
  <c r="AC808" i="19"/>
  <c r="AC809" i="19"/>
  <c r="AC810" i="19"/>
  <c r="AC811" i="19"/>
  <c r="AC812" i="19"/>
  <c r="AC813" i="19"/>
  <c r="AC814" i="19"/>
  <c r="AC815" i="19"/>
  <c r="AC816" i="19"/>
  <c r="AC817" i="19"/>
  <c r="AC818" i="19"/>
  <c r="AC819" i="19"/>
  <c r="AC820" i="19"/>
  <c r="AC821" i="19"/>
  <c r="AC822" i="19"/>
  <c r="AC823" i="19"/>
  <c r="AC824" i="19"/>
  <c r="AC825" i="19"/>
  <c r="AC826" i="19"/>
  <c r="AC827" i="19"/>
  <c r="AC828" i="19"/>
  <c r="AC829" i="19"/>
  <c r="AC830" i="19"/>
  <c r="AC831" i="19"/>
  <c r="AC832" i="19"/>
  <c r="AC833" i="19"/>
  <c r="AC834" i="19"/>
  <c r="AC835" i="19"/>
  <c r="AC836" i="19"/>
  <c r="AC837" i="19"/>
  <c r="AC838" i="19"/>
  <c r="AC839" i="19"/>
  <c r="AC840" i="19"/>
  <c r="AC841" i="19"/>
  <c r="AC842" i="19"/>
  <c r="AC843" i="19"/>
  <c r="AC844" i="19"/>
  <c r="AC845" i="19"/>
  <c r="AC846" i="19"/>
  <c r="AC847" i="19"/>
  <c r="AC848" i="19"/>
  <c r="AC849" i="19"/>
  <c r="AC850" i="19"/>
  <c r="AC851" i="19"/>
  <c r="AC852" i="19"/>
  <c r="AC853" i="19"/>
  <c r="AC854" i="19"/>
  <c r="AC855" i="19"/>
  <c r="AC856" i="19"/>
  <c r="AC857" i="19"/>
  <c r="AC858" i="19"/>
  <c r="AC859" i="19"/>
  <c r="AC860" i="19"/>
  <c r="AC861" i="19"/>
  <c r="AC862" i="19"/>
  <c r="AC863" i="19"/>
  <c r="AC864" i="19"/>
  <c r="AC865" i="19"/>
  <c r="AC866" i="19"/>
  <c r="AC867" i="19"/>
  <c r="AC868" i="19"/>
  <c r="AC869" i="19"/>
  <c r="AC870" i="19"/>
  <c r="AC871" i="19"/>
  <c r="AC872" i="19"/>
  <c r="AC873" i="19"/>
  <c r="AC874" i="19"/>
  <c r="AC875" i="19"/>
  <c r="AC876" i="19"/>
  <c r="AC877" i="19"/>
  <c r="AC878" i="19"/>
  <c r="AC879" i="19"/>
  <c r="AC880" i="19"/>
  <c r="AC881" i="19"/>
  <c r="AC882" i="19"/>
  <c r="AC883" i="19"/>
  <c r="AC884" i="19"/>
  <c r="AC885" i="19"/>
  <c r="AC886" i="19"/>
  <c r="AC887" i="19"/>
  <c r="AC888" i="19"/>
  <c r="AC889" i="19"/>
  <c r="AC890" i="19"/>
  <c r="AC891" i="19"/>
  <c r="AC892" i="19"/>
  <c r="AC893" i="19"/>
  <c r="AC894" i="19"/>
  <c r="AC895" i="19"/>
  <c r="AC896" i="19"/>
  <c r="AC897" i="19"/>
  <c r="AC898" i="19"/>
  <c r="AC899" i="19"/>
  <c r="AC900" i="19"/>
  <c r="AC901" i="19"/>
  <c r="AC902" i="19"/>
  <c r="AC903" i="19"/>
  <c r="AC904" i="19"/>
  <c r="AC905" i="19"/>
  <c r="AC906" i="19"/>
  <c r="AC907" i="19"/>
  <c r="AC908" i="19"/>
  <c r="AC909" i="19"/>
  <c r="AC910" i="19"/>
  <c r="AC911" i="19"/>
  <c r="AC912" i="19"/>
  <c r="AC913" i="19"/>
  <c r="AC914" i="19"/>
  <c r="AC915" i="19"/>
  <c r="AC916" i="19"/>
  <c r="AC917" i="19"/>
  <c r="AC918" i="19"/>
  <c r="AC919" i="19"/>
  <c r="AC920" i="19"/>
  <c r="AC921" i="19"/>
  <c r="AC922" i="19"/>
  <c r="AC923" i="19"/>
  <c r="AC924" i="19"/>
  <c r="AC925" i="19"/>
  <c r="AC926" i="19"/>
  <c r="AC927" i="19"/>
  <c r="AC928" i="19"/>
  <c r="AC929" i="19"/>
  <c r="AC930" i="19"/>
  <c r="AC931" i="19"/>
  <c r="AC932" i="19"/>
  <c r="AC933" i="19"/>
  <c r="AC934" i="19"/>
  <c r="AC935" i="19"/>
  <c r="AC936" i="19"/>
  <c r="AC937" i="19"/>
  <c r="AC938" i="19"/>
  <c r="AC939" i="19"/>
  <c r="AC940" i="19"/>
  <c r="AC941" i="19"/>
  <c r="AC942" i="19"/>
  <c r="AC943" i="19"/>
  <c r="AC944" i="19"/>
  <c r="AC945" i="19"/>
  <c r="AC946" i="19"/>
  <c r="AC947" i="19"/>
  <c r="AC948" i="19"/>
  <c r="AC949" i="19"/>
  <c r="AC950" i="19"/>
  <c r="AC5" i="19"/>
  <c r="AB6" i="19"/>
  <c r="AB7" i="19"/>
  <c r="AB9" i="19"/>
  <c r="AB10" i="19"/>
  <c r="AB11" i="19"/>
  <c r="AB12" i="19"/>
  <c r="AB13" i="19"/>
  <c r="AB14" i="19"/>
  <c r="AB15" i="19"/>
  <c r="AB16" i="19"/>
  <c r="AB17" i="19"/>
  <c r="AB18" i="19"/>
  <c r="AB19" i="19"/>
  <c r="AB20" i="19"/>
  <c r="AB21" i="19"/>
  <c r="AB22" i="19"/>
  <c r="AB23" i="19"/>
  <c r="AB24" i="19"/>
  <c r="AB25" i="19"/>
  <c r="AB26" i="19"/>
  <c r="AB27" i="19"/>
  <c r="AB28" i="19"/>
  <c r="AB29" i="19"/>
  <c r="AB30" i="19"/>
  <c r="AB31" i="19"/>
  <c r="AB32" i="19"/>
  <c r="AB33" i="19"/>
  <c r="AB34" i="19"/>
  <c r="AB35" i="19"/>
  <c r="AB36" i="19"/>
  <c r="AB37" i="19"/>
  <c r="AB38" i="19"/>
  <c r="AB39" i="19"/>
  <c r="AB40" i="19"/>
  <c r="AB41" i="19"/>
  <c r="AB42" i="19"/>
  <c r="AB43" i="19"/>
  <c r="AB44" i="19"/>
  <c r="AB45" i="19"/>
  <c r="AB46" i="19"/>
  <c r="AB47" i="19"/>
  <c r="AB48" i="19"/>
  <c r="AB49" i="19"/>
  <c r="AB50" i="19"/>
  <c r="AB51" i="19"/>
  <c r="AB52" i="19"/>
  <c r="AB53" i="19"/>
  <c r="AB54" i="19"/>
  <c r="AB55" i="19"/>
  <c r="AB56" i="19"/>
  <c r="AB57" i="19"/>
  <c r="AB58" i="19"/>
  <c r="AB59" i="19"/>
  <c r="AB60" i="19"/>
  <c r="AB61" i="19"/>
  <c r="AB62" i="19"/>
  <c r="AB63" i="19"/>
  <c r="AB64" i="19"/>
  <c r="AB65" i="19"/>
  <c r="AB66" i="19"/>
  <c r="AB67" i="19"/>
  <c r="AB68" i="19"/>
  <c r="AB69" i="19"/>
  <c r="AB70" i="19"/>
  <c r="AB71" i="19"/>
  <c r="AB72" i="19"/>
  <c r="AB73" i="19"/>
  <c r="AB74" i="19"/>
  <c r="AB75" i="19"/>
  <c r="AB76" i="19"/>
  <c r="AB77" i="19"/>
  <c r="AB78" i="19"/>
  <c r="AB79" i="19"/>
  <c r="AB80" i="19"/>
  <c r="AB81" i="19"/>
  <c r="AB82" i="19"/>
  <c r="AB83" i="19"/>
  <c r="AB84" i="19"/>
  <c r="AB85" i="19"/>
  <c r="AB86" i="19"/>
  <c r="AB87" i="19"/>
  <c r="AB88" i="19"/>
  <c r="AB89" i="19"/>
  <c r="AB90" i="19"/>
  <c r="AB91" i="19"/>
  <c r="AB92" i="19"/>
  <c r="AB93" i="19"/>
  <c r="AB94" i="19"/>
  <c r="AB95" i="19"/>
  <c r="AB96" i="19"/>
  <c r="AB97" i="19"/>
  <c r="AB98" i="19"/>
  <c r="AB99" i="19"/>
  <c r="AB100" i="19"/>
  <c r="AB101" i="19"/>
  <c r="AB102" i="19"/>
  <c r="AB103" i="19"/>
  <c r="AB104" i="19"/>
  <c r="AB105" i="19"/>
  <c r="AB106" i="19"/>
  <c r="AB107" i="19"/>
  <c r="AB108" i="19"/>
  <c r="AB109" i="19"/>
  <c r="AB110" i="19"/>
  <c r="AB111" i="19"/>
  <c r="AB112" i="19"/>
  <c r="AB113" i="19"/>
  <c r="AB114" i="19"/>
  <c r="AB115" i="19"/>
  <c r="AB116" i="19"/>
  <c r="AB117" i="19"/>
  <c r="AB118" i="19"/>
  <c r="AB119" i="19"/>
  <c r="AB120" i="19"/>
  <c r="AB121" i="19"/>
  <c r="AB122" i="19"/>
  <c r="AB123" i="19"/>
  <c r="AB124" i="19"/>
  <c r="AB125" i="19"/>
  <c r="AB126" i="19"/>
  <c r="AB127" i="19"/>
  <c r="AB128" i="19"/>
  <c r="AB129" i="19"/>
  <c r="AB130" i="19"/>
  <c r="AB131" i="19"/>
  <c r="AB132" i="19"/>
  <c r="AB133" i="19"/>
  <c r="AB134" i="19"/>
  <c r="AB135" i="19"/>
  <c r="AB136" i="19"/>
  <c r="AB137" i="19"/>
  <c r="AB138" i="19"/>
  <c r="AB139" i="19"/>
  <c r="AB140" i="19"/>
  <c r="AB141" i="19"/>
  <c r="AB142" i="19"/>
  <c r="AB143" i="19"/>
  <c r="AB144" i="19"/>
  <c r="AB145" i="19"/>
  <c r="AB146" i="19"/>
  <c r="AB147" i="19"/>
  <c r="AB148" i="19"/>
  <c r="AB149" i="19"/>
  <c r="AB150" i="19"/>
  <c r="AB151" i="19"/>
  <c r="AB152" i="19"/>
  <c r="AB153" i="19"/>
  <c r="AB154" i="19"/>
  <c r="AB155" i="19"/>
  <c r="AB156" i="19"/>
  <c r="AB157" i="19"/>
  <c r="AB158" i="19"/>
  <c r="AB159" i="19"/>
  <c r="AB160" i="19"/>
  <c r="AB161" i="19"/>
  <c r="AB162" i="19"/>
  <c r="AB163" i="19"/>
  <c r="AB164" i="19"/>
  <c r="AB165" i="19"/>
  <c r="AB166" i="19"/>
  <c r="AB167" i="19"/>
  <c r="AB168" i="19"/>
  <c r="AB169" i="19"/>
  <c r="AB170" i="19"/>
  <c r="AB171" i="19"/>
  <c r="AB172" i="19"/>
  <c r="AB173" i="19"/>
  <c r="AB174" i="19"/>
  <c r="AB175" i="19"/>
  <c r="AB176" i="19"/>
  <c r="AB177" i="19"/>
  <c r="AB178" i="19"/>
  <c r="AB179" i="19"/>
  <c r="AB180" i="19"/>
  <c r="AB181" i="19"/>
  <c r="AB182" i="19"/>
  <c r="AB183" i="19"/>
  <c r="AB184" i="19"/>
  <c r="AB185" i="19"/>
  <c r="AB186" i="19"/>
  <c r="AB187" i="19"/>
  <c r="AB188" i="19"/>
  <c r="AB189" i="19"/>
  <c r="AB190" i="19"/>
  <c r="AB191" i="19"/>
  <c r="AB192" i="19"/>
  <c r="AB193" i="19"/>
  <c r="AB194" i="19"/>
  <c r="AB195" i="19"/>
  <c r="AB196" i="19"/>
  <c r="AB197" i="19"/>
  <c r="AB198" i="19"/>
  <c r="AB199" i="19"/>
  <c r="AB200" i="19"/>
  <c r="AB201" i="19"/>
  <c r="AB202" i="19"/>
  <c r="AB203" i="19"/>
  <c r="AB204" i="19"/>
  <c r="AB205" i="19"/>
  <c r="AB206" i="19"/>
  <c r="AB207" i="19"/>
  <c r="AB208" i="19"/>
  <c r="AB209" i="19"/>
  <c r="AB210" i="19"/>
  <c r="AB211" i="19"/>
  <c r="AB212" i="19"/>
  <c r="AB213" i="19"/>
  <c r="AB214" i="19"/>
  <c r="AB215" i="19"/>
  <c r="AB216" i="19"/>
  <c r="AB217" i="19"/>
  <c r="AB218" i="19"/>
  <c r="AB219" i="19"/>
  <c r="AB220" i="19"/>
  <c r="AB221" i="19"/>
  <c r="AB222" i="19"/>
  <c r="AB223" i="19"/>
  <c r="AB224" i="19"/>
  <c r="AB225" i="19"/>
  <c r="AB226" i="19"/>
  <c r="AB227" i="19"/>
  <c r="AB228" i="19"/>
  <c r="AB229" i="19"/>
  <c r="AB230" i="19"/>
  <c r="AB231" i="19"/>
  <c r="AB232" i="19"/>
  <c r="AB233" i="19"/>
  <c r="AB234" i="19"/>
  <c r="AB235" i="19"/>
  <c r="AB236" i="19"/>
  <c r="AB237" i="19"/>
  <c r="AB238" i="19"/>
  <c r="AB239" i="19"/>
  <c r="AB240" i="19"/>
  <c r="AB241" i="19"/>
  <c r="AB242" i="19"/>
  <c r="AB243" i="19"/>
  <c r="AB244" i="19"/>
  <c r="AB245" i="19"/>
  <c r="AB246" i="19"/>
  <c r="AB247" i="19"/>
  <c r="AB248" i="19"/>
  <c r="AB249" i="19"/>
  <c r="AB250" i="19"/>
  <c r="AB251" i="19"/>
  <c r="AB252" i="19"/>
  <c r="AB253" i="19"/>
  <c r="AB254" i="19"/>
  <c r="AB255" i="19"/>
  <c r="AB256" i="19"/>
  <c r="AB257" i="19"/>
  <c r="AB258" i="19"/>
  <c r="AB259" i="19"/>
  <c r="AB260" i="19"/>
  <c r="AB261" i="19"/>
  <c r="AB262" i="19"/>
  <c r="AB263" i="19"/>
  <c r="AB264" i="19"/>
  <c r="AB265" i="19"/>
  <c r="AB266" i="19"/>
  <c r="AB267" i="19"/>
  <c r="AB268" i="19"/>
  <c r="AB269" i="19"/>
  <c r="AB270" i="19"/>
  <c r="AB271" i="19"/>
  <c r="AB272" i="19"/>
  <c r="AB273" i="19"/>
  <c r="AB274" i="19"/>
  <c r="AB275" i="19"/>
  <c r="AB276" i="19"/>
  <c r="AB277" i="19"/>
  <c r="AB278" i="19"/>
  <c r="AB279" i="19"/>
  <c r="AB280" i="19"/>
  <c r="AB281" i="19"/>
  <c r="AB282" i="19"/>
  <c r="AB283" i="19"/>
  <c r="AB284" i="19"/>
  <c r="AB285" i="19"/>
  <c r="AB286" i="19"/>
  <c r="AB287" i="19"/>
  <c r="AB288" i="19"/>
  <c r="AB289" i="19"/>
  <c r="AB290" i="19"/>
  <c r="AB291" i="19"/>
  <c r="AB292" i="19"/>
  <c r="AB293" i="19"/>
  <c r="AB294" i="19"/>
  <c r="AB295" i="19"/>
  <c r="AB296" i="19"/>
  <c r="AB297" i="19"/>
  <c r="AB298" i="19"/>
  <c r="AB299" i="19"/>
  <c r="AB300" i="19"/>
  <c r="AB301" i="19"/>
  <c r="AB302" i="19"/>
  <c r="AB303" i="19"/>
  <c r="AB304" i="19"/>
  <c r="AB305" i="19"/>
  <c r="AB306" i="19"/>
  <c r="AB307" i="19"/>
  <c r="AB308" i="19"/>
  <c r="AB309" i="19"/>
  <c r="AB310" i="19"/>
  <c r="AB311" i="19"/>
  <c r="AB312" i="19"/>
  <c r="AB313" i="19"/>
  <c r="AB314" i="19"/>
  <c r="AB315" i="19"/>
  <c r="AB316" i="19"/>
  <c r="AB317" i="19"/>
  <c r="AB318" i="19"/>
  <c r="AB319" i="19"/>
  <c r="AB320" i="19"/>
  <c r="AB321" i="19"/>
  <c r="AB322" i="19"/>
  <c r="AB323" i="19"/>
  <c r="AB324" i="19"/>
  <c r="AB325" i="19"/>
  <c r="AB326" i="19"/>
  <c r="AB327" i="19"/>
  <c r="AB328" i="19"/>
  <c r="AB329" i="19"/>
  <c r="AB330" i="19"/>
  <c r="AB331" i="19"/>
  <c r="AB332" i="19"/>
  <c r="AB333" i="19"/>
  <c r="AB334" i="19"/>
  <c r="AB335" i="19"/>
  <c r="AB336" i="19"/>
  <c r="AB337" i="19"/>
  <c r="AB338" i="19"/>
  <c r="AB339" i="19"/>
  <c r="AB340" i="19"/>
  <c r="AB341" i="19"/>
  <c r="AB342" i="19"/>
  <c r="AB343" i="19"/>
  <c r="AB344" i="19"/>
  <c r="AB345" i="19"/>
  <c r="AB346" i="19"/>
  <c r="AB347" i="19"/>
  <c r="AB348" i="19"/>
  <c r="AB349" i="19"/>
  <c r="AB350" i="19"/>
  <c r="AB351" i="19"/>
  <c r="AB352" i="19"/>
  <c r="AB353" i="19"/>
  <c r="AB354" i="19"/>
  <c r="AB355" i="19"/>
  <c r="AB356" i="19"/>
  <c r="AB357" i="19"/>
  <c r="AB358" i="19"/>
  <c r="AB359" i="19"/>
  <c r="AB360" i="19"/>
  <c r="AB361" i="19"/>
  <c r="AB362" i="19"/>
  <c r="AB363" i="19"/>
  <c r="AB364" i="19"/>
  <c r="AB365" i="19"/>
  <c r="AB366" i="19"/>
  <c r="AB367" i="19"/>
  <c r="AB368" i="19"/>
  <c r="AB369" i="19"/>
  <c r="AB370" i="19"/>
  <c r="AB371" i="19"/>
  <c r="AB372" i="19"/>
  <c r="AB373" i="19"/>
  <c r="AB374" i="19"/>
  <c r="AB375" i="19"/>
  <c r="AB376" i="19"/>
  <c r="AB377" i="19"/>
  <c r="AB378" i="19"/>
  <c r="AB379" i="19"/>
  <c r="AB380" i="19"/>
  <c r="AB381" i="19"/>
  <c r="AB382" i="19"/>
  <c r="AB383" i="19"/>
  <c r="AB384" i="19"/>
  <c r="AB385" i="19"/>
  <c r="AB386" i="19"/>
  <c r="AB387" i="19"/>
  <c r="AB388" i="19"/>
  <c r="AB389" i="19"/>
  <c r="AB390" i="19"/>
  <c r="AB391" i="19"/>
  <c r="AB392" i="19"/>
  <c r="AB393" i="19"/>
  <c r="AB394" i="19"/>
  <c r="AB395" i="19"/>
  <c r="AB396" i="19"/>
  <c r="AB397" i="19"/>
  <c r="AB398" i="19"/>
  <c r="AB399" i="19"/>
  <c r="AB400" i="19"/>
  <c r="AB401" i="19"/>
  <c r="AB402" i="19"/>
  <c r="AB403" i="19"/>
  <c r="AB404" i="19"/>
  <c r="AB405" i="19"/>
  <c r="AB406" i="19"/>
  <c r="AB407" i="19"/>
  <c r="AB408" i="19"/>
  <c r="AB409" i="19"/>
  <c r="AB410" i="19"/>
  <c r="AB411" i="19"/>
  <c r="AB412" i="19"/>
  <c r="AB413" i="19"/>
  <c r="AB414" i="19"/>
  <c r="AB415" i="19"/>
  <c r="AB416" i="19"/>
  <c r="AB417" i="19"/>
  <c r="AB418" i="19"/>
  <c r="AB419" i="19"/>
  <c r="AB420" i="19"/>
  <c r="AB421" i="19"/>
  <c r="AB422" i="19"/>
  <c r="AB423" i="19"/>
  <c r="AB424" i="19"/>
  <c r="AB425" i="19"/>
  <c r="AB426" i="19"/>
  <c r="AB427" i="19"/>
  <c r="AB428" i="19"/>
  <c r="AB429" i="19"/>
  <c r="AB430" i="19"/>
  <c r="AB431" i="19"/>
  <c r="AB432" i="19"/>
  <c r="AB433" i="19"/>
  <c r="AB434" i="19"/>
  <c r="AB435" i="19"/>
  <c r="AB436" i="19"/>
  <c r="AB437" i="19"/>
  <c r="AB438" i="19"/>
  <c r="AB439" i="19"/>
  <c r="AB440" i="19"/>
  <c r="AB441" i="19"/>
  <c r="AB442" i="19"/>
  <c r="AB443" i="19"/>
  <c r="AB444" i="19"/>
  <c r="AB445" i="19"/>
  <c r="AB446" i="19"/>
  <c r="AB447" i="19"/>
  <c r="AB448" i="19"/>
  <c r="AB449" i="19"/>
  <c r="AB450" i="19"/>
  <c r="AB451" i="19"/>
  <c r="AB452" i="19"/>
  <c r="AB453" i="19"/>
  <c r="AB454" i="19"/>
  <c r="AB455" i="19"/>
  <c r="AB456" i="19"/>
  <c r="AB457" i="19"/>
  <c r="AB458" i="19"/>
  <c r="AB459" i="19"/>
  <c r="AB460" i="19"/>
  <c r="AB461" i="19"/>
  <c r="AB462" i="19"/>
  <c r="AB463" i="19"/>
  <c r="AB464" i="19"/>
  <c r="AB465" i="19"/>
  <c r="AB466" i="19"/>
  <c r="AB467" i="19"/>
  <c r="AB468" i="19"/>
  <c r="AB469" i="19"/>
  <c r="AB470" i="19"/>
  <c r="AB471" i="19"/>
  <c r="AB472" i="19"/>
  <c r="AB473" i="19"/>
  <c r="AB474" i="19"/>
  <c r="AB475" i="19"/>
  <c r="AB476" i="19"/>
  <c r="AB477" i="19"/>
  <c r="AB478" i="19"/>
  <c r="AB479" i="19"/>
  <c r="AB480" i="19"/>
  <c r="AB481" i="19"/>
  <c r="AB482" i="19"/>
  <c r="AB483" i="19"/>
  <c r="AB484" i="19"/>
  <c r="AB485" i="19"/>
  <c r="AB486" i="19"/>
  <c r="AB487" i="19"/>
  <c r="AB488" i="19"/>
  <c r="AB489" i="19"/>
  <c r="AB490" i="19"/>
  <c r="AB491" i="19"/>
  <c r="AB492" i="19"/>
  <c r="AB493" i="19"/>
  <c r="AB494" i="19"/>
  <c r="AB495" i="19"/>
  <c r="AB496" i="19"/>
  <c r="AB497" i="19"/>
  <c r="AB498" i="19"/>
  <c r="AB499" i="19"/>
  <c r="AB500" i="19"/>
  <c r="AB501" i="19"/>
  <c r="AB502" i="19"/>
  <c r="AB503" i="19"/>
  <c r="AB504" i="19"/>
  <c r="AB505" i="19"/>
  <c r="AB506" i="19"/>
  <c r="AB507" i="19"/>
  <c r="AB508" i="19"/>
  <c r="AB509" i="19"/>
  <c r="AB510" i="19"/>
  <c r="AB511" i="19"/>
  <c r="AB512" i="19"/>
  <c r="AB513" i="19"/>
  <c r="AB514" i="19"/>
  <c r="AB515" i="19"/>
  <c r="AB516" i="19"/>
  <c r="AB517" i="19"/>
  <c r="AB518" i="19"/>
  <c r="AB519" i="19"/>
  <c r="AB520" i="19"/>
  <c r="AB521" i="19"/>
  <c r="AB522" i="19"/>
  <c r="AB523" i="19"/>
  <c r="AB524" i="19"/>
  <c r="AB525" i="19"/>
  <c r="AB526" i="19"/>
  <c r="AB527" i="19"/>
  <c r="AB528" i="19"/>
  <c r="AB529" i="19"/>
  <c r="AB530" i="19"/>
  <c r="AB531" i="19"/>
  <c r="AB532" i="19"/>
  <c r="AB533" i="19"/>
  <c r="AB534" i="19"/>
  <c r="AB535" i="19"/>
  <c r="AB536" i="19"/>
  <c r="AB537" i="19"/>
  <c r="AB538" i="19"/>
  <c r="AB539" i="19"/>
  <c r="AB540" i="19"/>
  <c r="AB541" i="19"/>
  <c r="AB542" i="19"/>
  <c r="AB543" i="19"/>
  <c r="AB544" i="19"/>
  <c r="AB545" i="19"/>
  <c r="AB546" i="19"/>
  <c r="AB547" i="19"/>
  <c r="AB548" i="19"/>
  <c r="AB549" i="19"/>
  <c r="AB550" i="19"/>
  <c r="AB551" i="19"/>
  <c r="AB552" i="19"/>
  <c r="AB553" i="19"/>
  <c r="AB554" i="19"/>
  <c r="AB555" i="19"/>
  <c r="AB556" i="19"/>
  <c r="AB557" i="19"/>
  <c r="AB558" i="19"/>
  <c r="AB559" i="19"/>
  <c r="AB560" i="19"/>
  <c r="AB561" i="19"/>
  <c r="AB562" i="19"/>
  <c r="AB563" i="19"/>
  <c r="AB564" i="19"/>
  <c r="AB565" i="19"/>
  <c r="AB566" i="19"/>
  <c r="AB567" i="19"/>
  <c r="AB568" i="19"/>
  <c r="AB569" i="19"/>
  <c r="AB570" i="19"/>
  <c r="AB571" i="19"/>
  <c r="AB572" i="19"/>
  <c r="AB573" i="19"/>
  <c r="AB574" i="19"/>
  <c r="AB575" i="19"/>
  <c r="AB576" i="19"/>
  <c r="AB577" i="19"/>
  <c r="AB578" i="19"/>
  <c r="AB579" i="19"/>
  <c r="AB580" i="19"/>
  <c r="AB581" i="19"/>
  <c r="AB582" i="19"/>
  <c r="AB583" i="19"/>
  <c r="AB584" i="19"/>
  <c r="AB585" i="19"/>
  <c r="AB586" i="19"/>
  <c r="AB587" i="19"/>
  <c r="AB588" i="19"/>
  <c r="AB589" i="19"/>
  <c r="AB590" i="19"/>
  <c r="AB591" i="19"/>
  <c r="AB592" i="19"/>
  <c r="AB593" i="19"/>
  <c r="AB594" i="19"/>
  <c r="AB595" i="19"/>
  <c r="AB596" i="19"/>
  <c r="AB597" i="19"/>
  <c r="AB598" i="19"/>
  <c r="AB599" i="19"/>
  <c r="AB600" i="19"/>
  <c r="AB601" i="19"/>
  <c r="AB602" i="19"/>
  <c r="AB603" i="19"/>
  <c r="AB604" i="19"/>
  <c r="AB605" i="19"/>
  <c r="AB606" i="19"/>
  <c r="AB607" i="19"/>
  <c r="AB608" i="19"/>
  <c r="AB609" i="19"/>
  <c r="AB610" i="19"/>
  <c r="AB611" i="19"/>
  <c r="AB612" i="19"/>
  <c r="AB613" i="19"/>
  <c r="AB614" i="19"/>
  <c r="AB615" i="19"/>
  <c r="AB616" i="19"/>
  <c r="AB617" i="19"/>
  <c r="AB618" i="19"/>
  <c r="AB619" i="19"/>
  <c r="AB620" i="19"/>
  <c r="AB621" i="19"/>
  <c r="AB622" i="19"/>
  <c r="AB623" i="19"/>
  <c r="AB624" i="19"/>
  <c r="AB625" i="19"/>
  <c r="AB626" i="19"/>
  <c r="AB627" i="19"/>
  <c r="AB628" i="19"/>
  <c r="AB629" i="19"/>
  <c r="AB630" i="19"/>
  <c r="AB631" i="19"/>
  <c r="AB632" i="19"/>
  <c r="AB633" i="19"/>
  <c r="AB634" i="19"/>
  <c r="AB635" i="19"/>
  <c r="AB636" i="19"/>
  <c r="AB637" i="19"/>
  <c r="AB638" i="19"/>
  <c r="AB639" i="19"/>
  <c r="AB640" i="19"/>
  <c r="AB641" i="19"/>
  <c r="AB642" i="19"/>
  <c r="AB643" i="19"/>
  <c r="AB644" i="19"/>
  <c r="AB645" i="19"/>
  <c r="AB646" i="19"/>
  <c r="AB647" i="19"/>
  <c r="AB648" i="19"/>
  <c r="AB649" i="19"/>
  <c r="AB650" i="19"/>
  <c r="AB651" i="19"/>
  <c r="AB652" i="19"/>
  <c r="AB653" i="19"/>
  <c r="AB654" i="19"/>
  <c r="AB655" i="19"/>
  <c r="AB656" i="19"/>
  <c r="AB657" i="19"/>
  <c r="AB658" i="19"/>
  <c r="AB659" i="19"/>
  <c r="AB660" i="19"/>
  <c r="AB661" i="19"/>
  <c r="AB662" i="19"/>
  <c r="AB663" i="19"/>
  <c r="AB664" i="19"/>
  <c r="AB665" i="19"/>
  <c r="AB666" i="19"/>
  <c r="AB667" i="19"/>
  <c r="AB668" i="19"/>
  <c r="AB669" i="19"/>
  <c r="AB670" i="19"/>
  <c r="AB671" i="19"/>
  <c r="AB672" i="19"/>
  <c r="AB673" i="19"/>
  <c r="AB674" i="19"/>
  <c r="AB675" i="19"/>
  <c r="AB676" i="19"/>
  <c r="AB677" i="19"/>
  <c r="AB678" i="19"/>
  <c r="AB679" i="19"/>
  <c r="AB680" i="19"/>
  <c r="AB681" i="19"/>
  <c r="AB682" i="19"/>
  <c r="AB683" i="19"/>
  <c r="AB684" i="19"/>
  <c r="AB685" i="19"/>
  <c r="AB686" i="19"/>
  <c r="AB687" i="19"/>
  <c r="AB688" i="19"/>
  <c r="AB689" i="19"/>
  <c r="AB690" i="19"/>
  <c r="AB691" i="19"/>
  <c r="AB692" i="19"/>
  <c r="AB693" i="19"/>
  <c r="AB694" i="19"/>
  <c r="AB695" i="19"/>
  <c r="AB696" i="19"/>
  <c r="AB697" i="19"/>
  <c r="AB698" i="19"/>
  <c r="AB699" i="19"/>
  <c r="AB700" i="19"/>
  <c r="AB701" i="19"/>
  <c r="AB702" i="19"/>
  <c r="AB703" i="19"/>
  <c r="AB704" i="19"/>
  <c r="AB705" i="19"/>
  <c r="AB706" i="19"/>
  <c r="AB707" i="19"/>
  <c r="AB708" i="19"/>
  <c r="AB709" i="19"/>
  <c r="AB710" i="19"/>
  <c r="AB711" i="19"/>
  <c r="AB712" i="19"/>
  <c r="AB713" i="19"/>
  <c r="AB714" i="19"/>
  <c r="AB715" i="19"/>
  <c r="AB716" i="19"/>
  <c r="AB717" i="19"/>
  <c r="AB718" i="19"/>
  <c r="AB719" i="19"/>
  <c r="AB720" i="19"/>
  <c r="AB721" i="19"/>
  <c r="AB722" i="19"/>
  <c r="AB723" i="19"/>
  <c r="AB724" i="19"/>
  <c r="AB725" i="19"/>
  <c r="AB726" i="19"/>
  <c r="AB727" i="19"/>
  <c r="AB728" i="19"/>
  <c r="AB729" i="19"/>
  <c r="AB730" i="19"/>
  <c r="AB731" i="19"/>
  <c r="AB732" i="19"/>
  <c r="AB733" i="19"/>
  <c r="AB734" i="19"/>
  <c r="AB735" i="19"/>
  <c r="AB736" i="19"/>
  <c r="AB737" i="19"/>
  <c r="AB738" i="19"/>
  <c r="AB739" i="19"/>
  <c r="AB740" i="19"/>
  <c r="AB741" i="19"/>
  <c r="AB742" i="19"/>
  <c r="AB743" i="19"/>
  <c r="AB744" i="19"/>
  <c r="AB745" i="19"/>
  <c r="AB746" i="19"/>
  <c r="AB747" i="19"/>
  <c r="AB748" i="19"/>
  <c r="AB749" i="19"/>
  <c r="AB750" i="19"/>
  <c r="AB751" i="19"/>
  <c r="AB752" i="19"/>
  <c r="AB753" i="19"/>
  <c r="AB754" i="19"/>
  <c r="AB755" i="19"/>
  <c r="AB756" i="19"/>
  <c r="AB757" i="19"/>
  <c r="AB758" i="19"/>
  <c r="AB759" i="19"/>
  <c r="AB760" i="19"/>
  <c r="AB761" i="19"/>
  <c r="AB762" i="19"/>
  <c r="AB763" i="19"/>
  <c r="AB764" i="19"/>
  <c r="AB765" i="19"/>
  <c r="AB766" i="19"/>
  <c r="AB767" i="19"/>
  <c r="AB768" i="19"/>
  <c r="AB769" i="19"/>
  <c r="AB770" i="19"/>
  <c r="AB771" i="19"/>
  <c r="AB772" i="19"/>
  <c r="AB773" i="19"/>
  <c r="AB774" i="19"/>
  <c r="AB775" i="19"/>
  <c r="AB776" i="19"/>
  <c r="AB777" i="19"/>
  <c r="AB778" i="19"/>
  <c r="AB779" i="19"/>
  <c r="AB780" i="19"/>
  <c r="AB781" i="19"/>
  <c r="AB782" i="19"/>
  <c r="AB783" i="19"/>
  <c r="AB784" i="19"/>
  <c r="AB785" i="19"/>
  <c r="AB786" i="19"/>
  <c r="AB787" i="19"/>
  <c r="AB788" i="19"/>
  <c r="AB789" i="19"/>
  <c r="AB790" i="19"/>
  <c r="AB791" i="19"/>
  <c r="AB792" i="19"/>
  <c r="AB793" i="19"/>
  <c r="AB794" i="19"/>
  <c r="AB795" i="19"/>
  <c r="AB796" i="19"/>
  <c r="AB797" i="19"/>
  <c r="AB798" i="19"/>
  <c r="AB799" i="19"/>
  <c r="AB800" i="19"/>
  <c r="AB801" i="19"/>
  <c r="AB802" i="19"/>
  <c r="AB803" i="19"/>
  <c r="AB804" i="19"/>
  <c r="AB805" i="19"/>
  <c r="AB806" i="19"/>
  <c r="AB807" i="19"/>
  <c r="AB808" i="19"/>
  <c r="AB809" i="19"/>
  <c r="AB810" i="19"/>
  <c r="AB811" i="19"/>
  <c r="AB812" i="19"/>
  <c r="AB813" i="19"/>
  <c r="AB814" i="19"/>
  <c r="AB815" i="19"/>
  <c r="AB816" i="19"/>
  <c r="AB817" i="19"/>
  <c r="AB818" i="19"/>
  <c r="AB819" i="19"/>
  <c r="AB820" i="19"/>
  <c r="AB821" i="19"/>
  <c r="AB822" i="19"/>
  <c r="AB823" i="19"/>
  <c r="AB824" i="19"/>
  <c r="AB825" i="19"/>
  <c r="AB826" i="19"/>
  <c r="AB827" i="19"/>
  <c r="AB828" i="19"/>
  <c r="AB829" i="19"/>
  <c r="AB830" i="19"/>
  <c r="AB831" i="19"/>
  <c r="AB832" i="19"/>
  <c r="AB833" i="19"/>
  <c r="AB834" i="19"/>
  <c r="AB835" i="19"/>
  <c r="AB836" i="19"/>
  <c r="AB837" i="19"/>
  <c r="AB838" i="19"/>
  <c r="AB839" i="19"/>
  <c r="AB840" i="19"/>
  <c r="AB841" i="19"/>
  <c r="AB842" i="19"/>
  <c r="AB843" i="19"/>
  <c r="AB844" i="19"/>
  <c r="AB845" i="19"/>
  <c r="AB846" i="19"/>
  <c r="AB847" i="19"/>
  <c r="AB848" i="19"/>
  <c r="AB849" i="19"/>
  <c r="AB850" i="19"/>
  <c r="AB851" i="19"/>
  <c r="AB852" i="19"/>
  <c r="AB853" i="19"/>
  <c r="AB854" i="19"/>
  <c r="AB855" i="19"/>
  <c r="AB856" i="19"/>
  <c r="AB857" i="19"/>
  <c r="AB858" i="19"/>
  <c r="AB859" i="19"/>
  <c r="AB860" i="19"/>
  <c r="AB861" i="19"/>
  <c r="AB862" i="19"/>
  <c r="AB863" i="19"/>
  <c r="AB864" i="19"/>
  <c r="AB865" i="19"/>
  <c r="AB866" i="19"/>
  <c r="AB867" i="19"/>
  <c r="AB868" i="19"/>
  <c r="AB869" i="19"/>
  <c r="AB870" i="19"/>
  <c r="AB871" i="19"/>
  <c r="AB872" i="19"/>
  <c r="AB873" i="19"/>
  <c r="AB874" i="19"/>
  <c r="AB875" i="19"/>
  <c r="AB876" i="19"/>
  <c r="AB877" i="19"/>
  <c r="AB878" i="19"/>
  <c r="AB879" i="19"/>
  <c r="AB880" i="19"/>
  <c r="AB881" i="19"/>
  <c r="AB882" i="19"/>
  <c r="AB883" i="19"/>
  <c r="AB884" i="19"/>
  <c r="AB885" i="19"/>
  <c r="AB886" i="19"/>
  <c r="AB887" i="19"/>
  <c r="AB888" i="19"/>
  <c r="AB889" i="19"/>
  <c r="AB890" i="19"/>
  <c r="AB891" i="19"/>
  <c r="AB892" i="19"/>
  <c r="AB893" i="19"/>
  <c r="AB894" i="19"/>
  <c r="AB895" i="19"/>
  <c r="AB896" i="19"/>
  <c r="AB897" i="19"/>
  <c r="AB898" i="19"/>
  <c r="AB899" i="19"/>
  <c r="AB900" i="19"/>
  <c r="AB901" i="19"/>
  <c r="AB902" i="19"/>
  <c r="AB903" i="19"/>
  <c r="AB904" i="19"/>
  <c r="AB905" i="19"/>
  <c r="AB906" i="19"/>
  <c r="AB907" i="19"/>
  <c r="AB908" i="19"/>
  <c r="AB909" i="19"/>
  <c r="AB910" i="19"/>
  <c r="AB911" i="19"/>
  <c r="AB912" i="19"/>
  <c r="AB913" i="19"/>
  <c r="AB914" i="19"/>
  <c r="AB915" i="19"/>
  <c r="AB916" i="19"/>
  <c r="AB917" i="19"/>
  <c r="AB918" i="19"/>
  <c r="AB919" i="19"/>
  <c r="AB920" i="19"/>
  <c r="AB921" i="19"/>
  <c r="AB922" i="19"/>
  <c r="AB923" i="19"/>
  <c r="AB924" i="19"/>
  <c r="AB925" i="19"/>
  <c r="AB926" i="19"/>
  <c r="AB927" i="19"/>
  <c r="AB928" i="19"/>
  <c r="AB929" i="19"/>
  <c r="AB930" i="19"/>
  <c r="AB931" i="19"/>
  <c r="AB932" i="19"/>
  <c r="AB933" i="19"/>
  <c r="AB934" i="19"/>
  <c r="AB935" i="19"/>
  <c r="AB936" i="19"/>
  <c r="AB937" i="19"/>
  <c r="AB938" i="19"/>
  <c r="AB939" i="19"/>
  <c r="AB940" i="19"/>
  <c r="AB941" i="19"/>
  <c r="AB942" i="19"/>
  <c r="AB943" i="19"/>
  <c r="AB944" i="19"/>
  <c r="AB945" i="19"/>
  <c r="AB946" i="19"/>
  <c r="AB947" i="19"/>
  <c r="AB948" i="19"/>
  <c r="AB949" i="19"/>
  <c r="AB950" i="19"/>
  <c r="AB5" i="19"/>
  <c r="AA6" i="19"/>
  <c r="AA7" i="19"/>
  <c r="AA8" i="19"/>
  <c r="AA9" i="19"/>
  <c r="AA10" i="19"/>
  <c r="AA11" i="19"/>
  <c r="AA12" i="19"/>
  <c r="AA13" i="19"/>
  <c r="AA14" i="19"/>
  <c r="AA15" i="19"/>
  <c r="AA16" i="19"/>
  <c r="AA17" i="19"/>
  <c r="AA18" i="19"/>
  <c r="AA19" i="19"/>
  <c r="AA20" i="19"/>
  <c r="AA21" i="19"/>
  <c r="AA22" i="19"/>
  <c r="AA23" i="19"/>
  <c r="AA24" i="19"/>
  <c r="AA25" i="19"/>
  <c r="AA26" i="19"/>
  <c r="AA27" i="19"/>
  <c r="AA28" i="19"/>
  <c r="AA29" i="19"/>
  <c r="AA30" i="19"/>
  <c r="AA31" i="19"/>
  <c r="AA32" i="19"/>
  <c r="AA33" i="19"/>
  <c r="AA34" i="19"/>
  <c r="AA35" i="19"/>
  <c r="AA36" i="19"/>
  <c r="AA37" i="19"/>
  <c r="AA38" i="19"/>
  <c r="AA39" i="19"/>
  <c r="AA40" i="19"/>
  <c r="AA41" i="19"/>
  <c r="AA42" i="19"/>
  <c r="AA43" i="19"/>
  <c r="AA44" i="19"/>
  <c r="AA45" i="19"/>
  <c r="AA46" i="19"/>
  <c r="AA47" i="19"/>
  <c r="AA48" i="19"/>
  <c r="AA49" i="19"/>
  <c r="AA50" i="19"/>
  <c r="AA51" i="19"/>
  <c r="AA52" i="19"/>
  <c r="AA53" i="19"/>
  <c r="AA54" i="19"/>
  <c r="AA55" i="19"/>
  <c r="AA56" i="19"/>
  <c r="AA57" i="19"/>
  <c r="AA58" i="19"/>
  <c r="AA59" i="19"/>
  <c r="AA60" i="19"/>
  <c r="AA61" i="19"/>
  <c r="AA62" i="19"/>
  <c r="AA63" i="19"/>
  <c r="AA64" i="19"/>
  <c r="AA65" i="19"/>
  <c r="AA66" i="19"/>
  <c r="AA67" i="19"/>
  <c r="AA68" i="19"/>
  <c r="AA69" i="19"/>
  <c r="AA70" i="19"/>
  <c r="AA71" i="19"/>
  <c r="AA72" i="19"/>
  <c r="AA73" i="19"/>
  <c r="AA74" i="19"/>
  <c r="AA75" i="19"/>
  <c r="AA76" i="19"/>
  <c r="AA77" i="19"/>
  <c r="AA78" i="19"/>
  <c r="AA79" i="19"/>
  <c r="AA80" i="19"/>
  <c r="AA81" i="19"/>
  <c r="AA82" i="19"/>
  <c r="AA83" i="19"/>
  <c r="AA84" i="19"/>
  <c r="AA85" i="19"/>
  <c r="AA86" i="19"/>
  <c r="AA87" i="19"/>
  <c r="AA88" i="19"/>
  <c r="AA89" i="19"/>
  <c r="AA90" i="19"/>
  <c r="AA91" i="19"/>
  <c r="AA92" i="19"/>
  <c r="AA93" i="19"/>
  <c r="AA94" i="19"/>
  <c r="AA95" i="19"/>
  <c r="AA96" i="19"/>
  <c r="AA97" i="19"/>
  <c r="AA98" i="19"/>
  <c r="AA99" i="19"/>
  <c r="AA100" i="19"/>
  <c r="AA101" i="19"/>
  <c r="AA102" i="19"/>
  <c r="AA103" i="19"/>
  <c r="AA104" i="19"/>
  <c r="AA105" i="19"/>
  <c r="AA106" i="19"/>
  <c r="AA107" i="19"/>
  <c r="AA108" i="19"/>
  <c r="AA109" i="19"/>
  <c r="AA110" i="19"/>
  <c r="AA111" i="19"/>
  <c r="AA112" i="19"/>
  <c r="AA113" i="19"/>
  <c r="AA114" i="19"/>
  <c r="AA115" i="19"/>
  <c r="AA116" i="19"/>
  <c r="AA117" i="19"/>
  <c r="AA118" i="19"/>
  <c r="AA119" i="19"/>
  <c r="AA120" i="19"/>
  <c r="AA121" i="19"/>
  <c r="AA122" i="19"/>
  <c r="AA123" i="19"/>
  <c r="AA124" i="19"/>
  <c r="AA125" i="19"/>
  <c r="AA126" i="19"/>
  <c r="AA127" i="19"/>
  <c r="AA128" i="19"/>
  <c r="AA129" i="19"/>
  <c r="AA130" i="19"/>
  <c r="AA131" i="19"/>
  <c r="AA132" i="19"/>
  <c r="AA133" i="19"/>
  <c r="AA134" i="19"/>
  <c r="AA135" i="19"/>
  <c r="AA136" i="19"/>
  <c r="AA137" i="19"/>
  <c r="AA138" i="19"/>
  <c r="AA139" i="19"/>
  <c r="AA140" i="19"/>
  <c r="AA141" i="19"/>
  <c r="AA142" i="19"/>
  <c r="AA143" i="19"/>
  <c r="AA144" i="19"/>
  <c r="AA145" i="19"/>
  <c r="AA146" i="19"/>
  <c r="AA147" i="19"/>
  <c r="AA148" i="19"/>
  <c r="AA149" i="19"/>
  <c r="AA150" i="19"/>
  <c r="AA151" i="19"/>
  <c r="AA152" i="19"/>
  <c r="AA153" i="19"/>
  <c r="AA154" i="19"/>
  <c r="AA155" i="19"/>
  <c r="AA156" i="19"/>
  <c r="AA157" i="19"/>
  <c r="AA158" i="19"/>
  <c r="AA159" i="19"/>
  <c r="AA160" i="19"/>
  <c r="AA161" i="19"/>
  <c r="AA162" i="19"/>
  <c r="AA163" i="19"/>
  <c r="AA164" i="19"/>
  <c r="AA165" i="19"/>
  <c r="AA166" i="19"/>
  <c r="AA167" i="19"/>
  <c r="AA168" i="19"/>
  <c r="AA169" i="19"/>
  <c r="AA170" i="19"/>
  <c r="AA171" i="19"/>
  <c r="AA172" i="19"/>
  <c r="AA173" i="19"/>
  <c r="AA174" i="19"/>
  <c r="AA175" i="19"/>
  <c r="AA176" i="19"/>
  <c r="AA177" i="19"/>
  <c r="AA178" i="19"/>
  <c r="AA179" i="19"/>
  <c r="AA180" i="19"/>
  <c r="AA181" i="19"/>
  <c r="AA182" i="19"/>
  <c r="AA183" i="19"/>
  <c r="AA184" i="19"/>
  <c r="AA185" i="19"/>
  <c r="AA186" i="19"/>
  <c r="AA187" i="19"/>
  <c r="AA188" i="19"/>
  <c r="AA189" i="19"/>
  <c r="AA190" i="19"/>
  <c r="AA191" i="19"/>
  <c r="AA192" i="19"/>
  <c r="AA193" i="19"/>
  <c r="AA194" i="19"/>
  <c r="AA195" i="19"/>
  <c r="AA196" i="19"/>
  <c r="AA197" i="19"/>
  <c r="AA198" i="19"/>
  <c r="AA199" i="19"/>
  <c r="AA200" i="19"/>
  <c r="AA201" i="19"/>
  <c r="AA202" i="19"/>
  <c r="AA203" i="19"/>
  <c r="AA204" i="19"/>
  <c r="AA205" i="19"/>
  <c r="AA206" i="19"/>
  <c r="AA207" i="19"/>
  <c r="AA208" i="19"/>
  <c r="AA209" i="19"/>
  <c r="AA210" i="19"/>
  <c r="AA211" i="19"/>
  <c r="AA212" i="19"/>
  <c r="AA213" i="19"/>
  <c r="AA214" i="19"/>
  <c r="AA215" i="19"/>
  <c r="AA216" i="19"/>
  <c r="AA217" i="19"/>
  <c r="AA218" i="19"/>
  <c r="AA219" i="19"/>
  <c r="AA220" i="19"/>
  <c r="AA221" i="19"/>
  <c r="AA222" i="19"/>
  <c r="AA223" i="19"/>
  <c r="AA224" i="19"/>
  <c r="AA225" i="19"/>
  <c r="AA226" i="19"/>
  <c r="AA227" i="19"/>
  <c r="AA228" i="19"/>
  <c r="AA229" i="19"/>
  <c r="AA230" i="19"/>
  <c r="AA231" i="19"/>
  <c r="AA232" i="19"/>
  <c r="AA233" i="19"/>
  <c r="AA234" i="19"/>
  <c r="AA235" i="19"/>
  <c r="AA236" i="19"/>
  <c r="AA237" i="19"/>
  <c r="AA238" i="19"/>
  <c r="AA239" i="19"/>
  <c r="AA240" i="19"/>
  <c r="AA241" i="19"/>
  <c r="AA242" i="19"/>
  <c r="AA243" i="19"/>
  <c r="AA244" i="19"/>
  <c r="AA245" i="19"/>
  <c r="AA246" i="19"/>
  <c r="AA247" i="19"/>
  <c r="AA248" i="19"/>
  <c r="AA249" i="19"/>
  <c r="AA250" i="19"/>
  <c r="AA251" i="19"/>
  <c r="AA252" i="19"/>
  <c r="AA253" i="19"/>
  <c r="AA254" i="19"/>
  <c r="AA255" i="19"/>
  <c r="AA256" i="19"/>
  <c r="AA257" i="19"/>
  <c r="AA258" i="19"/>
  <c r="AA259" i="19"/>
  <c r="AA260" i="19"/>
  <c r="AA261" i="19"/>
  <c r="AA262" i="19"/>
  <c r="AA263" i="19"/>
  <c r="AA264" i="19"/>
  <c r="AA265" i="19"/>
  <c r="AA266" i="19"/>
  <c r="AA267" i="19"/>
  <c r="AA268" i="19"/>
  <c r="AA269" i="19"/>
  <c r="AA270" i="19"/>
  <c r="AA271" i="19"/>
  <c r="AA272" i="19"/>
  <c r="AA273" i="19"/>
  <c r="AA274" i="19"/>
  <c r="AA275" i="19"/>
  <c r="AA276" i="19"/>
  <c r="AA277" i="19"/>
  <c r="AA278" i="19"/>
  <c r="AA279" i="19"/>
  <c r="AA280" i="19"/>
  <c r="AA281" i="19"/>
  <c r="AA282" i="19"/>
  <c r="AA283" i="19"/>
  <c r="AA284" i="19"/>
  <c r="AA285" i="19"/>
  <c r="AA286" i="19"/>
  <c r="AA287" i="19"/>
  <c r="AA288" i="19"/>
  <c r="AA289" i="19"/>
  <c r="AA290" i="19"/>
  <c r="AA291" i="19"/>
  <c r="AA292" i="19"/>
  <c r="AA293" i="19"/>
  <c r="AA294" i="19"/>
  <c r="AA295" i="19"/>
  <c r="AA296" i="19"/>
  <c r="AA297" i="19"/>
  <c r="AA298" i="19"/>
  <c r="AA299" i="19"/>
  <c r="AA300" i="19"/>
  <c r="AA301" i="19"/>
  <c r="AA302" i="19"/>
  <c r="AA303" i="19"/>
  <c r="AA304" i="19"/>
  <c r="AA305" i="19"/>
  <c r="AA306" i="19"/>
  <c r="AA307" i="19"/>
  <c r="AA308" i="19"/>
  <c r="AA309" i="19"/>
  <c r="AA310" i="19"/>
  <c r="AA311" i="19"/>
  <c r="AA312" i="19"/>
  <c r="AA313" i="19"/>
  <c r="AA314" i="19"/>
  <c r="AA315" i="19"/>
  <c r="AA316" i="19"/>
  <c r="AA317" i="19"/>
  <c r="AA318" i="19"/>
  <c r="AA319" i="19"/>
  <c r="AA320" i="19"/>
  <c r="AA321" i="19"/>
  <c r="AA322" i="19"/>
  <c r="AA323" i="19"/>
  <c r="AA324" i="19"/>
  <c r="AA325" i="19"/>
  <c r="AA326" i="19"/>
  <c r="AA327" i="19"/>
  <c r="AA328" i="19"/>
  <c r="AA329" i="19"/>
  <c r="AA330" i="19"/>
  <c r="AA331" i="19"/>
  <c r="AA332" i="19"/>
  <c r="AA333" i="19"/>
  <c r="AA334" i="19"/>
  <c r="AA335" i="19"/>
  <c r="AA336" i="19"/>
  <c r="AA337" i="19"/>
  <c r="AA338" i="19"/>
  <c r="AA339" i="19"/>
  <c r="AA340" i="19"/>
  <c r="AA341" i="19"/>
  <c r="AA342" i="19"/>
  <c r="AA343" i="19"/>
  <c r="AA344" i="19"/>
  <c r="AA345" i="19"/>
  <c r="AA346" i="19"/>
  <c r="AA347" i="19"/>
  <c r="AA348" i="19"/>
  <c r="AA349" i="19"/>
  <c r="AA350" i="19"/>
  <c r="AA351" i="19"/>
  <c r="AA352" i="19"/>
  <c r="AA353" i="19"/>
  <c r="AA354" i="19"/>
  <c r="AA355" i="19"/>
  <c r="AA356" i="19"/>
  <c r="AA357" i="19"/>
  <c r="AA358" i="19"/>
  <c r="AA359" i="19"/>
  <c r="AA360" i="19"/>
  <c r="AA361" i="19"/>
  <c r="AA362" i="19"/>
  <c r="AA363" i="19"/>
  <c r="AA364" i="19"/>
  <c r="AA365" i="19"/>
  <c r="AA366" i="19"/>
  <c r="AA367" i="19"/>
  <c r="AA368" i="19"/>
  <c r="AA369" i="19"/>
  <c r="AA370" i="19"/>
  <c r="AA371" i="19"/>
  <c r="AA372" i="19"/>
  <c r="AA373" i="19"/>
  <c r="AA374" i="19"/>
  <c r="AA375" i="19"/>
  <c r="AA376" i="19"/>
  <c r="AA377" i="19"/>
  <c r="AA378" i="19"/>
  <c r="AA379" i="19"/>
  <c r="AA380" i="19"/>
  <c r="AA381" i="19"/>
  <c r="AA382" i="19"/>
  <c r="AA383" i="19"/>
  <c r="AA384" i="19"/>
  <c r="AA385" i="19"/>
  <c r="AA386" i="19"/>
  <c r="AA387" i="19"/>
  <c r="AA389" i="19"/>
  <c r="AA390" i="19"/>
  <c r="AA391" i="19"/>
  <c r="AA392" i="19"/>
  <c r="AA393" i="19"/>
  <c r="AA394" i="19"/>
  <c r="AA395" i="19"/>
  <c r="AA396" i="19"/>
  <c r="AA397" i="19"/>
  <c r="AA398" i="19"/>
  <c r="AA399" i="19"/>
  <c r="AA400" i="19"/>
  <c r="AA401" i="19"/>
  <c r="AA402" i="19"/>
  <c r="AA403" i="19"/>
  <c r="AA404" i="19"/>
  <c r="AA405" i="19"/>
  <c r="AA406" i="19"/>
  <c r="AA407" i="19"/>
  <c r="AA408" i="19"/>
  <c r="AA409" i="19"/>
  <c r="AA410" i="19"/>
  <c r="AA411" i="19"/>
  <c r="AA412" i="19"/>
  <c r="AA413" i="19"/>
  <c r="AA414" i="19"/>
  <c r="AA415" i="19"/>
  <c r="AA416" i="19"/>
  <c r="AA417" i="19"/>
  <c r="AA418" i="19"/>
  <c r="AA419" i="19"/>
  <c r="AA420" i="19"/>
  <c r="AA421" i="19"/>
  <c r="AA422" i="19"/>
  <c r="AA423" i="19"/>
  <c r="AA424" i="19"/>
  <c r="AA425" i="19"/>
  <c r="AA426" i="19"/>
  <c r="AA427" i="19"/>
  <c r="AA428" i="19"/>
  <c r="AA429" i="19"/>
  <c r="AA430" i="19"/>
  <c r="AA431" i="19"/>
  <c r="AA432" i="19"/>
  <c r="AA433" i="19"/>
  <c r="AA434" i="19"/>
  <c r="AA435" i="19"/>
  <c r="AA436" i="19"/>
  <c r="AA437" i="19"/>
  <c r="AA438" i="19"/>
  <c r="AA439" i="19"/>
  <c r="AA440" i="19"/>
  <c r="AA441" i="19"/>
  <c r="AA442" i="19"/>
  <c r="AA443" i="19"/>
  <c r="AA444" i="19"/>
  <c r="AA445" i="19"/>
  <c r="AA446" i="19"/>
  <c r="AA447" i="19"/>
  <c r="AA448" i="19"/>
  <c r="AA450" i="19"/>
  <c r="AA451" i="19"/>
  <c r="AA452" i="19"/>
  <c r="AA453" i="19"/>
  <c r="AA454" i="19"/>
  <c r="AA455" i="19"/>
  <c r="AA456" i="19"/>
  <c r="AA457" i="19"/>
  <c r="AA458" i="19"/>
  <c r="AA459" i="19"/>
  <c r="AA460" i="19"/>
  <c r="AA461" i="19"/>
  <c r="AA462" i="19"/>
  <c r="AA463" i="19"/>
  <c r="AA464" i="19"/>
  <c r="AA465" i="19"/>
  <c r="AA466" i="19"/>
  <c r="AA467" i="19"/>
  <c r="AA468" i="19"/>
  <c r="AA469" i="19"/>
  <c r="AA470" i="19"/>
  <c r="AA471" i="19"/>
  <c r="AA472" i="19"/>
  <c r="AA473" i="19"/>
  <c r="AA474" i="19"/>
  <c r="AA475" i="19"/>
  <c r="AA476" i="19"/>
  <c r="AA477" i="19"/>
  <c r="AA478" i="19"/>
  <c r="AA479" i="19"/>
  <c r="AA480" i="19"/>
  <c r="AA481" i="19"/>
  <c r="AA482" i="19"/>
  <c r="AA483" i="19"/>
  <c r="AA484" i="19"/>
  <c r="AA485" i="19"/>
  <c r="AA486" i="19"/>
  <c r="AA487" i="19"/>
  <c r="AA488" i="19"/>
  <c r="AA489" i="19"/>
  <c r="AA490" i="19"/>
  <c r="AA491" i="19"/>
  <c r="AA492" i="19"/>
  <c r="AA493" i="19"/>
  <c r="AA494" i="19"/>
  <c r="AA495" i="19"/>
  <c r="AA496" i="19"/>
  <c r="AA497" i="19"/>
  <c r="AA498" i="19"/>
  <c r="AA499" i="19"/>
  <c r="AA500" i="19"/>
  <c r="AA501" i="19"/>
  <c r="AA502" i="19"/>
  <c r="AA503" i="19"/>
  <c r="AA504" i="19"/>
  <c r="AA505" i="19"/>
  <c r="AA506" i="19"/>
  <c r="AA507" i="19"/>
  <c r="AA508" i="19"/>
  <c r="AA509" i="19"/>
  <c r="AA510" i="19"/>
  <c r="AA512" i="19"/>
  <c r="AA513" i="19"/>
  <c r="AA514" i="19"/>
  <c r="AA515" i="19"/>
  <c r="AA516" i="19"/>
  <c r="AA517" i="19"/>
  <c r="AA518" i="19"/>
  <c r="AA519" i="19"/>
  <c r="AA520" i="19"/>
  <c r="AA521" i="19"/>
  <c r="AA522" i="19"/>
  <c r="AA523" i="19"/>
  <c r="AA524" i="19"/>
  <c r="AA525" i="19"/>
  <c r="AA526" i="19"/>
  <c r="AA527" i="19"/>
  <c r="AA528" i="19"/>
  <c r="AA529" i="19"/>
  <c r="AA530" i="19"/>
  <c r="AA531" i="19"/>
  <c r="AA532" i="19"/>
  <c r="AA533" i="19"/>
  <c r="AA534" i="19"/>
  <c r="AA535" i="19"/>
  <c r="AA536" i="19"/>
  <c r="AA537" i="19"/>
  <c r="AA538" i="19"/>
  <c r="AA539" i="19"/>
  <c r="AA540" i="19"/>
  <c r="AA541" i="19"/>
  <c r="AA542" i="19"/>
  <c r="AA543" i="19"/>
  <c r="AA544" i="19"/>
  <c r="AA545" i="19"/>
  <c r="AA546" i="19"/>
  <c r="AA547" i="19"/>
  <c r="AA548" i="19"/>
  <c r="AA549" i="19"/>
  <c r="AA550" i="19"/>
  <c r="AA551" i="19"/>
  <c r="AA552" i="19"/>
  <c r="AA553" i="19"/>
  <c r="AA554" i="19"/>
  <c r="AA555" i="19"/>
  <c r="AA556" i="19"/>
  <c r="AA557" i="19"/>
  <c r="AA558" i="19"/>
  <c r="AA559" i="19"/>
  <c r="AA560" i="19"/>
  <c r="AA561" i="19"/>
  <c r="AA562" i="19"/>
  <c r="AA563" i="19"/>
  <c r="AA564" i="19"/>
  <c r="AA565" i="19"/>
  <c r="AA566" i="19"/>
  <c r="AA567" i="19"/>
  <c r="AA568" i="19"/>
  <c r="AA569" i="19"/>
  <c r="AA570" i="19"/>
  <c r="AA571" i="19"/>
  <c r="AA572" i="19"/>
  <c r="AA574" i="19"/>
  <c r="AA575" i="19"/>
  <c r="AA576" i="19"/>
  <c r="AA577" i="19"/>
  <c r="AA578" i="19"/>
  <c r="AA579" i="19"/>
  <c r="AA580" i="19"/>
  <c r="AA581" i="19"/>
  <c r="AA582" i="19"/>
  <c r="AA583" i="19"/>
  <c r="AA584" i="19"/>
  <c r="AA585" i="19"/>
  <c r="AA586" i="19"/>
  <c r="AA587" i="19"/>
  <c r="AA588" i="19"/>
  <c r="AA589" i="19"/>
  <c r="AA590" i="19"/>
  <c r="AA591" i="19"/>
  <c r="AA592" i="19"/>
  <c r="AA593" i="19"/>
  <c r="AA594" i="19"/>
  <c r="AA595" i="19"/>
  <c r="AA596" i="19"/>
  <c r="AA597" i="19"/>
  <c r="AA598" i="19"/>
  <c r="AA599" i="19"/>
  <c r="AA600" i="19"/>
  <c r="AA601" i="19"/>
  <c r="AA602" i="19"/>
  <c r="AA603" i="19"/>
  <c r="AA604" i="19"/>
  <c r="AA605" i="19"/>
  <c r="AA606" i="19"/>
  <c r="AA607" i="19"/>
  <c r="AA608" i="19"/>
  <c r="AA609" i="19"/>
  <c r="AA610" i="19"/>
  <c r="AA611" i="19"/>
  <c r="AA612" i="19"/>
  <c r="AA613" i="19"/>
  <c r="AA614" i="19"/>
  <c r="AA615" i="19"/>
  <c r="AA616" i="19"/>
  <c r="AA617" i="19"/>
  <c r="AA618" i="19"/>
  <c r="AA619" i="19"/>
  <c r="AA620" i="19"/>
  <c r="AA621" i="19"/>
  <c r="AA622" i="19"/>
  <c r="AA623" i="19"/>
  <c r="AA624" i="19"/>
  <c r="AA625" i="19"/>
  <c r="AA626" i="19"/>
  <c r="AA627" i="19"/>
  <c r="AA628" i="19"/>
  <c r="AA629" i="19"/>
  <c r="AA630" i="19"/>
  <c r="AA631" i="19"/>
  <c r="AA632" i="19"/>
  <c r="AA633" i="19"/>
  <c r="AA634" i="19"/>
  <c r="AA636" i="19"/>
  <c r="AA637" i="19"/>
  <c r="AA638" i="19"/>
  <c r="AA639" i="19"/>
  <c r="AA640" i="19"/>
  <c r="AA641" i="19"/>
  <c r="AA642" i="19"/>
  <c r="AA643" i="19"/>
  <c r="AA644" i="19"/>
  <c r="AA645" i="19"/>
  <c r="AA646" i="19"/>
  <c r="AA647" i="19"/>
  <c r="AA648" i="19"/>
  <c r="AA649" i="19"/>
  <c r="AA650" i="19"/>
  <c r="AA651" i="19"/>
  <c r="AA652" i="19"/>
  <c r="AA653" i="19"/>
  <c r="AA654" i="19"/>
  <c r="AA655" i="19"/>
  <c r="AA656" i="19"/>
  <c r="AA657" i="19"/>
  <c r="AA658" i="19"/>
  <c r="AA659" i="19"/>
  <c r="AA660" i="19"/>
  <c r="AA661" i="19"/>
  <c r="AA662" i="19"/>
  <c r="AA663" i="19"/>
  <c r="AA664" i="19"/>
  <c r="AA665" i="19"/>
  <c r="AA666" i="19"/>
  <c r="AA667" i="19"/>
  <c r="AA668" i="19"/>
  <c r="AA669" i="19"/>
  <c r="AA670" i="19"/>
  <c r="AA671" i="19"/>
  <c r="AA672" i="19"/>
  <c r="AA673" i="19"/>
  <c r="AA674" i="19"/>
  <c r="AA675" i="19"/>
  <c r="AA676" i="19"/>
  <c r="AA677" i="19"/>
  <c r="AA678" i="19"/>
  <c r="AA679" i="19"/>
  <c r="AA680" i="19"/>
  <c r="AA681" i="19"/>
  <c r="AA682" i="19"/>
  <c r="AA683" i="19"/>
  <c r="AA684" i="19"/>
  <c r="AA685" i="19"/>
  <c r="AA686" i="19"/>
  <c r="AA687" i="19"/>
  <c r="AA688" i="19"/>
  <c r="AA689" i="19"/>
  <c r="AA690" i="19"/>
  <c r="AA691" i="19"/>
  <c r="AA692" i="19"/>
  <c r="AA693" i="19"/>
  <c r="AA694" i="19"/>
  <c r="AA695" i="19"/>
  <c r="AA696" i="19"/>
  <c r="AA697" i="19"/>
  <c r="AA698" i="19"/>
  <c r="AA699" i="19"/>
  <c r="AA700" i="19"/>
  <c r="AA702" i="19"/>
  <c r="AA703" i="19"/>
  <c r="AA704" i="19"/>
  <c r="AA705" i="19"/>
  <c r="AA706" i="19"/>
  <c r="AA707" i="19"/>
  <c r="AA708" i="19"/>
  <c r="AA709" i="19"/>
  <c r="AA710" i="19"/>
  <c r="AA711" i="19"/>
  <c r="AA712" i="19"/>
  <c r="AA713" i="19"/>
  <c r="AA714" i="19"/>
  <c r="AA715" i="19"/>
  <c r="AA716" i="19"/>
  <c r="AA717" i="19"/>
  <c r="AA718" i="19"/>
  <c r="AA719" i="19"/>
  <c r="AA720" i="19"/>
  <c r="AA721" i="19"/>
  <c r="AA722" i="19"/>
  <c r="AA723" i="19"/>
  <c r="AA724" i="19"/>
  <c r="AA725" i="19"/>
  <c r="AA726" i="19"/>
  <c r="AA727" i="19"/>
  <c r="AA728" i="19"/>
  <c r="AA729" i="19"/>
  <c r="AA730" i="19"/>
  <c r="AA731" i="19"/>
  <c r="AA732" i="19"/>
  <c r="AA733" i="19"/>
  <c r="AA734" i="19"/>
  <c r="AA735" i="19"/>
  <c r="AA736" i="19"/>
  <c r="AA737" i="19"/>
  <c r="AA738" i="19"/>
  <c r="AA739" i="19"/>
  <c r="AA740" i="19"/>
  <c r="AA741" i="19"/>
  <c r="AA742" i="19"/>
  <c r="AA743" i="19"/>
  <c r="AA744" i="19"/>
  <c r="AA745" i="19"/>
  <c r="AA746" i="19"/>
  <c r="AA747" i="19"/>
  <c r="AA748" i="19"/>
  <c r="AA749" i="19"/>
  <c r="AA750" i="19"/>
  <c r="AA751" i="19"/>
  <c r="AA752" i="19"/>
  <c r="AA753" i="19"/>
  <c r="AA754" i="19"/>
  <c r="AA755" i="19"/>
  <c r="AA756" i="19"/>
  <c r="AA757" i="19"/>
  <c r="AA758" i="19"/>
  <c r="AA759" i="19"/>
  <c r="AA760" i="19"/>
  <c r="AA761" i="19"/>
  <c r="AA763" i="19"/>
  <c r="AA764" i="19"/>
  <c r="AA765" i="19"/>
  <c r="AA766" i="19"/>
  <c r="AA767" i="19"/>
  <c r="AA768" i="19"/>
  <c r="AA769" i="19"/>
  <c r="AA770" i="19"/>
  <c r="AA771" i="19"/>
  <c r="AA772" i="19"/>
  <c r="AA773" i="19"/>
  <c r="AA774" i="19"/>
  <c r="AA775" i="19"/>
  <c r="AA776" i="19"/>
  <c r="AA777" i="19"/>
  <c r="AA778" i="19"/>
  <c r="AA779" i="19"/>
  <c r="AA780" i="19"/>
  <c r="AA781" i="19"/>
  <c r="AA782" i="19"/>
  <c r="AA783" i="19"/>
  <c r="AA784" i="19"/>
  <c r="AA785" i="19"/>
  <c r="AA786" i="19"/>
  <c r="AA787" i="19"/>
  <c r="AA788" i="19"/>
  <c r="AA789" i="19"/>
  <c r="AA790" i="19"/>
  <c r="AA791" i="19"/>
  <c r="AA792" i="19"/>
  <c r="AA793" i="19"/>
  <c r="AA794" i="19"/>
  <c r="AA795" i="19"/>
  <c r="AA796" i="19"/>
  <c r="AA797" i="19"/>
  <c r="AA798" i="19"/>
  <c r="AA799" i="19"/>
  <c r="AA800" i="19"/>
  <c r="AA801" i="19"/>
  <c r="AA802" i="19"/>
  <c r="AA803" i="19"/>
  <c r="AA804" i="19"/>
  <c r="AA805" i="19"/>
  <c r="AA806" i="19"/>
  <c r="AA807" i="19"/>
  <c r="AA808" i="19"/>
  <c r="AA809" i="19"/>
  <c r="AA810" i="19"/>
  <c r="AA811" i="19"/>
  <c r="AA812" i="19"/>
  <c r="AA813" i="19"/>
  <c r="AA814" i="19"/>
  <c r="AA815" i="19"/>
  <c r="AA816" i="19"/>
  <c r="AA817" i="19"/>
  <c r="AA818" i="19"/>
  <c r="AA819" i="19"/>
  <c r="AA820" i="19"/>
  <c r="AA821" i="19"/>
  <c r="AA822" i="19"/>
  <c r="AA823" i="19"/>
  <c r="AA825" i="19"/>
  <c r="AA826" i="19"/>
  <c r="AA827" i="19"/>
  <c r="AA828" i="19"/>
  <c r="AA829" i="19"/>
  <c r="AA830" i="19"/>
  <c r="AA831" i="19"/>
  <c r="AA832" i="19"/>
  <c r="AA833" i="19"/>
  <c r="AA834" i="19"/>
  <c r="AA835" i="19"/>
  <c r="AA836" i="19"/>
  <c r="AA837" i="19"/>
  <c r="AA838" i="19"/>
  <c r="AA839" i="19"/>
  <c r="AA840" i="19"/>
  <c r="AA841" i="19"/>
  <c r="AA842" i="19"/>
  <c r="AA843" i="19"/>
  <c r="AA844" i="19"/>
  <c r="AA845" i="19"/>
  <c r="AA846" i="19"/>
  <c r="AA847" i="19"/>
  <c r="AA848" i="19"/>
  <c r="AA849" i="19"/>
  <c r="AA850" i="19"/>
  <c r="AA851" i="19"/>
  <c r="AA852" i="19"/>
  <c r="AA853" i="19"/>
  <c r="AA854" i="19"/>
  <c r="AA855" i="19"/>
  <c r="AA856" i="19"/>
  <c r="AA857" i="19"/>
  <c r="AA858" i="19"/>
  <c r="AA859" i="19"/>
  <c r="AA860" i="19"/>
  <c r="AA861" i="19"/>
  <c r="AA862" i="19"/>
  <c r="AA863" i="19"/>
  <c r="AA864" i="19"/>
  <c r="AA865" i="19"/>
  <c r="AA866" i="19"/>
  <c r="AA867" i="19"/>
  <c r="AA868" i="19"/>
  <c r="AA869" i="19"/>
  <c r="AA870" i="19"/>
  <c r="AA871" i="19"/>
  <c r="AA872" i="19"/>
  <c r="AA873" i="19"/>
  <c r="AA874" i="19"/>
  <c r="AA875" i="19"/>
  <c r="AA876" i="19"/>
  <c r="AA877" i="19"/>
  <c r="AA878" i="19"/>
  <c r="AA879" i="19"/>
  <c r="AA880" i="19"/>
  <c r="AA881" i="19"/>
  <c r="AA882" i="19"/>
  <c r="AA883" i="19"/>
  <c r="AA884" i="19"/>
  <c r="AA885" i="19"/>
  <c r="AA886" i="19"/>
  <c r="AA888" i="19"/>
  <c r="AA889" i="19"/>
  <c r="AA890" i="19"/>
  <c r="AA891" i="19"/>
  <c r="AA892" i="19"/>
  <c r="AA893" i="19"/>
  <c r="AA894" i="19"/>
  <c r="AA895" i="19"/>
  <c r="AA896" i="19"/>
  <c r="AA897" i="19"/>
  <c r="AA898" i="19"/>
  <c r="AA899" i="19"/>
  <c r="AA900" i="19"/>
  <c r="AA901" i="19"/>
  <c r="AA902" i="19"/>
  <c r="AA903" i="19"/>
  <c r="AA904" i="19"/>
  <c r="AA905" i="19"/>
  <c r="AA906" i="19"/>
  <c r="AA907" i="19"/>
  <c r="AA908" i="19"/>
  <c r="AA909" i="19"/>
  <c r="AA910" i="19"/>
  <c r="AA911" i="19"/>
  <c r="AA912" i="19"/>
  <c r="AA913" i="19"/>
  <c r="AA914" i="19"/>
  <c r="AA915" i="19"/>
  <c r="AA916" i="19"/>
  <c r="AA917" i="19"/>
  <c r="AA918" i="19"/>
  <c r="AA919" i="19"/>
  <c r="AA920" i="19"/>
  <c r="AA921" i="19"/>
  <c r="AA922" i="19"/>
  <c r="AA923" i="19"/>
  <c r="AA924" i="19"/>
  <c r="AA925" i="19"/>
  <c r="AA926" i="19"/>
  <c r="AA927" i="19"/>
  <c r="AA928" i="19"/>
  <c r="AA929" i="19"/>
  <c r="AA930" i="19"/>
  <c r="AA931" i="19"/>
  <c r="AA932" i="19"/>
  <c r="AA933" i="19"/>
  <c r="AA934" i="19"/>
  <c r="AA935" i="19"/>
  <c r="AA936" i="19"/>
  <c r="AA937" i="19"/>
  <c r="AA938" i="19"/>
  <c r="AA939" i="19"/>
  <c r="AA940" i="19"/>
  <c r="AA941" i="19"/>
  <c r="AA942" i="19"/>
  <c r="AA943" i="19"/>
  <c r="AA944" i="19"/>
  <c r="AA945" i="19"/>
  <c r="AA946" i="19"/>
  <c r="AA947" i="19"/>
  <c r="AA948" i="19"/>
  <c r="AA949" i="19"/>
  <c r="AA5" i="19"/>
  <c r="Z6" i="19"/>
  <c r="Z7" i="19"/>
  <c r="Z8" i="19"/>
  <c r="Z9" i="19"/>
  <c r="Z10" i="19"/>
  <c r="Z11" i="19"/>
  <c r="Z12" i="19"/>
  <c r="Z13" i="19"/>
  <c r="Z14" i="19"/>
  <c r="Z15" i="19"/>
  <c r="Z16" i="19"/>
  <c r="Z17" i="19"/>
  <c r="Z18" i="19"/>
  <c r="Z19" i="19"/>
  <c r="Z20" i="19"/>
  <c r="Z21" i="19"/>
  <c r="Z22" i="19"/>
  <c r="Z23" i="19"/>
  <c r="Z24" i="19"/>
  <c r="Z25" i="19"/>
  <c r="Z26" i="19"/>
  <c r="Z27" i="19"/>
  <c r="Z28" i="19"/>
  <c r="Z29" i="19"/>
  <c r="Z30" i="19"/>
  <c r="Z31" i="19"/>
  <c r="Z32" i="19"/>
  <c r="Z33" i="19"/>
  <c r="Z34" i="19"/>
  <c r="Z35" i="19"/>
  <c r="Z36" i="19"/>
  <c r="Z37" i="19"/>
  <c r="Z38" i="19"/>
  <c r="Z39" i="19"/>
  <c r="Z40" i="19"/>
  <c r="Z41" i="19"/>
  <c r="Z42" i="19"/>
  <c r="Z43" i="19"/>
  <c r="Z44" i="19"/>
  <c r="Z45" i="19"/>
  <c r="Z46" i="19"/>
  <c r="Z47" i="19"/>
  <c r="Z48" i="19"/>
  <c r="Z49" i="19"/>
  <c r="Z50" i="19"/>
  <c r="Z51" i="19"/>
  <c r="Z52" i="19"/>
  <c r="Z53" i="19"/>
  <c r="Z54" i="19"/>
  <c r="Z55" i="19"/>
  <c r="Z56" i="19"/>
  <c r="Z57" i="19"/>
  <c r="Z58" i="19"/>
  <c r="Z59" i="19"/>
  <c r="Z60" i="19"/>
  <c r="Z61" i="19"/>
  <c r="Z62" i="19"/>
  <c r="Z63" i="19"/>
  <c r="Z64" i="19"/>
  <c r="Z65" i="19"/>
  <c r="Z66" i="19"/>
  <c r="Z67" i="19"/>
  <c r="Z68" i="19"/>
  <c r="Z69" i="19"/>
  <c r="Z70" i="19"/>
  <c r="Z71" i="19"/>
  <c r="Z72" i="19"/>
  <c r="Z73" i="19"/>
  <c r="Z74" i="19"/>
  <c r="Z75" i="19"/>
  <c r="Z76" i="19"/>
  <c r="Z77" i="19"/>
  <c r="Z78" i="19"/>
  <c r="Z79" i="19"/>
  <c r="Z80" i="19"/>
  <c r="Z81" i="19"/>
  <c r="Z82" i="19"/>
  <c r="Z83" i="19"/>
  <c r="Z84" i="19"/>
  <c r="Z85" i="19"/>
  <c r="Z86" i="19"/>
  <c r="Z87" i="19"/>
  <c r="Z88" i="19"/>
  <c r="Z89" i="19"/>
  <c r="Z90" i="19"/>
  <c r="Z91" i="19"/>
  <c r="Z92" i="19"/>
  <c r="Z93" i="19"/>
  <c r="Z94" i="19"/>
  <c r="Z95" i="19"/>
  <c r="Z96" i="19"/>
  <c r="Z97" i="19"/>
  <c r="Z98" i="19"/>
  <c r="Z99" i="19"/>
  <c r="Z100" i="19"/>
  <c r="Z101" i="19"/>
  <c r="Z102" i="19"/>
  <c r="Z103" i="19"/>
  <c r="Z104" i="19"/>
  <c r="Z105" i="19"/>
  <c r="Z106" i="19"/>
  <c r="Z107" i="19"/>
  <c r="Z108" i="19"/>
  <c r="Z109" i="19"/>
  <c r="Z110" i="19"/>
  <c r="Z111" i="19"/>
  <c r="Z112" i="19"/>
  <c r="Z113" i="19"/>
  <c r="Z114" i="19"/>
  <c r="Z115" i="19"/>
  <c r="Z116" i="19"/>
  <c r="Z117" i="19"/>
  <c r="Z118" i="19"/>
  <c r="Z119" i="19"/>
  <c r="Z120" i="19"/>
  <c r="Z121" i="19"/>
  <c r="Z122" i="19"/>
  <c r="Z123" i="19"/>
  <c r="Z124" i="19"/>
  <c r="Z125" i="19"/>
  <c r="Z126" i="19"/>
  <c r="Z127" i="19"/>
  <c r="Z128" i="19"/>
  <c r="Z129" i="19"/>
  <c r="Z130" i="19"/>
  <c r="Z131" i="19"/>
  <c r="Z132" i="19"/>
  <c r="Z133" i="19"/>
  <c r="Z134" i="19"/>
  <c r="Z135" i="19"/>
  <c r="Z136" i="19"/>
  <c r="Z137" i="19"/>
  <c r="Z138" i="19"/>
  <c r="Z139" i="19"/>
  <c r="Z140" i="19"/>
  <c r="Z141" i="19"/>
  <c r="Z142" i="19"/>
  <c r="Z143" i="19"/>
  <c r="Z144" i="19"/>
  <c r="Z145" i="19"/>
  <c r="Z146" i="19"/>
  <c r="Z147" i="19"/>
  <c r="Z148" i="19"/>
  <c r="Z149" i="19"/>
  <c r="Z150" i="19"/>
  <c r="Z151" i="19"/>
  <c r="Z152" i="19"/>
  <c r="Z153" i="19"/>
  <c r="Z154" i="19"/>
  <c r="Z155" i="19"/>
  <c r="Z156" i="19"/>
  <c r="Z157" i="19"/>
  <c r="Z158" i="19"/>
  <c r="Z159" i="19"/>
  <c r="Z160" i="19"/>
  <c r="Z161" i="19"/>
  <c r="Z162" i="19"/>
  <c r="Z163" i="19"/>
  <c r="Z164" i="19"/>
  <c r="Z165" i="19"/>
  <c r="Z166" i="19"/>
  <c r="Z167" i="19"/>
  <c r="Z168" i="19"/>
  <c r="Z169" i="19"/>
  <c r="Z170" i="19"/>
  <c r="Z171" i="19"/>
  <c r="Z172" i="19"/>
  <c r="Z173" i="19"/>
  <c r="Z174" i="19"/>
  <c r="Z175" i="19"/>
  <c r="Z176" i="19"/>
  <c r="Z177" i="19"/>
  <c r="Z178" i="19"/>
  <c r="Z179" i="19"/>
  <c r="Z180" i="19"/>
  <c r="Z181" i="19"/>
  <c r="Z182" i="19"/>
  <c r="Z183" i="19"/>
  <c r="Z184" i="19"/>
  <c r="Z185" i="19"/>
  <c r="Z186" i="19"/>
  <c r="Z187" i="19"/>
  <c r="Z188" i="19"/>
  <c r="Z189" i="19"/>
  <c r="Z190" i="19"/>
  <c r="Z191" i="19"/>
  <c r="Z192" i="19"/>
  <c r="Z193" i="19"/>
  <c r="Z194" i="19"/>
  <c r="Z195" i="19"/>
  <c r="Z196" i="19"/>
  <c r="Z197" i="19"/>
  <c r="Z198" i="19"/>
  <c r="Z199" i="19"/>
  <c r="Z200" i="19"/>
  <c r="Z201" i="19"/>
  <c r="Z202" i="19"/>
  <c r="Z203" i="19"/>
  <c r="Z204" i="19"/>
  <c r="Z205" i="19"/>
  <c r="Z206" i="19"/>
  <c r="Z207" i="19"/>
  <c r="Z208" i="19"/>
  <c r="Z209" i="19"/>
  <c r="Z210" i="19"/>
  <c r="Z211" i="19"/>
  <c r="Z212" i="19"/>
  <c r="Z213" i="19"/>
  <c r="Z214" i="19"/>
  <c r="Z215" i="19"/>
  <c r="Z216" i="19"/>
  <c r="Z217" i="19"/>
  <c r="Z218" i="19"/>
  <c r="Z219" i="19"/>
  <c r="Z220" i="19"/>
  <c r="Z221" i="19"/>
  <c r="Z222" i="19"/>
  <c r="Z223" i="19"/>
  <c r="Z224" i="19"/>
  <c r="Z225" i="19"/>
  <c r="Z226" i="19"/>
  <c r="Z227" i="19"/>
  <c r="Z228" i="19"/>
  <c r="Z229" i="19"/>
  <c r="Z230" i="19"/>
  <c r="Z231" i="19"/>
  <c r="Z232" i="19"/>
  <c r="Z233" i="19"/>
  <c r="Z234" i="19"/>
  <c r="Z235" i="19"/>
  <c r="Z236" i="19"/>
  <c r="Z237" i="19"/>
  <c r="Z238" i="19"/>
  <c r="Z239" i="19"/>
  <c r="Z240" i="19"/>
  <c r="Z241" i="19"/>
  <c r="Z242" i="19"/>
  <c r="Z243" i="19"/>
  <c r="Z244" i="19"/>
  <c r="Z245" i="19"/>
  <c r="Z246" i="19"/>
  <c r="Z247" i="19"/>
  <c r="Z248" i="19"/>
  <c r="Z249" i="19"/>
  <c r="Z250" i="19"/>
  <c r="Z251" i="19"/>
  <c r="Z252" i="19"/>
  <c r="Z253" i="19"/>
  <c r="Z254" i="19"/>
  <c r="Z255" i="19"/>
  <c r="Z256" i="19"/>
  <c r="Z257" i="19"/>
  <c r="Z258" i="19"/>
  <c r="Z259" i="19"/>
  <c r="Z260" i="19"/>
  <c r="Z261" i="19"/>
  <c r="Z262" i="19"/>
  <c r="Z263" i="19"/>
  <c r="Z264" i="19"/>
  <c r="Z265" i="19"/>
  <c r="Z266" i="19"/>
  <c r="Z267" i="19"/>
  <c r="Z268" i="19"/>
  <c r="Z269" i="19"/>
  <c r="Z270" i="19"/>
  <c r="Z271" i="19"/>
  <c r="Z272" i="19"/>
  <c r="Z273" i="19"/>
  <c r="Z274" i="19"/>
  <c r="Z275" i="19"/>
  <c r="Z276" i="19"/>
  <c r="Z277" i="19"/>
  <c r="Z278" i="19"/>
  <c r="Z279" i="19"/>
  <c r="Z280" i="19"/>
  <c r="Z281" i="19"/>
  <c r="Z282" i="19"/>
  <c r="Z283" i="19"/>
  <c r="Z284" i="19"/>
  <c r="Z285" i="19"/>
  <c r="Z286" i="19"/>
  <c r="Z287" i="19"/>
  <c r="Z288" i="19"/>
  <c r="Z289" i="19"/>
  <c r="Z290" i="19"/>
  <c r="Z291" i="19"/>
  <c r="Z292" i="19"/>
  <c r="Z293" i="19"/>
  <c r="Z294" i="19"/>
  <c r="Z295" i="19"/>
  <c r="Z296" i="19"/>
  <c r="Z297" i="19"/>
  <c r="Z298" i="19"/>
  <c r="Z299" i="19"/>
  <c r="Z300" i="19"/>
  <c r="Z301" i="19"/>
  <c r="Z302" i="19"/>
  <c r="Z303" i="19"/>
  <c r="Z304" i="19"/>
  <c r="Z305" i="19"/>
  <c r="Z306" i="19"/>
  <c r="Z307" i="19"/>
  <c r="Z308" i="19"/>
  <c r="Z309" i="19"/>
  <c r="Z310" i="19"/>
  <c r="Z311" i="19"/>
  <c r="Z312" i="19"/>
  <c r="Z313" i="19"/>
  <c r="Z314" i="19"/>
  <c r="Z315" i="19"/>
  <c r="Z316" i="19"/>
  <c r="Z317" i="19"/>
  <c r="Z318" i="19"/>
  <c r="Z319" i="19"/>
  <c r="Z320" i="19"/>
  <c r="Z321" i="19"/>
  <c r="Z322" i="19"/>
  <c r="Z323" i="19"/>
  <c r="Z324" i="19"/>
  <c r="Z325" i="19"/>
  <c r="Z326" i="19"/>
  <c r="Z327" i="19"/>
  <c r="Z328" i="19"/>
  <c r="Z329" i="19"/>
  <c r="Z330" i="19"/>
  <c r="Z331" i="19"/>
  <c r="Z332" i="19"/>
  <c r="Z333" i="19"/>
  <c r="Z334" i="19"/>
  <c r="Z335" i="19"/>
  <c r="Z336" i="19"/>
  <c r="Z337" i="19"/>
  <c r="Z338" i="19"/>
  <c r="Z339" i="19"/>
  <c r="Z340" i="19"/>
  <c r="Z341" i="19"/>
  <c r="Z342" i="19"/>
  <c r="Z343" i="19"/>
  <c r="Z344" i="19"/>
  <c r="Z345" i="19"/>
  <c r="Z346" i="19"/>
  <c r="Z347" i="19"/>
  <c r="Z348" i="19"/>
  <c r="Z349" i="19"/>
  <c r="Z350" i="19"/>
  <c r="Z351" i="19"/>
  <c r="Z352" i="19"/>
  <c r="Z353" i="19"/>
  <c r="Z354" i="19"/>
  <c r="Z355" i="19"/>
  <c r="Z356" i="19"/>
  <c r="Z357" i="19"/>
  <c r="Z358" i="19"/>
  <c r="Z359" i="19"/>
  <c r="Z360" i="19"/>
  <c r="Z361" i="19"/>
  <c r="Z362" i="19"/>
  <c r="Z363" i="19"/>
  <c r="Z364" i="19"/>
  <c r="Z365" i="19"/>
  <c r="Z366" i="19"/>
  <c r="Z367" i="19"/>
  <c r="Z368" i="19"/>
  <c r="Z369" i="19"/>
  <c r="Z370" i="19"/>
  <c r="Z371" i="19"/>
  <c r="Z372" i="19"/>
  <c r="Z373" i="19"/>
  <c r="Z374" i="19"/>
  <c r="Z375" i="19"/>
  <c r="Z376" i="19"/>
  <c r="Z377" i="19"/>
  <c r="Z378" i="19"/>
  <c r="Z379" i="19"/>
  <c r="Z380" i="19"/>
  <c r="Z381" i="19"/>
  <c r="Z382" i="19"/>
  <c r="Z383" i="19"/>
  <c r="Z384" i="19"/>
  <c r="Z385" i="19"/>
  <c r="Z386" i="19"/>
  <c r="Z387" i="19"/>
  <c r="Z389" i="19"/>
  <c r="Z390" i="19"/>
  <c r="Z391" i="19"/>
  <c r="Z392" i="19"/>
  <c r="Z393" i="19"/>
  <c r="Z394" i="19"/>
  <c r="Z395" i="19"/>
  <c r="Z396" i="19"/>
  <c r="Z397" i="19"/>
  <c r="Z398" i="19"/>
  <c r="Z399" i="19"/>
  <c r="Z400" i="19"/>
  <c r="Z401" i="19"/>
  <c r="Z402" i="19"/>
  <c r="Z403" i="19"/>
  <c r="Z404" i="19"/>
  <c r="Z405" i="19"/>
  <c r="Z406" i="19"/>
  <c r="Z407" i="19"/>
  <c r="Z408" i="19"/>
  <c r="Z409" i="19"/>
  <c r="Z410" i="19"/>
  <c r="Z411" i="19"/>
  <c r="Z412" i="19"/>
  <c r="Z413" i="19"/>
  <c r="Z414" i="19"/>
  <c r="Z415" i="19"/>
  <c r="Z416" i="19"/>
  <c r="Z417" i="19"/>
  <c r="Z418" i="19"/>
  <c r="Z419" i="19"/>
  <c r="Z420" i="19"/>
  <c r="Z421" i="19"/>
  <c r="Z422" i="19"/>
  <c r="Z423" i="19"/>
  <c r="Z424" i="19"/>
  <c r="Z425" i="19"/>
  <c r="Z426" i="19"/>
  <c r="Z427" i="19"/>
  <c r="Z428" i="19"/>
  <c r="Z429" i="19"/>
  <c r="Z430" i="19"/>
  <c r="Z431" i="19"/>
  <c r="Z432" i="19"/>
  <c r="Z433" i="19"/>
  <c r="Z434" i="19"/>
  <c r="Z435" i="19"/>
  <c r="Z436" i="19"/>
  <c r="Z437" i="19"/>
  <c r="Z438" i="19"/>
  <c r="Z439" i="19"/>
  <c r="Z440" i="19"/>
  <c r="Z441" i="19"/>
  <c r="Z442" i="19"/>
  <c r="Z443" i="19"/>
  <c r="Z444" i="19"/>
  <c r="Z445" i="19"/>
  <c r="Z446" i="19"/>
  <c r="Z447" i="19"/>
  <c r="Z448" i="19"/>
  <c r="Z450" i="19"/>
  <c r="Z451" i="19"/>
  <c r="Z452" i="19"/>
  <c r="Z453" i="19"/>
  <c r="Z454" i="19"/>
  <c r="Z455" i="19"/>
  <c r="Z456" i="19"/>
  <c r="Z457" i="19"/>
  <c r="Z458" i="19"/>
  <c r="Z459" i="19"/>
  <c r="Z460" i="19"/>
  <c r="Z461" i="19"/>
  <c r="Z462" i="19"/>
  <c r="Z463" i="19"/>
  <c r="Z464" i="19"/>
  <c r="Z465" i="19"/>
  <c r="Z466" i="19"/>
  <c r="Z467" i="19"/>
  <c r="Z468" i="19"/>
  <c r="Z469" i="19"/>
  <c r="Z470" i="19"/>
  <c r="Z471" i="19"/>
  <c r="Z472" i="19"/>
  <c r="Z473" i="19"/>
  <c r="Z474" i="19"/>
  <c r="Z475" i="19"/>
  <c r="Z476" i="19"/>
  <c r="Z477" i="19"/>
  <c r="Z478" i="19"/>
  <c r="Z479" i="19"/>
  <c r="Z480" i="19"/>
  <c r="Z481" i="19"/>
  <c r="Z482" i="19"/>
  <c r="Z483" i="19"/>
  <c r="Z484" i="19"/>
  <c r="Z485" i="19"/>
  <c r="Z486" i="19"/>
  <c r="Z487" i="19"/>
  <c r="Z488" i="19"/>
  <c r="Z489" i="19"/>
  <c r="Z490" i="19"/>
  <c r="Z491" i="19"/>
  <c r="Z492" i="19"/>
  <c r="Z493" i="19"/>
  <c r="Z494" i="19"/>
  <c r="Z495" i="19"/>
  <c r="Z496" i="19"/>
  <c r="Z497" i="19"/>
  <c r="Z498" i="19"/>
  <c r="Z499" i="19"/>
  <c r="Z500" i="19"/>
  <c r="Z501" i="19"/>
  <c r="Z502" i="19"/>
  <c r="Z503" i="19"/>
  <c r="Z504" i="19"/>
  <c r="Z505" i="19"/>
  <c r="Z506" i="19"/>
  <c r="Z507" i="19"/>
  <c r="Z508" i="19"/>
  <c r="Z509" i="19"/>
  <c r="Z510" i="19"/>
  <c r="Z512" i="19"/>
  <c r="Z513" i="19"/>
  <c r="Z514" i="19"/>
  <c r="Z515" i="19"/>
  <c r="Z516" i="19"/>
  <c r="Z517" i="19"/>
  <c r="Z518" i="19"/>
  <c r="Z519" i="19"/>
  <c r="Z520" i="19"/>
  <c r="Z521" i="19"/>
  <c r="Z522" i="19"/>
  <c r="Z523" i="19"/>
  <c r="Z524" i="19"/>
  <c r="Z525" i="19"/>
  <c r="Z526" i="19"/>
  <c r="Z527" i="19"/>
  <c r="Z528" i="19"/>
  <c r="Z529" i="19"/>
  <c r="Z530" i="19"/>
  <c r="Z531" i="19"/>
  <c r="Z532" i="19"/>
  <c r="Z533" i="19"/>
  <c r="Z534" i="19"/>
  <c r="Z535" i="19"/>
  <c r="Z536" i="19"/>
  <c r="Z537" i="19"/>
  <c r="Z538" i="19"/>
  <c r="Z539" i="19"/>
  <c r="Z540" i="19"/>
  <c r="Z541" i="19"/>
  <c r="Z542" i="19"/>
  <c r="Z543" i="19"/>
  <c r="Z544" i="19"/>
  <c r="Z545" i="19"/>
  <c r="Z546" i="19"/>
  <c r="Z547" i="19"/>
  <c r="Z548" i="19"/>
  <c r="Z549" i="19"/>
  <c r="Z550" i="19"/>
  <c r="Z551" i="19"/>
  <c r="Z552" i="19"/>
  <c r="Z553" i="19"/>
  <c r="Z554" i="19"/>
  <c r="Z555" i="19"/>
  <c r="Z556" i="19"/>
  <c r="Z557" i="19"/>
  <c r="Z558" i="19"/>
  <c r="Z559" i="19"/>
  <c r="Z560" i="19"/>
  <c r="Z561" i="19"/>
  <c r="Z562" i="19"/>
  <c r="Z563" i="19"/>
  <c r="Z564" i="19"/>
  <c r="Z565" i="19"/>
  <c r="Z566" i="19"/>
  <c r="Z567" i="19"/>
  <c r="Z568" i="19"/>
  <c r="Z569" i="19"/>
  <c r="Z570" i="19"/>
  <c r="Z571" i="19"/>
  <c r="Z572" i="19"/>
  <c r="Z574" i="19"/>
  <c r="Z575" i="19"/>
  <c r="Z576" i="19"/>
  <c r="Z577" i="19"/>
  <c r="Z578" i="19"/>
  <c r="Z579" i="19"/>
  <c r="Z580" i="19"/>
  <c r="Z581" i="19"/>
  <c r="Z582" i="19"/>
  <c r="Z583" i="19"/>
  <c r="Z584" i="19"/>
  <c r="Z585" i="19"/>
  <c r="Z586" i="19"/>
  <c r="Z587" i="19"/>
  <c r="Z588" i="19"/>
  <c r="Z589" i="19"/>
  <c r="Z590" i="19"/>
  <c r="Z591" i="19"/>
  <c r="Z592" i="19"/>
  <c r="Z593" i="19"/>
  <c r="Z594" i="19"/>
  <c r="Z595" i="19"/>
  <c r="Z596" i="19"/>
  <c r="Z597" i="19"/>
  <c r="Z598" i="19"/>
  <c r="Z599" i="19"/>
  <c r="Z600" i="19"/>
  <c r="Z601" i="19"/>
  <c r="Z602" i="19"/>
  <c r="Z603" i="19"/>
  <c r="Z604" i="19"/>
  <c r="Z605" i="19"/>
  <c r="Z606" i="19"/>
  <c r="Z607" i="19"/>
  <c r="Z608" i="19"/>
  <c r="Z609" i="19"/>
  <c r="Z610" i="19"/>
  <c r="Z611" i="19"/>
  <c r="Z612" i="19"/>
  <c r="Z613" i="19"/>
  <c r="Z614" i="19"/>
  <c r="Z615" i="19"/>
  <c r="Z616" i="19"/>
  <c r="Z617" i="19"/>
  <c r="Z618" i="19"/>
  <c r="Z619" i="19"/>
  <c r="Z620" i="19"/>
  <c r="Z621" i="19"/>
  <c r="Z622" i="19"/>
  <c r="Z623" i="19"/>
  <c r="Z624" i="19"/>
  <c r="Z625" i="19"/>
  <c r="Z626" i="19"/>
  <c r="Z627" i="19"/>
  <c r="Z628" i="19"/>
  <c r="Z629" i="19"/>
  <c r="Z630" i="19"/>
  <c r="Z631" i="19"/>
  <c r="Z632" i="19"/>
  <c r="Z633" i="19"/>
  <c r="Z634" i="19"/>
  <c r="Z636" i="19"/>
  <c r="Z637" i="19"/>
  <c r="Z638" i="19"/>
  <c r="Z639" i="19"/>
  <c r="Z640" i="19"/>
  <c r="Z641" i="19"/>
  <c r="Z642" i="19"/>
  <c r="Z643" i="19"/>
  <c r="Z644" i="19"/>
  <c r="Z645" i="19"/>
  <c r="Z646" i="19"/>
  <c r="Z647" i="19"/>
  <c r="Z648" i="19"/>
  <c r="Z649" i="19"/>
  <c r="Z650" i="19"/>
  <c r="Z651" i="19"/>
  <c r="Z652" i="19"/>
  <c r="Z653" i="19"/>
  <c r="Z654" i="19"/>
  <c r="Z655" i="19"/>
  <c r="Z656" i="19"/>
  <c r="Z657" i="19"/>
  <c r="Z658" i="19"/>
  <c r="Z659" i="19"/>
  <c r="Z660" i="19"/>
  <c r="Z661" i="19"/>
  <c r="Z662" i="19"/>
  <c r="Z663" i="19"/>
  <c r="Z664" i="19"/>
  <c r="Z665" i="19"/>
  <c r="Z666" i="19"/>
  <c r="Z667" i="19"/>
  <c r="Z668" i="19"/>
  <c r="Z669" i="19"/>
  <c r="Z670" i="19"/>
  <c r="Z671" i="19"/>
  <c r="Z672" i="19"/>
  <c r="Z673" i="19"/>
  <c r="Z674" i="19"/>
  <c r="Z675" i="19"/>
  <c r="Z676" i="19"/>
  <c r="Z677" i="19"/>
  <c r="Z678" i="19"/>
  <c r="Z679" i="19"/>
  <c r="Z680" i="19"/>
  <c r="Z681" i="19"/>
  <c r="Z682" i="19"/>
  <c r="Z683" i="19"/>
  <c r="Z684" i="19"/>
  <c r="Z685" i="19"/>
  <c r="Z686" i="19"/>
  <c r="Z687" i="19"/>
  <c r="Z688" i="19"/>
  <c r="Z689" i="19"/>
  <c r="Z690" i="19"/>
  <c r="Z691" i="19"/>
  <c r="Z692" i="19"/>
  <c r="Z693" i="19"/>
  <c r="Z694" i="19"/>
  <c r="Z695" i="19"/>
  <c r="Z696" i="19"/>
  <c r="Z697" i="19"/>
  <c r="Z698" i="19"/>
  <c r="Z699" i="19"/>
  <c r="Z700" i="19"/>
  <c r="Z702" i="19"/>
  <c r="Z703" i="19"/>
  <c r="Z704" i="19"/>
  <c r="Z705" i="19"/>
  <c r="Z706" i="19"/>
  <c r="Z707" i="19"/>
  <c r="Z708" i="19"/>
  <c r="Z709" i="19"/>
  <c r="Z710" i="19"/>
  <c r="Z711" i="19"/>
  <c r="Z712" i="19"/>
  <c r="Z713" i="19"/>
  <c r="Z714" i="19"/>
  <c r="Z715" i="19"/>
  <c r="Z716" i="19"/>
  <c r="Z717" i="19"/>
  <c r="Z718" i="19"/>
  <c r="Z719" i="19"/>
  <c r="Z720" i="19"/>
  <c r="Z721" i="19"/>
  <c r="Z722" i="19"/>
  <c r="Z723" i="19"/>
  <c r="Z724" i="19"/>
  <c r="Z725" i="19"/>
  <c r="Z726" i="19"/>
  <c r="Z727" i="19"/>
  <c r="Z728" i="19"/>
  <c r="Z729" i="19"/>
  <c r="Z730" i="19"/>
  <c r="Z731" i="19"/>
  <c r="Z732" i="19"/>
  <c r="Z733" i="19"/>
  <c r="Z734" i="19"/>
  <c r="Z735" i="19"/>
  <c r="Z736" i="19"/>
  <c r="Z737" i="19"/>
  <c r="Z738" i="19"/>
  <c r="Z739" i="19"/>
  <c r="Z740" i="19"/>
  <c r="Z741" i="19"/>
  <c r="Z742" i="19"/>
  <c r="Z743" i="19"/>
  <c r="Z744" i="19"/>
  <c r="Z745" i="19"/>
  <c r="Z746" i="19"/>
  <c r="Z747" i="19"/>
  <c r="Z748" i="19"/>
  <c r="Z749" i="19"/>
  <c r="Z750" i="19"/>
  <c r="Z751" i="19"/>
  <c r="Z752" i="19"/>
  <c r="Z753" i="19"/>
  <c r="Z754" i="19"/>
  <c r="Z755" i="19"/>
  <c r="Z756" i="19"/>
  <c r="Z757" i="19"/>
  <c r="Z758" i="19"/>
  <c r="Z759" i="19"/>
  <c r="Z760" i="19"/>
  <c r="Z761" i="19"/>
  <c r="Z763" i="19"/>
  <c r="Z764" i="19"/>
  <c r="Z765" i="19"/>
  <c r="Z766" i="19"/>
  <c r="Z767" i="19"/>
  <c r="Z768" i="19"/>
  <c r="Z769" i="19"/>
  <c r="Z770" i="19"/>
  <c r="Z771" i="19"/>
  <c r="Z772" i="19"/>
  <c r="Z773" i="19"/>
  <c r="Z774" i="19"/>
  <c r="Z775" i="19"/>
  <c r="Z776" i="19"/>
  <c r="Z777" i="19"/>
  <c r="Z778" i="19"/>
  <c r="Z779" i="19"/>
  <c r="Z780" i="19"/>
  <c r="Z781" i="19"/>
  <c r="Z782" i="19"/>
  <c r="Z783" i="19"/>
  <c r="Z784" i="19"/>
  <c r="Z785" i="19"/>
  <c r="Z786" i="19"/>
  <c r="Z787" i="19"/>
  <c r="Z788" i="19"/>
  <c r="Z789" i="19"/>
  <c r="Z790" i="19"/>
  <c r="Z791" i="19"/>
  <c r="Z792" i="19"/>
  <c r="Z793" i="19"/>
  <c r="Z794" i="19"/>
  <c r="Z795" i="19"/>
  <c r="Z796" i="19"/>
  <c r="Z797" i="19"/>
  <c r="Z798" i="19"/>
  <c r="Z799" i="19"/>
  <c r="Z800" i="19"/>
  <c r="Z801" i="19"/>
  <c r="Z802" i="19"/>
  <c r="Z803" i="19"/>
  <c r="Z804" i="19"/>
  <c r="Z805" i="19"/>
  <c r="Z806" i="19"/>
  <c r="Z807" i="19"/>
  <c r="Z808" i="19"/>
  <c r="Z809" i="19"/>
  <c r="Z810" i="19"/>
  <c r="Z811" i="19"/>
  <c r="Z812" i="19"/>
  <c r="Z813" i="19"/>
  <c r="Z814" i="19"/>
  <c r="Z815" i="19"/>
  <c r="Z816" i="19"/>
  <c r="Z817" i="19"/>
  <c r="Z818" i="19"/>
  <c r="Z819" i="19"/>
  <c r="Z820" i="19"/>
  <c r="Z821" i="19"/>
  <c r="Z822" i="19"/>
  <c r="Z823" i="19"/>
  <c r="Z825" i="19"/>
  <c r="Z826" i="19"/>
  <c r="Z827" i="19"/>
  <c r="Z828" i="19"/>
  <c r="Z829" i="19"/>
  <c r="Z830" i="19"/>
  <c r="Z831" i="19"/>
  <c r="Z832" i="19"/>
  <c r="Z833" i="19"/>
  <c r="Z834" i="19"/>
  <c r="Z835" i="19"/>
  <c r="Z836" i="19"/>
  <c r="Z837" i="19"/>
  <c r="Z838" i="19"/>
  <c r="Z839" i="19"/>
  <c r="Z840" i="19"/>
  <c r="Z841" i="19"/>
  <c r="Z842" i="19"/>
  <c r="Z843" i="19"/>
  <c r="Z844" i="19"/>
  <c r="Z845" i="19"/>
  <c r="Z846" i="19"/>
  <c r="Z847" i="19"/>
  <c r="Z848" i="19"/>
  <c r="Z849" i="19"/>
  <c r="Z850" i="19"/>
  <c r="Z851" i="19"/>
  <c r="Z852" i="19"/>
  <c r="Z853" i="19"/>
  <c r="Z854" i="19"/>
  <c r="Z855" i="19"/>
  <c r="Z856" i="19"/>
  <c r="Z857" i="19"/>
  <c r="Z858" i="19"/>
  <c r="Z859" i="19"/>
  <c r="Z860" i="19"/>
  <c r="Z861" i="19"/>
  <c r="Z862" i="19"/>
  <c r="Z863" i="19"/>
  <c r="Z864" i="19"/>
  <c r="Z865" i="19"/>
  <c r="Z866" i="19"/>
  <c r="Z867" i="19"/>
  <c r="Z868" i="19"/>
  <c r="Z869" i="19"/>
  <c r="Z870" i="19"/>
  <c r="Z871" i="19"/>
  <c r="Z872" i="19"/>
  <c r="Z873" i="19"/>
  <c r="Z874" i="19"/>
  <c r="Z875" i="19"/>
  <c r="Z876" i="19"/>
  <c r="Z877" i="19"/>
  <c r="Z878" i="19"/>
  <c r="Z879" i="19"/>
  <c r="Z880" i="19"/>
  <c r="Z881" i="19"/>
  <c r="Z882" i="19"/>
  <c r="Z883" i="19"/>
  <c r="Z884" i="19"/>
  <c r="Z885" i="19"/>
  <c r="Z886" i="19"/>
  <c r="Z888" i="19"/>
  <c r="Z889" i="19"/>
  <c r="Z890" i="19"/>
  <c r="Z891" i="19"/>
  <c r="Z892" i="19"/>
  <c r="Z893" i="19"/>
  <c r="Z894" i="19"/>
  <c r="Z895" i="19"/>
  <c r="Z896" i="19"/>
  <c r="Z897" i="19"/>
  <c r="Z898" i="19"/>
  <c r="Z899" i="19"/>
  <c r="Z900" i="19"/>
  <c r="Z901" i="19"/>
  <c r="Z902" i="19"/>
  <c r="Z903" i="19"/>
  <c r="Z904" i="19"/>
  <c r="Z905" i="19"/>
  <c r="Z906" i="19"/>
  <c r="Z907" i="19"/>
  <c r="Z908" i="19"/>
  <c r="Z909" i="19"/>
  <c r="Z910" i="19"/>
  <c r="Z911" i="19"/>
  <c r="Z912" i="19"/>
  <c r="Z913" i="19"/>
  <c r="Z914" i="19"/>
  <c r="Z915" i="19"/>
  <c r="Z916" i="19"/>
  <c r="Z917" i="19"/>
  <c r="Z918" i="19"/>
  <c r="Z919" i="19"/>
  <c r="Z920" i="19"/>
  <c r="Z921" i="19"/>
  <c r="Z922" i="19"/>
  <c r="Z923" i="19"/>
  <c r="Z924" i="19"/>
  <c r="Z925" i="19"/>
  <c r="Z926" i="19"/>
  <c r="Z927" i="19"/>
  <c r="Z928" i="19"/>
  <c r="Z929" i="19"/>
  <c r="Z930" i="19"/>
  <c r="Z931" i="19"/>
  <c r="Z932" i="19"/>
  <c r="Z933" i="19"/>
  <c r="Z934" i="19"/>
  <c r="Z935" i="19"/>
  <c r="Z936" i="19"/>
  <c r="Z937" i="19"/>
  <c r="Z938" i="19"/>
  <c r="Z939" i="19"/>
  <c r="Z940" i="19"/>
  <c r="Z941" i="19"/>
  <c r="Z942" i="19"/>
  <c r="Z943" i="19"/>
  <c r="Z944" i="19"/>
  <c r="Z945" i="19"/>
  <c r="Z946" i="19"/>
  <c r="Z947" i="19"/>
  <c r="Z948" i="19"/>
  <c r="Z949" i="19"/>
  <c r="Z5" i="19"/>
  <c r="Y9" i="19"/>
  <c r="Y10" i="19"/>
  <c r="Y11" i="19"/>
  <c r="Y12" i="19"/>
  <c r="Y13" i="19"/>
  <c r="Y14" i="19"/>
  <c r="Y15" i="19"/>
  <c r="Y16" i="19"/>
  <c r="Y17" i="19"/>
  <c r="Y18" i="19"/>
  <c r="Y19" i="19"/>
  <c r="Y20" i="19"/>
  <c r="Y21" i="19"/>
  <c r="Y22" i="19"/>
  <c r="Y23" i="19"/>
  <c r="Y24" i="19"/>
  <c r="Y25" i="19"/>
  <c r="Y26" i="19"/>
  <c r="Y27" i="19"/>
  <c r="Y28" i="19"/>
  <c r="Y29" i="19"/>
  <c r="Y30" i="19"/>
  <c r="Y31" i="19"/>
  <c r="Y32" i="19"/>
  <c r="Y33" i="19"/>
  <c r="Y34" i="19"/>
  <c r="Y35" i="19"/>
  <c r="Y36" i="19"/>
  <c r="Y37" i="19"/>
  <c r="Y38" i="19"/>
  <c r="Y39" i="19"/>
  <c r="Y40" i="19"/>
  <c r="Y41" i="19"/>
  <c r="Y42" i="19"/>
  <c r="Y43" i="19"/>
  <c r="Y44" i="19"/>
  <c r="Y45" i="19"/>
  <c r="Y46" i="19"/>
  <c r="Y47" i="19"/>
  <c r="Y48" i="19"/>
  <c r="Y49" i="19"/>
  <c r="Y50" i="19"/>
  <c r="Y51" i="19"/>
  <c r="Y52" i="19"/>
  <c r="Y53" i="19"/>
  <c r="Y54" i="19"/>
  <c r="Y55" i="19"/>
  <c r="Y56" i="19"/>
  <c r="Y57" i="19"/>
  <c r="Y58" i="19"/>
  <c r="Y59" i="19"/>
  <c r="Y60" i="19"/>
  <c r="Y61" i="19"/>
  <c r="Y62" i="19"/>
  <c r="Y63" i="19"/>
  <c r="Y64" i="19"/>
  <c r="Y65" i="19"/>
  <c r="Y66" i="19"/>
  <c r="Y67" i="19"/>
  <c r="Y68" i="19"/>
  <c r="Y69" i="19"/>
  <c r="Y70" i="19"/>
  <c r="Y72" i="19"/>
  <c r="Y73" i="19"/>
  <c r="Y74" i="19"/>
  <c r="Y75" i="19"/>
  <c r="Y76" i="19"/>
  <c r="Y77" i="19"/>
  <c r="Y78" i="19"/>
  <c r="Y79" i="19"/>
  <c r="Y80" i="19"/>
  <c r="Y81" i="19"/>
  <c r="Y82" i="19"/>
  <c r="Y83" i="19"/>
  <c r="Y84" i="19"/>
  <c r="Y85" i="19"/>
  <c r="Y86" i="19"/>
  <c r="Y87" i="19"/>
  <c r="Y88" i="19"/>
  <c r="Y89" i="19"/>
  <c r="Y90" i="19"/>
  <c r="Y91" i="19"/>
  <c r="Y92" i="19"/>
  <c r="Y93" i="19"/>
  <c r="Y94" i="19"/>
  <c r="Y95" i="19"/>
  <c r="Y96" i="19"/>
  <c r="Y97" i="19"/>
  <c r="Y98" i="19"/>
  <c r="Y99" i="19"/>
  <c r="Y100" i="19"/>
  <c r="Y101" i="19"/>
  <c r="Y102" i="19"/>
  <c r="Y103" i="19"/>
  <c r="Y104" i="19"/>
  <c r="Y105" i="19"/>
  <c r="Y106" i="19"/>
  <c r="Y107" i="19"/>
  <c r="Y108" i="19"/>
  <c r="Y109" i="19"/>
  <c r="Y110" i="19"/>
  <c r="Y111" i="19"/>
  <c r="Y112" i="19"/>
  <c r="Y113" i="19"/>
  <c r="Y114" i="19"/>
  <c r="Y115" i="19"/>
  <c r="Y116" i="19"/>
  <c r="Y117" i="19"/>
  <c r="Y118" i="19"/>
  <c r="Y119" i="19"/>
  <c r="Y120" i="19"/>
  <c r="Y121" i="19"/>
  <c r="Y122" i="19"/>
  <c r="Y123" i="19"/>
  <c r="Y124" i="19"/>
  <c r="Y125" i="19"/>
  <c r="Y126" i="19"/>
  <c r="Y127" i="19"/>
  <c r="Y128" i="19"/>
  <c r="Y129" i="19"/>
  <c r="Y130" i="19"/>
  <c r="Y131" i="19"/>
  <c r="Y132" i="19"/>
  <c r="Y133" i="19"/>
  <c r="Y134" i="19"/>
  <c r="Y135" i="19"/>
  <c r="Y136" i="19"/>
  <c r="Y137" i="19"/>
  <c r="Y138" i="19"/>
  <c r="Y139" i="19"/>
  <c r="Y140" i="19"/>
  <c r="Y141" i="19"/>
  <c r="Y142" i="19"/>
  <c r="Y143" i="19"/>
  <c r="Y144" i="19"/>
  <c r="Y145" i="19"/>
  <c r="Y146" i="19"/>
  <c r="Y147" i="19"/>
  <c r="Y148" i="19"/>
  <c r="Y149" i="19"/>
  <c r="Y150" i="19"/>
  <c r="Y151" i="19"/>
  <c r="Y152" i="19"/>
  <c r="Y153" i="19"/>
  <c r="Y154" i="19"/>
  <c r="Y155" i="19"/>
  <c r="Y156" i="19"/>
  <c r="Y157" i="19"/>
  <c r="Y158" i="19"/>
  <c r="Y159" i="19"/>
  <c r="Y160" i="19"/>
  <c r="Y161" i="19"/>
  <c r="Y162" i="19"/>
  <c r="Y163" i="19"/>
  <c r="Y164" i="19"/>
  <c r="Y165" i="19"/>
  <c r="Y166" i="19"/>
  <c r="Y167" i="19"/>
  <c r="Y168" i="19"/>
  <c r="Y169" i="19"/>
  <c r="Y170" i="19"/>
  <c r="Y171" i="19"/>
  <c r="Y172" i="19"/>
  <c r="Y173" i="19"/>
  <c r="Y174" i="19"/>
  <c r="Y175" i="19"/>
  <c r="Y176" i="19"/>
  <c r="Y177" i="19"/>
  <c r="Y178" i="19"/>
  <c r="Y179" i="19"/>
  <c r="Y180" i="19"/>
  <c r="Y181" i="19"/>
  <c r="Y182" i="19"/>
  <c r="Y183" i="19"/>
  <c r="Y184" i="19"/>
  <c r="Y185" i="19"/>
  <c r="Y186" i="19"/>
  <c r="Y187" i="19"/>
  <c r="Y188" i="19"/>
  <c r="Y189" i="19"/>
  <c r="Y190" i="19"/>
  <c r="Y191" i="19"/>
  <c r="Y192" i="19"/>
  <c r="Y193" i="19"/>
  <c r="Y194" i="19"/>
  <c r="Y195" i="19"/>
  <c r="Y196" i="19"/>
  <c r="Y197" i="19"/>
  <c r="Y198" i="19"/>
  <c r="Y199" i="19"/>
  <c r="Y200" i="19"/>
  <c r="Y201" i="19"/>
  <c r="Y202" i="19"/>
  <c r="Y203" i="19"/>
  <c r="Y204" i="19"/>
  <c r="Y205" i="19"/>
  <c r="Y206" i="19"/>
  <c r="Y207" i="19"/>
  <c r="Y208" i="19"/>
  <c r="Y209" i="19"/>
  <c r="Y210" i="19"/>
  <c r="Y211" i="19"/>
  <c r="Y212" i="19"/>
  <c r="Y213" i="19"/>
  <c r="Y214" i="19"/>
  <c r="Y215" i="19"/>
  <c r="Y216" i="19"/>
  <c r="Y217" i="19"/>
  <c r="Y218" i="19"/>
  <c r="Y219" i="19"/>
  <c r="Y220" i="19"/>
  <c r="Y221" i="19"/>
  <c r="Y222" i="19"/>
  <c r="Y223" i="19"/>
  <c r="Y224" i="19"/>
  <c r="Y225" i="19"/>
  <c r="Y226" i="19"/>
  <c r="Y227" i="19"/>
  <c r="Y228" i="19"/>
  <c r="Y229" i="19"/>
  <c r="Y230" i="19"/>
  <c r="Y231" i="19"/>
  <c r="Y232" i="19"/>
  <c r="Y233" i="19"/>
  <c r="Y234" i="19"/>
  <c r="Y235" i="19"/>
  <c r="Y236" i="19"/>
  <c r="Y237" i="19"/>
  <c r="Y238" i="19"/>
  <c r="Y239" i="19"/>
  <c r="Y240" i="19"/>
  <c r="Y241" i="19"/>
  <c r="Y242" i="19"/>
  <c r="Y243" i="19"/>
  <c r="Y244" i="19"/>
  <c r="Y245" i="19"/>
  <c r="Y246" i="19"/>
  <c r="Y247" i="19"/>
  <c r="Y248" i="19"/>
  <c r="Y249" i="19"/>
  <c r="Y250" i="19"/>
  <c r="Y251" i="19"/>
  <c r="Y252" i="19"/>
  <c r="Y253" i="19"/>
  <c r="Y254" i="19"/>
  <c r="Y255" i="19"/>
  <c r="Y256" i="19"/>
  <c r="Y257" i="19"/>
  <c r="Y258" i="19"/>
  <c r="Y259" i="19"/>
  <c r="Y260" i="19"/>
  <c r="Y261" i="19"/>
  <c r="Y262" i="19"/>
  <c r="Y263" i="19"/>
  <c r="Y264" i="19"/>
  <c r="Y265" i="19"/>
  <c r="Y266" i="19"/>
  <c r="Y267" i="19"/>
  <c r="Y268" i="19"/>
  <c r="Y269" i="19"/>
  <c r="Y270" i="19"/>
  <c r="Y271" i="19"/>
  <c r="Y272" i="19"/>
  <c r="Y273" i="19"/>
  <c r="Y274" i="19"/>
  <c r="Y275" i="19"/>
  <c r="Y276" i="19"/>
  <c r="Y277" i="19"/>
  <c r="Y278" i="19"/>
  <c r="Y279" i="19"/>
  <c r="Y280" i="19"/>
  <c r="Y281" i="19"/>
  <c r="Y282" i="19"/>
  <c r="Y283" i="19"/>
  <c r="Y284" i="19"/>
  <c r="Y285" i="19"/>
  <c r="Y286" i="19"/>
  <c r="Y287" i="19"/>
  <c r="Y288" i="19"/>
  <c r="Y289" i="19"/>
  <c r="Y290" i="19"/>
  <c r="Y291" i="19"/>
  <c r="Y292" i="19"/>
  <c r="Y293" i="19"/>
  <c r="Y294" i="19"/>
  <c r="Y295" i="19"/>
  <c r="Y296" i="19"/>
  <c r="Y297" i="19"/>
  <c r="Y298" i="19"/>
  <c r="Y299" i="19"/>
  <c r="Y300" i="19"/>
  <c r="Y301" i="19"/>
  <c r="Y302" i="19"/>
  <c r="Y303" i="19"/>
  <c r="Y304" i="19"/>
  <c r="Y305" i="19"/>
  <c r="Y306" i="19"/>
  <c r="Y307" i="19"/>
  <c r="Y308" i="19"/>
  <c r="Y309" i="19"/>
  <c r="Y310" i="19"/>
  <c r="Y311" i="19"/>
  <c r="Y312" i="19"/>
  <c r="Y313" i="19"/>
  <c r="Y314" i="19"/>
  <c r="Y315" i="19"/>
  <c r="Y316" i="19"/>
  <c r="Y317" i="19"/>
  <c r="Y318" i="19"/>
  <c r="Y319" i="19"/>
  <c r="Y320" i="19"/>
  <c r="Y321" i="19"/>
  <c r="Y322" i="19"/>
  <c r="Y323" i="19"/>
  <c r="Y324" i="19"/>
  <c r="Y325" i="19"/>
  <c r="Y326" i="19"/>
  <c r="Y327" i="19"/>
  <c r="Y328" i="19"/>
  <c r="Y329" i="19"/>
  <c r="Y330" i="19"/>
  <c r="Y331" i="19"/>
  <c r="Y332" i="19"/>
  <c r="Y333" i="19"/>
  <c r="Y334" i="19"/>
  <c r="Y335" i="19"/>
  <c r="Y336" i="19"/>
  <c r="Y337" i="19"/>
  <c r="Y338" i="19"/>
  <c r="Y339" i="19"/>
  <c r="Y340" i="19"/>
  <c r="Y341" i="19"/>
  <c r="Y342" i="19"/>
  <c r="Y343" i="19"/>
  <c r="Y344" i="19"/>
  <c r="Y345" i="19"/>
  <c r="Y346" i="19"/>
  <c r="Y347" i="19"/>
  <c r="Y348" i="19"/>
  <c r="Y349" i="19"/>
  <c r="Y350" i="19"/>
  <c r="Y351" i="19"/>
  <c r="Y352" i="19"/>
  <c r="Y353" i="19"/>
  <c r="Y354" i="19"/>
  <c r="Y355" i="19"/>
  <c r="Y356" i="19"/>
  <c r="Y357" i="19"/>
  <c r="Y358" i="19"/>
  <c r="Y359" i="19"/>
  <c r="Y360" i="19"/>
  <c r="Y361" i="19"/>
  <c r="Y362" i="19"/>
  <c r="Y363" i="19"/>
  <c r="Y364" i="19"/>
  <c r="Y365" i="19"/>
  <c r="Y366" i="19"/>
  <c r="Y367" i="19"/>
  <c r="Y368" i="19"/>
  <c r="Y369" i="19"/>
  <c r="Y370" i="19"/>
  <c r="Y371" i="19"/>
  <c r="Y372" i="19"/>
  <c r="Y373" i="19"/>
  <c r="Y374" i="19"/>
  <c r="Y375" i="19"/>
  <c r="Y376" i="19"/>
  <c r="Y377" i="19"/>
  <c r="Y378" i="19"/>
  <c r="Y379" i="19"/>
  <c r="Y380" i="19"/>
  <c r="Y381" i="19"/>
  <c r="Y382" i="19"/>
  <c r="Y383" i="19"/>
  <c r="Y384" i="19"/>
  <c r="Y385" i="19"/>
  <c r="Y386" i="19"/>
  <c r="Y387" i="19"/>
  <c r="Y389" i="19"/>
  <c r="Y390" i="19"/>
  <c r="Y391" i="19"/>
  <c r="Y392" i="19"/>
  <c r="Y393" i="19"/>
  <c r="Y394" i="19"/>
  <c r="Y395" i="19"/>
  <c r="Y396" i="19"/>
  <c r="Y397" i="19"/>
  <c r="Y398" i="19"/>
  <c r="Y399" i="19"/>
  <c r="Y400" i="19"/>
  <c r="Y401" i="19"/>
  <c r="Y402" i="19"/>
  <c r="Y403" i="19"/>
  <c r="Y404" i="19"/>
  <c r="Y405" i="19"/>
  <c r="Y406" i="19"/>
  <c r="Y407" i="19"/>
  <c r="Y408" i="19"/>
  <c r="Y409" i="19"/>
  <c r="Y410" i="19"/>
  <c r="Y411" i="19"/>
  <c r="Y412" i="19"/>
  <c r="Y413" i="19"/>
  <c r="Y414" i="19"/>
  <c r="Y415" i="19"/>
  <c r="Y416" i="19"/>
  <c r="Y417" i="19"/>
  <c r="Y418" i="19"/>
  <c r="Y419" i="19"/>
  <c r="Y420" i="19"/>
  <c r="Y421" i="19"/>
  <c r="Y422" i="19"/>
  <c r="Y423" i="19"/>
  <c r="Y424" i="19"/>
  <c r="Y425" i="19"/>
  <c r="Y426" i="19"/>
  <c r="Y427" i="19"/>
  <c r="Y428" i="19"/>
  <c r="Y429" i="19"/>
  <c r="Y430" i="19"/>
  <c r="Y431" i="19"/>
  <c r="Y432" i="19"/>
  <c r="Y433" i="19"/>
  <c r="Y434" i="19"/>
  <c r="Y435" i="19"/>
  <c r="Y436" i="19"/>
  <c r="Y437" i="19"/>
  <c r="Y438" i="19"/>
  <c r="Y439" i="19"/>
  <c r="Y440" i="19"/>
  <c r="Y441" i="19"/>
  <c r="Y442" i="19"/>
  <c r="Y443" i="19"/>
  <c r="Y444" i="19"/>
  <c r="Y445" i="19"/>
  <c r="Y446" i="19"/>
  <c r="Y447" i="19"/>
  <c r="Y448" i="19"/>
  <c r="Y450" i="19"/>
  <c r="Y451" i="19"/>
  <c r="Y452" i="19"/>
  <c r="Y453" i="19"/>
  <c r="Y454" i="19"/>
  <c r="Y455" i="19"/>
  <c r="Y456" i="19"/>
  <c r="Y457" i="19"/>
  <c r="Y458" i="19"/>
  <c r="Y459" i="19"/>
  <c r="Y460" i="19"/>
  <c r="Y461" i="19"/>
  <c r="Y462" i="19"/>
  <c r="Y463" i="19"/>
  <c r="Y464" i="19"/>
  <c r="Y465" i="19"/>
  <c r="Y466" i="19"/>
  <c r="Y467" i="19"/>
  <c r="Y468" i="19"/>
  <c r="Y469" i="19"/>
  <c r="Y470" i="19"/>
  <c r="Y471" i="19"/>
  <c r="Y472" i="19"/>
  <c r="Y473" i="19"/>
  <c r="Y474" i="19"/>
  <c r="Y475" i="19"/>
  <c r="Y476" i="19"/>
  <c r="Y477" i="19"/>
  <c r="Y478" i="19"/>
  <c r="Y479" i="19"/>
  <c r="Y480" i="19"/>
  <c r="Y481" i="19"/>
  <c r="Y482" i="19"/>
  <c r="Y483" i="19"/>
  <c r="Y484" i="19"/>
  <c r="Y485" i="19"/>
  <c r="Y486" i="19"/>
  <c r="Y487" i="19"/>
  <c r="Y488" i="19"/>
  <c r="Y489" i="19"/>
  <c r="Y490" i="19"/>
  <c r="Y491" i="19"/>
  <c r="Y492" i="19"/>
  <c r="Y493" i="19"/>
  <c r="Y494" i="19"/>
  <c r="Y495" i="19"/>
  <c r="Y496" i="19"/>
  <c r="Y497" i="19"/>
  <c r="Y498" i="19"/>
  <c r="Y499" i="19"/>
  <c r="Y500" i="19"/>
  <c r="Y501" i="19"/>
  <c r="Y502" i="19"/>
  <c r="Y503" i="19"/>
  <c r="Y504" i="19"/>
  <c r="Y505" i="19"/>
  <c r="Y506" i="19"/>
  <c r="Y507" i="19"/>
  <c r="Y508" i="19"/>
  <c r="Y509" i="19"/>
  <c r="Y510" i="19"/>
  <c r="Y512" i="19"/>
  <c r="Y513" i="19"/>
  <c r="Y514" i="19"/>
  <c r="Y515" i="19"/>
  <c r="Y516" i="19"/>
  <c r="Y517" i="19"/>
  <c r="Y518" i="19"/>
  <c r="Y519" i="19"/>
  <c r="Y520" i="19"/>
  <c r="Y521" i="19"/>
  <c r="Y522" i="19"/>
  <c r="Y523" i="19"/>
  <c r="Y524" i="19"/>
  <c r="Y525" i="19"/>
  <c r="Y526" i="19"/>
  <c r="Y527" i="19"/>
  <c r="Y528" i="19"/>
  <c r="Y529" i="19"/>
  <c r="Y530" i="19"/>
  <c r="Y531" i="19"/>
  <c r="Y532" i="19"/>
  <c r="Y533" i="19"/>
  <c r="Y534" i="19"/>
  <c r="Y535" i="19"/>
  <c r="Y536" i="19"/>
  <c r="Y537" i="19"/>
  <c r="Y538" i="19"/>
  <c r="Y539" i="19"/>
  <c r="Y540" i="19"/>
  <c r="Y541" i="19"/>
  <c r="Y542" i="19"/>
  <c r="Y543" i="19"/>
  <c r="Y544" i="19"/>
  <c r="Y545" i="19"/>
  <c r="Y546" i="19"/>
  <c r="Y547" i="19"/>
  <c r="Y548" i="19"/>
  <c r="Y549" i="19"/>
  <c r="Y550" i="19"/>
  <c r="Y551" i="19"/>
  <c r="Y552" i="19"/>
  <c r="Y553" i="19"/>
  <c r="Y554" i="19"/>
  <c r="Y555" i="19"/>
  <c r="Y556" i="19"/>
  <c r="Y557" i="19"/>
  <c r="Y558" i="19"/>
  <c r="Y559" i="19"/>
  <c r="Y560" i="19"/>
  <c r="Y561" i="19"/>
  <c r="Y562" i="19"/>
  <c r="Y563" i="19"/>
  <c r="Y564" i="19"/>
  <c r="Y565" i="19"/>
  <c r="Y566" i="19"/>
  <c r="Y567" i="19"/>
  <c r="Y568" i="19"/>
  <c r="Y569" i="19"/>
  <c r="Y570" i="19"/>
  <c r="Y571" i="19"/>
  <c r="Y572" i="19"/>
  <c r="Y574" i="19"/>
  <c r="Y575" i="19"/>
  <c r="Y576" i="19"/>
  <c r="Y577" i="19"/>
  <c r="Y578" i="19"/>
  <c r="Y579" i="19"/>
  <c r="Y580" i="19"/>
  <c r="Y581" i="19"/>
  <c r="Y582" i="19"/>
  <c r="Y583" i="19"/>
  <c r="Y584" i="19"/>
  <c r="Y585" i="19"/>
  <c r="Y586" i="19"/>
  <c r="Y587" i="19"/>
  <c r="Y588" i="19"/>
  <c r="Y589" i="19"/>
  <c r="Y590" i="19"/>
  <c r="Y591" i="19"/>
  <c r="Y592" i="19"/>
  <c r="Y593" i="19"/>
  <c r="Y594" i="19"/>
  <c r="Y595" i="19"/>
  <c r="Y596" i="19"/>
  <c r="Y597" i="19"/>
  <c r="Y598" i="19"/>
  <c r="Y599" i="19"/>
  <c r="Y600" i="19"/>
  <c r="Y601" i="19"/>
  <c r="Y602" i="19"/>
  <c r="Y603" i="19"/>
  <c r="Y604" i="19"/>
  <c r="Y605" i="19"/>
  <c r="Y606" i="19"/>
  <c r="Y607" i="19"/>
  <c r="Y608" i="19"/>
  <c r="Y609" i="19"/>
  <c r="Y610" i="19"/>
  <c r="Y611" i="19"/>
  <c r="Y612" i="19"/>
  <c r="Y613" i="19"/>
  <c r="Y614" i="19"/>
  <c r="Y615" i="19"/>
  <c r="Y616" i="19"/>
  <c r="Y617" i="19"/>
  <c r="Y618" i="19"/>
  <c r="Y619" i="19"/>
  <c r="Y620" i="19"/>
  <c r="Y621" i="19"/>
  <c r="Y622" i="19"/>
  <c r="Y623" i="19"/>
  <c r="Y624" i="19"/>
  <c r="Y625" i="19"/>
  <c r="Y626" i="19"/>
  <c r="Y627" i="19"/>
  <c r="Y628" i="19"/>
  <c r="Y629" i="19"/>
  <c r="Y630" i="19"/>
  <c r="Y631" i="19"/>
  <c r="Y632" i="19"/>
  <c r="Y633" i="19"/>
  <c r="Y634" i="19"/>
  <c r="Y636" i="19"/>
  <c r="Y637" i="19"/>
  <c r="Y638" i="19"/>
  <c r="Y639" i="19"/>
  <c r="Y640" i="19"/>
  <c r="Y641" i="19"/>
  <c r="Y642" i="19"/>
  <c r="Y643" i="19"/>
  <c r="Y644" i="19"/>
  <c r="Y645" i="19"/>
  <c r="Y646" i="19"/>
  <c r="Y647" i="19"/>
  <c r="Y648" i="19"/>
  <c r="Y649" i="19"/>
  <c r="Y650" i="19"/>
  <c r="Y651" i="19"/>
  <c r="Y652" i="19"/>
  <c r="Y653" i="19"/>
  <c r="Y654" i="19"/>
  <c r="Y655" i="19"/>
  <c r="Y656" i="19"/>
  <c r="Y657" i="19"/>
  <c r="Y658" i="19"/>
  <c r="Y659" i="19"/>
  <c r="Y660" i="19"/>
  <c r="Y661" i="19"/>
  <c r="Y662" i="19"/>
  <c r="Y663" i="19"/>
  <c r="Y664" i="19"/>
  <c r="Y665" i="19"/>
  <c r="Y666" i="19"/>
  <c r="Y667" i="19"/>
  <c r="Y668" i="19"/>
  <c r="Y669" i="19"/>
  <c r="Y670" i="19"/>
  <c r="Y671" i="19"/>
  <c r="Y672" i="19"/>
  <c r="Y673" i="19"/>
  <c r="Y674" i="19"/>
  <c r="Y675" i="19"/>
  <c r="Y676" i="19"/>
  <c r="Y677" i="19"/>
  <c r="Y678" i="19"/>
  <c r="Y679" i="19"/>
  <c r="Y680" i="19"/>
  <c r="Y681" i="19"/>
  <c r="Y682" i="19"/>
  <c r="Y683" i="19"/>
  <c r="Y684" i="19"/>
  <c r="Y685" i="19"/>
  <c r="Y686" i="19"/>
  <c r="Y687" i="19"/>
  <c r="Y688" i="19"/>
  <c r="Y689" i="19"/>
  <c r="Y690" i="19"/>
  <c r="Y691" i="19"/>
  <c r="Y692" i="19"/>
  <c r="Y693" i="19"/>
  <c r="Y694" i="19"/>
  <c r="Y695" i="19"/>
  <c r="Y696" i="19"/>
  <c r="Y697" i="19"/>
  <c r="Y698" i="19"/>
  <c r="Y699" i="19"/>
  <c r="Y700" i="19"/>
  <c r="Y702" i="19"/>
  <c r="Y703" i="19"/>
  <c r="Y704" i="19"/>
  <c r="Y705" i="19"/>
  <c r="Y706" i="19"/>
  <c r="Y707" i="19"/>
  <c r="Y708" i="19"/>
  <c r="Y709" i="19"/>
  <c r="Y710" i="19"/>
  <c r="Y711" i="19"/>
  <c r="Y712" i="19"/>
  <c r="Y713" i="19"/>
  <c r="Y714" i="19"/>
  <c r="Y715" i="19"/>
  <c r="Y716" i="19"/>
  <c r="Y717" i="19"/>
  <c r="Y718" i="19"/>
  <c r="Y719" i="19"/>
  <c r="Y720" i="19"/>
  <c r="Y721" i="19"/>
  <c r="Y722" i="19"/>
  <c r="Y723" i="19"/>
  <c r="Y724" i="19"/>
  <c r="Y725" i="19"/>
  <c r="Y726" i="19"/>
  <c r="Y727" i="19"/>
  <c r="Y728" i="19"/>
  <c r="Y729" i="19"/>
  <c r="Y730" i="19"/>
  <c r="Y731" i="19"/>
  <c r="Y732" i="19"/>
  <c r="Y733" i="19"/>
  <c r="Y734" i="19"/>
  <c r="Y735" i="19"/>
  <c r="Y736" i="19"/>
  <c r="Y737" i="19"/>
  <c r="Y738" i="19"/>
  <c r="Y739" i="19"/>
  <c r="Y740" i="19"/>
  <c r="Y741" i="19"/>
  <c r="Y742" i="19"/>
  <c r="Y743" i="19"/>
  <c r="Y744" i="19"/>
  <c r="Y745" i="19"/>
  <c r="Y746" i="19"/>
  <c r="Y747" i="19"/>
  <c r="Y748" i="19"/>
  <c r="Y749" i="19"/>
  <c r="Y750" i="19"/>
  <c r="Y751" i="19"/>
  <c r="Y752" i="19"/>
  <c r="Y753" i="19"/>
  <c r="Y754" i="19"/>
  <c r="Y755" i="19"/>
  <c r="Y756" i="19"/>
  <c r="Y757" i="19"/>
  <c r="Y758" i="19"/>
  <c r="Y759" i="19"/>
  <c r="Y760" i="19"/>
  <c r="Y761" i="19"/>
  <c r="Y763" i="19"/>
  <c r="Y764" i="19"/>
  <c r="Y765" i="19"/>
  <c r="Y766" i="19"/>
  <c r="Y767" i="19"/>
  <c r="Y768" i="19"/>
  <c r="Y769" i="19"/>
  <c r="Y770" i="19"/>
  <c r="Y771" i="19"/>
  <c r="Y772" i="19"/>
  <c r="Y773" i="19"/>
  <c r="Y774" i="19"/>
  <c r="Y775" i="19"/>
  <c r="Y776" i="19"/>
  <c r="Y777" i="19"/>
  <c r="Y778" i="19"/>
  <c r="Y779" i="19"/>
  <c r="Y780" i="19"/>
  <c r="Y781" i="19"/>
  <c r="Y782" i="19"/>
  <c r="Y783" i="19"/>
  <c r="Y784" i="19"/>
  <c r="Y785" i="19"/>
  <c r="Y786" i="19"/>
  <c r="Y787" i="19"/>
  <c r="Y788" i="19"/>
  <c r="Y789" i="19"/>
  <c r="Y790" i="19"/>
  <c r="Y791" i="19"/>
  <c r="Y792" i="19"/>
  <c r="Y793" i="19"/>
  <c r="Y794" i="19"/>
  <c r="Y795" i="19"/>
  <c r="Y796" i="19"/>
  <c r="Y797" i="19"/>
  <c r="Y798" i="19"/>
  <c r="Y799" i="19"/>
  <c r="Y800" i="19"/>
  <c r="Y801" i="19"/>
  <c r="Y802" i="19"/>
  <c r="Y803" i="19"/>
  <c r="Y804" i="19"/>
  <c r="Y805" i="19"/>
  <c r="Y806" i="19"/>
  <c r="Y807" i="19"/>
  <c r="Y808" i="19"/>
  <c r="Y809" i="19"/>
  <c r="Y810" i="19"/>
  <c r="Y811" i="19"/>
  <c r="Y812" i="19"/>
  <c r="Y813" i="19"/>
  <c r="Y814" i="19"/>
  <c r="Y815" i="19"/>
  <c r="Y816" i="19"/>
  <c r="Y817" i="19"/>
  <c r="Y818" i="19"/>
  <c r="Y819" i="19"/>
  <c r="Y820" i="19"/>
  <c r="Y821" i="19"/>
  <c r="Y822" i="19"/>
  <c r="Y823" i="19"/>
  <c r="Y825" i="19"/>
  <c r="Y826" i="19"/>
  <c r="Y827" i="19"/>
  <c r="Y828" i="19"/>
  <c r="Y829" i="19"/>
  <c r="Y830" i="19"/>
  <c r="Y831" i="19"/>
  <c r="Y832" i="19"/>
  <c r="Y833" i="19"/>
  <c r="Y834" i="19"/>
  <c r="Y835" i="19"/>
  <c r="Y836" i="19"/>
  <c r="Y837" i="19"/>
  <c r="Y838" i="19"/>
  <c r="Y839" i="19"/>
  <c r="Y840" i="19"/>
  <c r="Y841" i="19"/>
  <c r="Y842" i="19"/>
  <c r="Y843" i="19"/>
  <c r="Y844" i="19"/>
  <c r="Y845" i="19"/>
  <c r="Y846" i="19"/>
  <c r="Y847" i="19"/>
  <c r="Y848" i="19"/>
  <c r="Y849" i="19"/>
  <c r="Y850" i="19"/>
  <c r="Y851" i="19"/>
  <c r="Y852" i="19"/>
  <c r="Y853" i="19"/>
  <c r="Y854" i="19"/>
  <c r="Y855" i="19"/>
  <c r="Y856" i="19"/>
  <c r="Y857" i="19"/>
  <c r="Y858" i="19"/>
  <c r="Y859" i="19"/>
  <c r="Y860" i="19"/>
  <c r="Y861" i="19"/>
  <c r="Y862" i="19"/>
  <c r="Y863" i="19"/>
  <c r="Y864" i="19"/>
  <c r="Y865" i="19"/>
  <c r="Y866" i="19"/>
  <c r="Y867" i="19"/>
  <c r="Y868" i="19"/>
  <c r="Y869" i="19"/>
  <c r="Y870" i="19"/>
  <c r="Y871" i="19"/>
  <c r="Y872" i="19"/>
  <c r="Y873" i="19"/>
  <c r="Y874" i="19"/>
  <c r="Y875" i="19"/>
  <c r="Y876" i="19"/>
  <c r="Y877" i="19"/>
  <c r="Y878" i="19"/>
  <c r="Y879" i="19"/>
  <c r="Y880" i="19"/>
  <c r="Y881" i="19"/>
  <c r="Y882" i="19"/>
  <c r="Y883" i="19"/>
  <c r="Y884" i="19"/>
  <c r="Y885" i="19"/>
  <c r="Y886" i="19"/>
  <c r="Y888" i="19"/>
  <c r="Y889" i="19"/>
  <c r="Y890" i="19"/>
  <c r="Y891" i="19"/>
  <c r="Y892" i="19"/>
  <c r="Y893" i="19"/>
  <c r="Y894" i="19"/>
  <c r="Y895" i="19"/>
  <c r="Y896" i="19"/>
  <c r="Y897" i="19"/>
  <c r="Y898" i="19"/>
  <c r="Y899" i="19"/>
  <c r="Y900" i="19"/>
  <c r="Y901" i="19"/>
  <c r="Y902" i="19"/>
  <c r="Y903" i="19"/>
  <c r="Y904" i="19"/>
  <c r="Y905" i="19"/>
  <c r="Y906" i="19"/>
  <c r="Y907" i="19"/>
  <c r="Y908" i="19"/>
  <c r="Y909" i="19"/>
  <c r="Y910" i="19"/>
  <c r="Y911" i="19"/>
  <c r="Y912" i="19"/>
  <c r="Y913" i="19"/>
  <c r="Y914" i="19"/>
  <c r="Y915" i="19"/>
  <c r="Y916" i="19"/>
  <c r="Y917" i="19"/>
  <c r="Y918" i="19"/>
  <c r="Y919" i="19"/>
  <c r="Y920" i="19"/>
  <c r="Y921" i="19"/>
  <c r="Y922" i="19"/>
  <c r="Y923" i="19"/>
  <c r="Y924" i="19"/>
  <c r="Y925" i="19"/>
  <c r="Y926" i="19"/>
  <c r="Y927" i="19"/>
  <c r="Y928" i="19"/>
  <c r="Y929" i="19"/>
  <c r="Y930" i="19"/>
  <c r="Y931" i="19"/>
  <c r="Y932" i="19"/>
  <c r="Y933" i="19"/>
  <c r="Y934" i="19"/>
  <c r="Y935" i="19"/>
  <c r="Y936" i="19"/>
  <c r="Y937" i="19"/>
  <c r="Y938" i="19"/>
  <c r="Y939" i="19"/>
  <c r="Y940" i="19"/>
  <c r="Y941" i="19"/>
  <c r="Y942" i="19"/>
  <c r="Y943" i="19"/>
  <c r="Y944" i="19"/>
  <c r="Y945" i="19"/>
  <c r="Y946" i="19"/>
  <c r="Y947" i="19"/>
  <c r="Y948" i="19"/>
  <c r="Y949" i="19"/>
  <c r="Y6" i="19"/>
  <c r="Y7" i="19"/>
  <c r="Y8" i="19"/>
  <c r="Y5" i="19"/>
  <c r="X6" i="19"/>
  <c r="X7" i="19"/>
  <c r="X8" i="19"/>
  <c r="X9" i="19"/>
  <c r="X10" i="19"/>
  <c r="X11" i="19"/>
  <c r="X12" i="19"/>
  <c r="X13" i="19"/>
  <c r="X14" i="19"/>
  <c r="X15" i="19"/>
  <c r="X16" i="19"/>
  <c r="X17" i="19"/>
  <c r="X18" i="19"/>
  <c r="X19" i="19"/>
  <c r="X20" i="19"/>
  <c r="X21" i="19"/>
  <c r="X22" i="19"/>
  <c r="X23" i="19"/>
  <c r="X24" i="19"/>
  <c r="X25" i="19"/>
  <c r="X26" i="19"/>
  <c r="X27" i="19"/>
  <c r="X28" i="19"/>
  <c r="X29" i="19"/>
  <c r="X30" i="19"/>
  <c r="X31" i="19"/>
  <c r="X32" i="19"/>
  <c r="X33" i="19"/>
  <c r="X34" i="19"/>
  <c r="X35" i="19"/>
  <c r="X36" i="19"/>
  <c r="X37" i="19"/>
  <c r="X38" i="19"/>
  <c r="X39" i="19"/>
  <c r="X40" i="19"/>
  <c r="X41" i="19"/>
  <c r="X42" i="19"/>
  <c r="X43" i="19"/>
  <c r="X44" i="19"/>
  <c r="X45" i="19"/>
  <c r="X46" i="19"/>
  <c r="X47" i="19"/>
  <c r="X48" i="19"/>
  <c r="X49" i="19"/>
  <c r="X50" i="19"/>
  <c r="X51" i="19"/>
  <c r="X52" i="19"/>
  <c r="X53" i="19"/>
  <c r="X54" i="19"/>
  <c r="X55" i="19"/>
  <c r="X56" i="19"/>
  <c r="X57" i="19"/>
  <c r="X58" i="19"/>
  <c r="X59" i="19"/>
  <c r="X60" i="19"/>
  <c r="X61" i="19"/>
  <c r="X62" i="19"/>
  <c r="X63" i="19"/>
  <c r="X64" i="19"/>
  <c r="X65" i="19"/>
  <c r="X66" i="19"/>
  <c r="X67" i="19"/>
  <c r="X68" i="19"/>
  <c r="X69" i="19"/>
  <c r="X70" i="19"/>
  <c r="X71" i="19"/>
  <c r="X72" i="19"/>
  <c r="X73" i="19"/>
  <c r="X74" i="19"/>
  <c r="X75" i="19"/>
  <c r="X76" i="19"/>
  <c r="X77" i="19"/>
  <c r="X78" i="19"/>
  <c r="X79" i="19"/>
  <c r="X80" i="19"/>
  <c r="X81" i="19"/>
  <c r="X82" i="19"/>
  <c r="X83" i="19"/>
  <c r="X84" i="19"/>
  <c r="X85" i="19"/>
  <c r="X86" i="19"/>
  <c r="X87" i="19"/>
  <c r="X88" i="19"/>
  <c r="X89" i="19"/>
  <c r="X90" i="19"/>
  <c r="X91" i="19"/>
  <c r="X92" i="19"/>
  <c r="X93" i="19"/>
  <c r="X94" i="19"/>
  <c r="X95" i="19"/>
  <c r="X96" i="19"/>
  <c r="X97" i="19"/>
  <c r="X98" i="19"/>
  <c r="X99" i="19"/>
  <c r="X100" i="19"/>
  <c r="X101" i="19"/>
  <c r="X102" i="19"/>
  <c r="X103" i="19"/>
  <c r="X104" i="19"/>
  <c r="X105" i="19"/>
  <c r="X106" i="19"/>
  <c r="X107" i="19"/>
  <c r="X108" i="19"/>
  <c r="X109" i="19"/>
  <c r="X110" i="19"/>
  <c r="X111" i="19"/>
  <c r="X112" i="19"/>
  <c r="X113" i="19"/>
  <c r="X114" i="19"/>
  <c r="X115" i="19"/>
  <c r="X116" i="19"/>
  <c r="X117" i="19"/>
  <c r="X118" i="19"/>
  <c r="X119" i="19"/>
  <c r="X120" i="19"/>
  <c r="X121" i="19"/>
  <c r="X122" i="19"/>
  <c r="X123" i="19"/>
  <c r="X124" i="19"/>
  <c r="X125" i="19"/>
  <c r="X126" i="19"/>
  <c r="X127" i="19"/>
  <c r="X128" i="19"/>
  <c r="X129" i="19"/>
  <c r="X130" i="19"/>
  <c r="X131" i="19"/>
  <c r="X132" i="19"/>
  <c r="X133" i="19"/>
  <c r="X134" i="19"/>
  <c r="X135" i="19"/>
  <c r="X136" i="19"/>
  <c r="X137" i="19"/>
  <c r="X138" i="19"/>
  <c r="X139" i="19"/>
  <c r="X140" i="19"/>
  <c r="X141" i="19"/>
  <c r="X142" i="19"/>
  <c r="X143" i="19"/>
  <c r="X144" i="19"/>
  <c r="X145" i="19"/>
  <c r="X146" i="19"/>
  <c r="X147" i="19"/>
  <c r="X148" i="19"/>
  <c r="X149" i="19"/>
  <c r="X150" i="19"/>
  <c r="X151" i="19"/>
  <c r="X152" i="19"/>
  <c r="X153" i="19"/>
  <c r="X154" i="19"/>
  <c r="X155" i="19"/>
  <c r="X156" i="19"/>
  <c r="X157" i="19"/>
  <c r="X158" i="19"/>
  <c r="X159" i="19"/>
  <c r="X160" i="19"/>
  <c r="X161" i="19"/>
  <c r="X162" i="19"/>
  <c r="X163" i="19"/>
  <c r="X164" i="19"/>
  <c r="X165" i="19"/>
  <c r="X166" i="19"/>
  <c r="X167" i="19"/>
  <c r="X168" i="19"/>
  <c r="X169" i="19"/>
  <c r="X170" i="19"/>
  <c r="X171" i="19"/>
  <c r="X172" i="19"/>
  <c r="X173" i="19"/>
  <c r="X174" i="19"/>
  <c r="X175" i="19"/>
  <c r="X176" i="19"/>
  <c r="X177" i="19"/>
  <c r="X178" i="19"/>
  <c r="X179" i="19"/>
  <c r="X180" i="19"/>
  <c r="X181" i="19"/>
  <c r="X182" i="19"/>
  <c r="X183" i="19"/>
  <c r="X184" i="19"/>
  <c r="X185" i="19"/>
  <c r="X186" i="19"/>
  <c r="X187" i="19"/>
  <c r="X188" i="19"/>
  <c r="X189" i="19"/>
  <c r="X190" i="19"/>
  <c r="X191" i="19"/>
  <c r="X192" i="19"/>
  <c r="X193" i="19"/>
  <c r="X194" i="19"/>
  <c r="X195" i="19"/>
  <c r="X196" i="19"/>
  <c r="X197" i="19"/>
  <c r="X198" i="19"/>
  <c r="X199" i="19"/>
  <c r="X200" i="19"/>
  <c r="X201" i="19"/>
  <c r="X202" i="19"/>
  <c r="X203" i="19"/>
  <c r="X204" i="19"/>
  <c r="X205" i="19"/>
  <c r="X206" i="19"/>
  <c r="X207" i="19"/>
  <c r="X208" i="19"/>
  <c r="X209" i="19"/>
  <c r="X210" i="19"/>
  <c r="X211" i="19"/>
  <c r="X212" i="19"/>
  <c r="X213" i="19"/>
  <c r="X214" i="19"/>
  <c r="X215" i="19"/>
  <c r="X216" i="19"/>
  <c r="X217" i="19"/>
  <c r="X218" i="19"/>
  <c r="X219" i="19"/>
  <c r="X220" i="19"/>
  <c r="X221" i="19"/>
  <c r="X222" i="19"/>
  <c r="X223" i="19"/>
  <c r="X224" i="19"/>
  <c r="X225" i="19"/>
  <c r="X226" i="19"/>
  <c r="X227" i="19"/>
  <c r="X228" i="19"/>
  <c r="X229" i="19"/>
  <c r="X230" i="19"/>
  <c r="X231" i="19"/>
  <c r="X232" i="19"/>
  <c r="X233" i="19"/>
  <c r="X234" i="19"/>
  <c r="X235" i="19"/>
  <c r="X236" i="19"/>
  <c r="X237" i="19"/>
  <c r="X238" i="19"/>
  <c r="X239" i="19"/>
  <c r="X240" i="19"/>
  <c r="X241" i="19"/>
  <c r="X242" i="19"/>
  <c r="X243" i="19"/>
  <c r="X244" i="19"/>
  <c r="X245" i="19"/>
  <c r="X246" i="19"/>
  <c r="X247" i="19"/>
  <c r="X248" i="19"/>
  <c r="X249" i="19"/>
  <c r="X250" i="19"/>
  <c r="X251" i="19"/>
  <c r="X252" i="19"/>
  <c r="X253" i="19"/>
  <c r="X254" i="19"/>
  <c r="X255" i="19"/>
  <c r="X256" i="19"/>
  <c r="X257" i="19"/>
  <c r="X258" i="19"/>
  <c r="X259" i="19"/>
  <c r="X260" i="19"/>
  <c r="X261" i="19"/>
  <c r="X262" i="19"/>
  <c r="X263" i="19"/>
  <c r="X264" i="19"/>
  <c r="X265" i="19"/>
  <c r="X266" i="19"/>
  <c r="X267" i="19"/>
  <c r="X268" i="19"/>
  <c r="X269" i="19"/>
  <c r="X270" i="19"/>
  <c r="X271" i="19"/>
  <c r="X272" i="19"/>
  <c r="X273" i="19"/>
  <c r="X274" i="19"/>
  <c r="X275" i="19"/>
  <c r="X276" i="19"/>
  <c r="X277" i="19"/>
  <c r="X278" i="19"/>
  <c r="X279" i="19"/>
  <c r="X280" i="19"/>
  <c r="X281" i="19"/>
  <c r="X282" i="19"/>
  <c r="X283" i="19"/>
  <c r="X284" i="19"/>
  <c r="X285" i="19"/>
  <c r="X286" i="19"/>
  <c r="X287" i="19"/>
  <c r="X288" i="19"/>
  <c r="X289" i="19"/>
  <c r="X290" i="19"/>
  <c r="X291" i="19"/>
  <c r="X292" i="19"/>
  <c r="X293" i="19"/>
  <c r="X294" i="19"/>
  <c r="X295" i="19"/>
  <c r="X296" i="19"/>
  <c r="X297" i="19"/>
  <c r="X298" i="19"/>
  <c r="X299" i="19"/>
  <c r="X300" i="19"/>
  <c r="X301" i="19"/>
  <c r="X302" i="19"/>
  <c r="X303" i="19"/>
  <c r="X304" i="19"/>
  <c r="X305" i="19"/>
  <c r="X306" i="19"/>
  <c r="X307" i="19"/>
  <c r="X308" i="19"/>
  <c r="X309" i="19"/>
  <c r="X310" i="19"/>
  <c r="X311" i="19"/>
  <c r="X312" i="19"/>
  <c r="X313" i="19"/>
  <c r="X314" i="19"/>
  <c r="X315" i="19"/>
  <c r="X316" i="19"/>
  <c r="X317" i="19"/>
  <c r="X318" i="19"/>
  <c r="X319" i="19"/>
  <c r="X320" i="19"/>
  <c r="X321" i="19"/>
  <c r="X322" i="19"/>
  <c r="X323" i="19"/>
  <c r="X324" i="19"/>
  <c r="X325" i="19"/>
  <c r="X326" i="19"/>
  <c r="X327" i="19"/>
  <c r="X328" i="19"/>
  <c r="X329" i="19"/>
  <c r="X330" i="19"/>
  <c r="X331" i="19"/>
  <c r="X332" i="19"/>
  <c r="X333" i="19"/>
  <c r="X334" i="19"/>
  <c r="X335" i="19"/>
  <c r="X336" i="19"/>
  <c r="X337" i="19"/>
  <c r="X338" i="19"/>
  <c r="X339" i="19"/>
  <c r="X340" i="19"/>
  <c r="X341" i="19"/>
  <c r="X342" i="19"/>
  <c r="X343" i="19"/>
  <c r="X344" i="19"/>
  <c r="X345" i="19"/>
  <c r="X346" i="19"/>
  <c r="X347" i="19"/>
  <c r="X348" i="19"/>
  <c r="X349" i="19"/>
  <c r="X350" i="19"/>
  <c r="X351" i="19"/>
  <c r="X352" i="19"/>
  <c r="X353" i="19"/>
  <c r="X354" i="19"/>
  <c r="X355" i="19"/>
  <c r="X356" i="19"/>
  <c r="X357" i="19"/>
  <c r="X358" i="19"/>
  <c r="X359" i="19"/>
  <c r="X360" i="19"/>
  <c r="X361" i="19"/>
  <c r="X362" i="19"/>
  <c r="X363" i="19"/>
  <c r="X364" i="19"/>
  <c r="X365" i="19"/>
  <c r="X366" i="19"/>
  <c r="X367" i="19"/>
  <c r="X368" i="19"/>
  <c r="X369" i="19"/>
  <c r="X370" i="19"/>
  <c r="X371" i="19"/>
  <c r="X372" i="19"/>
  <c r="X373" i="19"/>
  <c r="X374" i="19"/>
  <c r="X375" i="19"/>
  <c r="X376" i="19"/>
  <c r="X377" i="19"/>
  <c r="X378" i="19"/>
  <c r="X379" i="19"/>
  <c r="X380" i="19"/>
  <c r="X381" i="19"/>
  <c r="X382" i="19"/>
  <c r="X383" i="19"/>
  <c r="X384" i="19"/>
  <c r="X385" i="19"/>
  <c r="X386" i="19"/>
  <c r="X387" i="19"/>
  <c r="X389" i="19"/>
  <c r="X390" i="19"/>
  <c r="X391" i="19"/>
  <c r="X392" i="19"/>
  <c r="X393" i="19"/>
  <c r="X394" i="19"/>
  <c r="X395" i="19"/>
  <c r="X396" i="19"/>
  <c r="X397" i="19"/>
  <c r="X398" i="19"/>
  <c r="X399" i="19"/>
  <c r="X400" i="19"/>
  <c r="X401" i="19"/>
  <c r="X402" i="19"/>
  <c r="X403" i="19"/>
  <c r="X404" i="19"/>
  <c r="X405" i="19"/>
  <c r="X406" i="19"/>
  <c r="X407" i="19"/>
  <c r="X408" i="19"/>
  <c r="X409" i="19"/>
  <c r="X410" i="19"/>
  <c r="X411" i="19"/>
  <c r="X412" i="19"/>
  <c r="X413" i="19"/>
  <c r="X414" i="19"/>
  <c r="X415" i="19"/>
  <c r="X416" i="19"/>
  <c r="X417" i="19"/>
  <c r="X418" i="19"/>
  <c r="X419" i="19"/>
  <c r="X420" i="19"/>
  <c r="X421" i="19"/>
  <c r="X422" i="19"/>
  <c r="X423" i="19"/>
  <c r="X424" i="19"/>
  <c r="X425" i="19"/>
  <c r="X426" i="19"/>
  <c r="X427" i="19"/>
  <c r="X428" i="19"/>
  <c r="X429" i="19"/>
  <c r="X430" i="19"/>
  <c r="X431" i="19"/>
  <c r="X432" i="19"/>
  <c r="X433" i="19"/>
  <c r="X434" i="19"/>
  <c r="X435" i="19"/>
  <c r="X436" i="19"/>
  <c r="X437" i="19"/>
  <c r="X438" i="19"/>
  <c r="X439" i="19"/>
  <c r="X440" i="19"/>
  <c r="X441" i="19"/>
  <c r="X442" i="19"/>
  <c r="X443" i="19"/>
  <c r="X444" i="19"/>
  <c r="X445" i="19"/>
  <c r="X446" i="19"/>
  <c r="X447" i="19"/>
  <c r="X448" i="19"/>
  <c r="X450" i="19"/>
  <c r="X451" i="19"/>
  <c r="X452" i="19"/>
  <c r="X453" i="19"/>
  <c r="X454" i="19"/>
  <c r="X455" i="19"/>
  <c r="X456" i="19"/>
  <c r="X457" i="19"/>
  <c r="X458" i="19"/>
  <c r="X459" i="19"/>
  <c r="X460" i="19"/>
  <c r="X461" i="19"/>
  <c r="X462" i="19"/>
  <c r="X463" i="19"/>
  <c r="X464" i="19"/>
  <c r="X465" i="19"/>
  <c r="X466" i="19"/>
  <c r="X467" i="19"/>
  <c r="X468" i="19"/>
  <c r="X469" i="19"/>
  <c r="X470" i="19"/>
  <c r="X471" i="19"/>
  <c r="X472" i="19"/>
  <c r="X473" i="19"/>
  <c r="X474" i="19"/>
  <c r="X475" i="19"/>
  <c r="X476" i="19"/>
  <c r="X477" i="19"/>
  <c r="X478" i="19"/>
  <c r="X479" i="19"/>
  <c r="X480" i="19"/>
  <c r="X481" i="19"/>
  <c r="X482" i="19"/>
  <c r="X483" i="19"/>
  <c r="X484" i="19"/>
  <c r="X485" i="19"/>
  <c r="X486" i="19"/>
  <c r="X487" i="19"/>
  <c r="X488" i="19"/>
  <c r="X489" i="19"/>
  <c r="X490" i="19"/>
  <c r="X491" i="19"/>
  <c r="X492" i="19"/>
  <c r="X493" i="19"/>
  <c r="X494" i="19"/>
  <c r="X495" i="19"/>
  <c r="X496" i="19"/>
  <c r="X497" i="19"/>
  <c r="X498" i="19"/>
  <c r="X499" i="19"/>
  <c r="X500" i="19"/>
  <c r="X501" i="19"/>
  <c r="X502" i="19"/>
  <c r="X503" i="19"/>
  <c r="X504" i="19"/>
  <c r="X505" i="19"/>
  <c r="X506" i="19"/>
  <c r="X507" i="19"/>
  <c r="X508" i="19"/>
  <c r="X509" i="19"/>
  <c r="X510" i="19"/>
  <c r="X512" i="19"/>
  <c r="X513" i="19"/>
  <c r="X514" i="19"/>
  <c r="X515" i="19"/>
  <c r="X516" i="19"/>
  <c r="X517" i="19"/>
  <c r="X518" i="19"/>
  <c r="X519" i="19"/>
  <c r="X520" i="19"/>
  <c r="X521" i="19"/>
  <c r="X522" i="19"/>
  <c r="X523" i="19"/>
  <c r="X524" i="19"/>
  <c r="X525" i="19"/>
  <c r="X526" i="19"/>
  <c r="X527" i="19"/>
  <c r="X528" i="19"/>
  <c r="X529" i="19"/>
  <c r="X530" i="19"/>
  <c r="X531" i="19"/>
  <c r="X532" i="19"/>
  <c r="X533" i="19"/>
  <c r="X534" i="19"/>
  <c r="X535" i="19"/>
  <c r="X536" i="19"/>
  <c r="X537" i="19"/>
  <c r="X538" i="19"/>
  <c r="X539" i="19"/>
  <c r="X540" i="19"/>
  <c r="X541" i="19"/>
  <c r="X542" i="19"/>
  <c r="X543" i="19"/>
  <c r="X544" i="19"/>
  <c r="X545" i="19"/>
  <c r="X546" i="19"/>
  <c r="X547" i="19"/>
  <c r="X548" i="19"/>
  <c r="X549" i="19"/>
  <c r="X550" i="19"/>
  <c r="X551" i="19"/>
  <c r="X552" i="19"/>
  <c r="X553" i="19"/>
  <c r="X554" i="19"/>
  <c r="X555" i="19"/>
  <c r="X556" i="19"/>
  <c r="X557" i="19"/>
  <c r="X558" i="19"/>
  <c r="X559" i="19"/>
  <c r="X560" i="19"/>
  <c r="X561" i="19"/>
  <c r="X562" i="19"/>
  <c r="X563" i="19"/>
  <c r="X564" i="19"/>
  <c r="X565" i="19"/>
  <c r="X566" i="19"/>
  <c r="X567" i="19"/>
  <c r="X568" i="19"/>
  <c r="X569" i="19"/>
  <c r="X570" i="19"/>
  <c r="X571" i="19"/>
  <c r="X572" i="19"/>
  <c r="X574" i="19"/>
  <c r="X575" i="19"/>
  <c r="X576" i="19"/>
  <c r="X577" i="19"/>
  <c r="X578" i="19"/>
  <c r="X579" i="19"/>
  <c r="X580" i="19"/>
  <c r="X581" i="19"/>
  <c r="X582" i="19"/>
  <c r="X583" i="19"/>
  <c r="X584" i="19"/>
  <c r="X585" i="19"/>
  <c r="X586" i="19"/>
  <c r="X587" i="19"/>
  <c r="X588" i="19"/>
  <c r="X589" i="19"/>
  <c r="X590" i="19"/>
  <c r="X591" i="19"/>
  <c r="X592" i="19"/>
  <c r="X593" i="19"/>
  <c r="X594" i="19"/>
  <c r="X595" i="19"/>
  <c r="X596" i="19"/>
  <c r="X597" i="19"/>
  <c r="X598" i="19"/>
  <c r="X599" i="19"/>
  <c r="X600" i="19"/>
  <c r="X601" i="19"/>
  <c r="X602" i="19"/>
  <c r="X603" i="19"/>
  <c r="X604" i="19"/>
  <c r="X605" i="19"/>
  <c r="X606" i="19"/>
  <c r="X607" i="19"/>
  <c r="X608" i="19"/>
  <c r="X609" i="19"/>
  <c r="X610" i="19"/>
  <c r="X611" i="19"/>
  <c r="X612" i="19"/>
  <c r="X613" i="19"/>
  <c r="X614" i="19"/>
  <c r="X615" i="19"/>
  <c r="X616" i="19"/>
  <c r="X617" i="19"/>
  <c r="X618" i="19"/>
  <c r="X619" i="19"/>
  <c r="X620" i="19"/>
  <c r="X621" i="19"/>
  <c r="X622" i="19"/>
  <c r="X623" i="19"/>
  <c r="X624" i="19"/>
  <c r="X625" i="19"/>
  <c r="X626" i="19"/>
  <c r="X627" i="19"/>
  <c r="X628" i="19"/>
  <c r="X629" i="19"/>
  <c r="X630" i="19"/>
  <c r="X631" i="19"/>
  <c r="X632" i="19"/>
  <c r="X633" i="19"/>
  <c r="X634" i="19"/>
  <c r="X636" i="19"/>
  <c r="X637" i="19"/>
  <c r="X638" i="19"/>
  <c r="X639" i="19"/>
  <c r="X640" i="19"/>
  <c r="X641" i="19"/>
  <c r="X642" i="19"/>
  <c r="X643" i="19"/>
  <c r="X644" i="19"/>
  <c r="X645" i="19"/>
  <c r="X646" i="19"/>
  <c r="X647" i="19"/>
  <c r="X648" i="19"/>
  <c r="X649" i="19"/>
  <c r="X650" i="19"/>
  <c r="X651" i="19"/>
  <c r="X652" i="19"/>
  <c r="X653" i="19"/>
  <c r="X654" i="19"/>
  <c r="X655" i="19"/>
  <c r="X656" i="19"/>
  <c r="X657" i="19"/>
  <c r="X658" i="19"/>
  <c r="X659" i="19"/>
  <c r="X660" i="19"/>
  <c r="X661" i="19"/>
  <c r="X662" i="19"/>
  <c r="X663" i="19"/>
  <c r="X664" i="19"/>
  <c r="X665" i="19"/>
  <c r="X666" i="19"/>
  <c r="X667" i="19"/>
  <c r="X668" i="19"/>
  <c r="X669" i="19"/>
  <c r="X670" i="19"/>
  <c r="X671" i="19"/>
  <c r="X672" i="19"/>
  <c r="X673" i="19"/>
  <c r="X674" i="19"/>
  <c r="X675" i="19"/>
  <c r="X676" i="19"/>
  <c r="X677" i="19"/>
  <c r="X678" i="19"/>
  <c r="X679" i="19"/>
  <c r="X680" i="19"/>
  <c r="X681" i="19"/>
  <c r="X682" i="19"/>
  <c r="X683" i="19"/>
  <c r="X684" i="19"/>
  <c r="X685" i="19"/>
  <c r="X686" i="19"/>
  <c r="X687" i="19"/>
  <c r="X688" i="19"/>
  <c r="X689" i="19"/>
  <c r="X690" i="19"/>
  <c r="X691" i="19"/>
  <c r="X692" i="19"/>
  <c r="X693" i="19"/>
  <c r="X694" i="19"/>
  <c r="X695" i="19"/>
  <c r="X696" i="19"/>
  <c r="X697" i="19"/>
  <c r="X698" i="19"/>
  <c r="X699" i="19"/>
  <c r="X700" i="19"/>
  <c r="X702" i="19"/>
  <c r="X703" i="19"/>
  <c r="X704" i="19"/>
  <c r="X705" i="19"/>
  <c r="X706" i="19"/>
  <c r="X707" i="19"/>
  <c r="X708" i="19"/>
  <c r="X709" i="19"/>
  <c r="X710" i="19"/>
  <c r="X711" i="19"/>
  <c r="X712" i="19"/>
  <c r="X713" i="19"/>
  <c r="X714" i="19"/>
  <c r="X715" i="19"/>
  <c r="X716" i="19"/>
  <c r="X717" i="19"/>
  <c r="X718" i="19"/>
  <c r="X719" i="19"/>
  <c r="X720" i="19"/>
  <c r="X721" i="19"/>
  <c r="X722" i="19"/>
  <c r="X723" i="19"/>
  <c r="X724" i="19"/>
  <c r="X725" i="19"/>
  <c r="X726" i="19"/>
  <c r="X727" i="19"/>
  <c r="X728" i="19"/>
  <c r="X729" i="19"/>
  <c r="X730" i="19"/>
  <c r="X731" i="19"/>
  <c r="X732" i="19"/>
  <c r="X733" i="19"/>
  <c r="X734" i="19"/>
  <c r="X735" i="19"/>
  <c r="X736" i="19"/>
  <c r="X737" i="19"/>
  <c r="X738" i="19"/>
  <c r="X739" i="19"/>
  <c r="X740" i="19"/>
  <c r="X741" i="19"/>
  <c r="X742" i="19"/>
  <c r="X743" i="19"/>
  <c r="X744" i="19"/>
  <c r="X745" i="19"/>
  <c r="X746" i="19"/>
  <c r="X747" i="19"/>
  <c r="X748" i="19"/>
  <c r="X749" i="19"/>
  <c r="X750" i="19"/>
  <c r="X751" i="19"/>
  <c r="X752" i="19"/>
  <c r="X753" i="19"/>
  <c r="X754" i="19"/>
  <c r="X755" i="19"/>
  <c r="X756" i="19"/>
  <c r="X757" i="19"/>
  <c r="X758" i="19"/>
  <c r="X759" i="19"/>
  <c r="X760" i="19"/>
  <c r="X761" i="19"/>
  <c r="X763" i="19"/>
  <c r="X764" i="19"/>
  <c r="X765" i="19"/>
  <c r="X766" i="19"/>
  <c r="X767" i="19"/>
  <c r="X768" i="19"/>
  <c r="X769" i="19"/>
  <c r="X770" i="19"/>
  <c r="X771" i="19"/>
  <c r="X772" i="19"/>
  <c r="X773" i="19"/>
  <c r="X774" i="19"/>
  <c r="X775" i="19"/>
  <c r="X776" i="19"/>
  <c r="X777" i="19"/>
  <c r="X778" i="19"/>
  <c r="X779" i="19"/>
  <c r="X780" i="19"/>
  <c r="X781" i="19"/>
  <c r="X782" i="19"/>
  <c r="X783" i="19"/>
  <c r="X784" i="19"/>
  <c r="X785" i="19"/>
  <c r="X786" i="19"/>
  <c r="X787" i="19"/>
  <c r="X788" i="19"/>
  <c r="X789" i="19"/>
  <c r="X790" i="19"/>
  <c r="X791" i="19"/>
  <c r="X792" i="19"/>
  <c r="X793" i="19"/>
  <c r="X794" i="19"/>
  <c r="X795" i="19"/>
  <c r="X796" i="19"/>
  <c r="X797" i="19"/>
  <c r="X798" i="19"/>
  <c r="X799" i="19"/>
  <c r="X800" i="19"/>
  <c r="X801" i="19"/>
  <c r="X802" i="19"/>
  <c r="X803" i="19"/>
  <c r="X804" i="19"/>
  <c r="X805" i="19"/>
  <c r="X806" i="19"/>
  <c r="X807" i="19"/>
  <c r="X808" i="19"/>
  <c r="X809" i="19"/>
  <c r="X810" i="19"/>
  <c r="X811" i="19"/>
  <c r="X812" i="19"/>
  <c r="X813" i="19"/>
  <c r="X814" i="19"/>
  <c r="X815" i="19"/>
  <c r="X816" i="19"/>
  <c r="X817" i="19"/>
  <c r="X818" i="19"/>
  <c r="X819" i="19"/>
  <c r="X820" i="19"/>
  <c r="X821" i="19"/>
  <c r="X822" i="19"/>
  <c r="X823" i="19"/>
  <c r="X825" i="19"/>
  <c r="X826" i="19"/>
  <c r="X827" i="19"/>
  <c r="X828" i="19"/>
  <c r="X829" i="19"/>
  <c r="X830" i="19"/>
  <c r="X831" i="19"/>
  <c r="X832" i="19"/>
  <c r="X833" i="19"/>
  <c r="X834" i="19"/>
  <c r="X835" i="19"/>
  <c r="X836" i="19"/>
  <c r="X837" i="19"/>
  <c r="X838" i="19"/>
  <c r="X839" i="19"/>
  <c r="X840" i="19"/>
  <c r="X841" i="19"/>
  <c r="X842" i="19"/>
  <c r="X843" i="19"/>
  <c r="X844" i="19"/>
  <c r="X845" i="19"/>
  <c r="X846" i="19"/>
  <c r="X847" i="19"/>
  <c r="X848" i="19"/>
  <c r="X849" i="19"/>
  <c r="X850" i="19"/>
  <c r="X851" i="19"/>
  <c r="X852" i="19"/>
  <c r="X853" i="19"/>
  <c r="X854" i="19"/>
  <c r="X855" i="19"/>
  <c r="X856" i="19"/>
  <c r="X857" i="19"/>
  <c r="X858" i="19"/>
  <c r="X859" i="19"/>
  <c r="X860" i="19"/>
  <c r="X861" i="19"/>
  <c r="X862" i="19"/>
  <c r="X863" i="19"/>
  <c r="X864" i="19"/>
  <c r="X865" i="19"/>
  <c r="X866" i="19"/>
  <c r="X867" i="19"/>
  <c r="X868" i="19"/>
  <c r="X869" i="19"/>
  <c r="X870" i="19"/>
  <c r="X871" i="19"/>
  <c r="X872" i="19"/>
  <c r="X873" i="19"/>
  <c r="X874" i="19"/>
  <c r="X875" i="19"/>
  <c r="X876" i="19"/>
  <c r="X877" i="19"/>
  <c r="X878" i="19"/>
  <c r="X879" i="19"/>
  <c r="X880" i="19"/>
  <c r="X881" i="19"/>
  <c r="X882" i="19"/>
  <c r="X883" i="19"/>
  <c r="X884" i="19"/>
  <c r="X885" i="19"/>
  <c r="X886" i="19"/>
  <c r="X888" i="19"/>
  <c r="X889" i="19"/>
  <c r="X890" i="19"/>
  <c r="X891" i="19"/>
  <c r="X892" i="19"/>
  <c r="X893" i="19"/>
  <c r="X894" i="19"/>
  <c r="X895" i="19"/>
  <c r="X896" i="19"/>
  <c r="X897" i="19"/>
  <c r="X898" i="19"/>
  <c r="X899" i="19"/>
  <c r="X900" i="19"/>
  <c r="X901" i="19"/>
  <c r="X902" i="19"/>
  <c r="X903" i="19"/>
  <c r="X904" i="19"/>
  <c r="X905" i="19"/>
  <c r="X906" i="19"/>
  <c r="X907" i="19"/>
  <c r="X908" i="19"/>
  <c r="X909" i="19"/>
  <c r="X910" i="19"/>
  <c r="X911" i="19"/>
  <c r="X912" i="19"/>
  <c r="X913" i="19"/>
  <c r="X914" i="19"/>
  <c r="X915" i="19"/>
  <c r="X916" i="19"/>
  <c r="X917" i="19"/>
  <c r="X918" i="19"/>
  <c r="X919" i="19"/>
  <c r="X920" i="19"/>
  <c r="X921" i="19"/>
  <c r="X922" i="19"/>
  <c r="X923" i="19"/>
  <c r="X924" i="19"/>
  <c r="X925" i="19"/>
  <c r="X926" i="19"/>
  <c r="X927" i="19"/>
  <c r="X928" i="19"/>
  <c r="X929" i="19"/>
  <c r="X930" i="19"/>
  <c r="X931" i="19"/>
  <c r="X932" i="19"/>
  <c r="X933" i="19"/>
  <c r="X934" i="19"/>
  <c r="X935" i="19"/>
  <c r="X936" i="19"/>
  <c r="X937" i="19"/>
  <c r="X938" i="19"/>
  <c r="X939" i="19"/>
  <c r="X940" i="19"/>
  <c r="X941" i="19"/>
  <c r="X942" i="19"/>
  <c r="X943" i="19"/>
  <c r="X944" i="19"/>
  <c r="X945" i="19"/>
  <c r="X946" i="19"/>
  <c r="X947" i="19"/>
  <c r="X948" i="19"/>
  <c r="X949" i="19"/>
  <c r="X5" i="19"/>
  <c r="W6" i="19"/>
  <c r="W7" i="19"/>
  <c r="W8" i="19"/>
  <c r="W9" i="19"/>
  <c r="W10" i="19"/>
  <c r="W11" i="19"/>
  <c r="W12" i="19"/>
  <c r="W13" i="19"/>
  <c r="W14" i="19"/>
  <c r="W15" i="19"/>
  <c r="W16" i="19"/>
  <c r="W17" i="19"/>
  <c r="W18" i="19"/>
  <c r="W19" i="19"/>
  <c r="W20" i="19"/>
  <c r="W21" i="19"/>
  <c r="W22" i="19"/>
  <c r="W23" i="19"/>
  <c r="W24" i="19"/>
  <c r="W25" i="19"/>
  <c r="W26" i="19"/>
  <c r="W27" i="19"/>
  <c r="W28" i="19"/>
  <c r="W29" i="19"/>
  <c r="W30" i="19"/>
  <c r="W31" i="19"/>
  <c r="W32" i="19"/>
  <c r="W33" i="19"/>
  <c r="W34" i="19"/>
  <c r="W35" i="19"/>
  <c r="W36" i="19"/>
  <c r="W37" i="19"/>
  <c r="W38" i="19"/>
  <c r="W39" i="19"/>
  <c r="W40" i="19"/>
  <c r="W41" i="19"/>
  <c r="W42" i="19"/>
  <c r="W43" i="19"/>
  <c r="W44" i="19"/>
  <c r="W45" i="19"/>
  <c r="W46" i="19"/>
  <c r="W47" i="19"/>
  <c r="W48" i="19"/>
  <c r="W49" i="19"/>
  <c r="W50" i="19"/>
  <c r="W51" i="19"/>
  <c r="W52" i="19"/>
  <c r="W53" i="19"/>
  <c r="W54" i="19"/>
  <c r="W55" i="19"/>
  <c r="W56" i="19"/>
  <c r="W57" i="19"/>
  <c r="W58" i="19"/>
  <c r="W59" i="19"/>
  <c r="W60" i="19"/>
  <c r="W61" i="19"/>
  <c r="W62" i="19"/>
  <c r="W63" i="19"/>
  <c r="W64" i="19"/>
  <c r="W65" i="19"/>
  <c r="W66" i="19"/>
  <c r="W67" i="19"/>
  <c r="W68" i="19"/>
  <c r="W69" i="19"/>
  <c r="W70" i="19"/>
  <c r="W71" i="19"/>
  <c r="W72" i="19"/>
  <c r="W73" i="19"/>
  <c r="W74" i="19"/>
  <c r="W75" i="19"/>
  <c r="W76" i="19"/>
  <c r="W77" i="19"/>
  <c r="W78" i="19"/>
  <c r="W79" i="19"/>
  <c r="W80" i="19"/>
  <c r="W81" i="19"/>
  <c r="W82" i="19"/>
  <c r="W83" i="19"/>
  <c r="W84" i="19"/>
  <c r="W85" i="19"/>
  <c r="W86" i="19"/>
  <c r="W87" i="19"/>
  <c r="W88" i="19"/>
  <c r="W89" i="19"/>
  <c r="W90" i="19"/>
  <c r="W91" i="19"/>
  <c r="W92" i="19"/>
  <c r="W93" i="19"/>
  <c r="W94" i="19"/>
  <c r="W95" i="19"/>
  <c r="W96" i="19"/>
  <c r="W97" i="19"/>
  <c r="W98" i="19"/>
  <c r="W99" i="19"/>
  <c r="W100" i="19"/>
  <c r="W101" i="19"/>
  <c r="W102" i="19"/>
  <c r="W103" i="19"/>
  <c r="W104" i="19"/>
  <c r="W105" i="19"/>
  <c r="W106" i="19"/>
  <c r="W107" i="19"/>
  <c r="W108" i="19"/>
  <c r="W109" i="19"/>
  <c r="W110" i="19"/>
  <c r="W111" i="19"/>
  <c r="W112" i="19"/>
  <c r="W113" i="19"/>
  <c r="W114" i="19"/>
  <c r="W115" i="19"/>
  <c r="W116" i="19"/>
  <c r="W117" i="19"/>
  <c r="W118" i="19"/>
  <c r="W119" i="19"/>
  <c r="W120" i="19"/>
  <c r="W121" i="19"/>
  <c r="W122" i="19"/>
  <c r="W123" i="19"/>
  <c r="W124" i="19"/>
  <c r="W125" i="19"/>
  <c r="W126" i="19"/>
  <c r="W127" i="19"/>
  <c r="W128" i="19"/>
  <c r="W129" i="19"/>
  <c r="W130" i="19"/>
  <c r="W131" i="19"/>
  <c r="W132" i="19"/>
  <c r="W133" i="19"/>
  <c r="W134" i="19"/>
  <c r="W135" i="19"/>
  <c r="W136" i="19"/>
  <c r="W137" i="19"/>
  <c r="W138" i="19"/>
  <c r="W139" i="19"/>
  <c r="W140" i="19"/>
  <c r="W141" i="19"/>
  <c r="W142" i="19"/>
  <c r="W143" i="19"/>
  <c r="W144" i="19"/>
  <c r="W145" i="19"/>
  <c r="W146" i="19"/>
  <c r="W147" i="19"/>
  <c r="W148" i="19"/>
  <c r="W149" i="19"/>
  <c r="W150" i="19"/>
  <c r="W151" i="19"/>
  <c r="W152" i="19"/>
  <c r="W153" i="19"/>
  <c r="W154" i="19"/>
  <c r="W155" i="19"/>
  <c r="W156" i="19"/>
  <c r="W157" i="19"/>
  <c r="W158" i="19"/>
  <c r="W159" i="19"/>
  <c r="W160" i="19"/>
  <c r="W161" i="19"/>
  <c r="W162" i="19"/>
  <c r="W163" i="19"/>
  <c r="W164" i="19"/>
  <c r="W165" i="19"/>
  <c r="W166" i="19"/>
  <c r="W167" i="19"/>
  <c r="W168" i="19"/>
  <c r="W169" i="19"/>
  <c r="W170" i="19"/>
  <c r="W171" i="19"/>
  <c r="W172" i="19"/>
  <c r="W173" i="19"/>
  <c r="W174" i="19"/>
  <c r="W175" i="19"/>
  <c r="W176" i="19"/>
  <c r="W177" i="19"/>
  <c r="W178" i="19"/>
  <c r="W179" i="19"/>
  <c r="W180" i="19"/>
  <c r="W181" i="19"/>
  <c r="W182" i="19"/>
  <c r="W183" i="19"/>
  <c r="W184" i="19"/>
  <c r="W185" i="19"/>
  <c r="W186" i="19"/>
  <c r="W187" i="19"/>
  <c r="W188" i="19"/>
  <c r="W189" i="19"/>
  <c r="W190" i="19"/>
  <c r="W191" i="19"/>
  <c r="W192" i="19"/>
  <c r="W193" i="19"/>
  <c r="W194" i="19"/>
  <c r="W195" i="19"/>
  <c r="W196" i="19"/>
  <c r="W197" i="19"/>
  <c r="W198" i="19"/>
  <c r="W199" i="19"/>
  <c r="W200" i="19"/>
  <c r="W201" i="19"/>
  <c r="W202" i="19"/>
  <c r="W203" i="19"/>
  <c r="W204" i="19"/>
  <c r="W205" i="19"/>
  <c r="W206" i="19"/>
  <c r="W207" i="19"/>
  <c r="W208" i="19"/>
  <c r="W209" i="19"/>
  <c r="W210" i="19"/>
  <c r="W211" i="19"/>
  <c r="W212" i="19"/>
  <c r="W213" i="19"/>
  <c r="W214" i="19"/>
  <c r="W215" i="19"/>
  <c r="W216" i="19"/>
  <c r="W217" i="19"/>
  <c r="W218" i="19"/>
  <c r="W219" i="19"/>
  <c r="W220" i="19"/>
  <c r="W221" i="19"/>
  <c r="W222" i="19"/>
  <c r="W223" i="19"/>
  <c r="W224" i="19"/>
  <c r="W225" i="19"/>
  <c r="W226" i="19"/>
  <c r="W227" i="19"/>
  <c r="W228" i="19"/>
  <c r="W229" i="19"/>
  <c r="W230" i="19"/>
  <c r="W231" i="19"/>
  <c r="W232" i="19"/>
  <c r="W233" i="19"/>
  <c r="W234" i="19"/>
  <c r="W235" i="19"/>
  <c r="W236" i="19"/>
  <c r="W237" i="19"/>
  <c r="W238" i="19"/>
  <c r="W239" i="19"/>
  <c r="W240" i="19"/>
  <c r="W241" i="19"/>
  <c r="W242" i="19"/>
  <c r="W243" i="19"/>
  <c r="W244" i="19"/>
  <c r="W245" i="19"/>
  <c r="W246" i="19"/>
  <c r="W247" i="19"/>
  <c r="W248" i="19"/>
  <c r="W249" i="19"/>
  <c r="W250" i="19"/>
  <c r="W251" i="19"/>
  <c r="W252" i="19"/>
  <c r="W253" i="19"/>
  <c r="W254" i="19"/>
  <c r="W255" i="19"/>
  <c r="W256" i="19"/>
  <c r="W257" i="19"/>
  <c r="W258" i="19"/>
  <c r="W259" i="19"/>
  <c r="W260" i="19"/>
  <c r="W261" i="19"/>
  <c r="W262" i="19"/>
  <c r="W263" i="19"/>
  <c r="W264" i="19"/>
  <c r="W265" i="19"/>
  <c r="W266" i="19"/>
  <c r="W267" i="19"/>
  <c r="W268" i="19"/>
  <c r="W269" i="19"/>
  <c r="W270" i="19"/>
  <c r="W271" i="19"/>
  <c r="W272" i="19"/>
  <c r="W273" i="19"/>
  <c r="W274" i="19"/>
  <c r="W275" i="19"/>
  <c r="W276" i="19"/>
  <c r="W277" i="19"/>
  <c r="W278" i="19"/>
  <c r="W279" i="19"/>
  <c r="W280" i="19"/>
  <c r="W281" i="19"/>
  <c r="W282" i="19"/>
  <c r="W283" i="19"/>
  <c r="W284" i="19"/>
  <c r="W285" i="19"/>
  <c r="W286" i="19"/>
  <c r="W287" i="19"/>
  <c r="W288" i="19"/>
  <c r="W289" i="19"/>
  <c r="W290" i="19"/>
  <c r="W291" i="19"/>
  <c r="W292" i="19"/>
  <c r="W293" i="19"/>
  <c r="W294" i="19"/>
  <c r="W295" i="19"/>
  <c r="W296" i="19"/>
  <c r="W297" i="19"/>
  <c r="W298" i="19"/>
  <c r="W299" i="19"/>
  <c r="W300" i="19"/>
  <c r="W301" i="19"/>
  <c r="W302" i="19"/>
  <c r="W303" i="19"/>
  <c r="W304" i="19"/>
  <c r="W305" i="19"/>
  <c r="W306" i="19"/>
  <c r="W307" i="19"/>
  <c r="W308" i="19"/>
  <c r="W309" i="19"/>
  <c r="W310" i="19"/>
  <c r="W311" i="19"/>
  <c r="W312" i="19"/>
  <c r="W313" i="19"/>
  <c r="W314" i="19"/>
  <c r="W315" i="19"/>
  <c r="W316" i="19"/>
  <c r="W317" i="19"/>
  <c r="W318" i="19"/>
  <c r="W319" i="19"/>
  <c r="W320" i="19"/>
  <c r="W321" i="19"/>
  <c r="W322" i="19"/>
  <c r="W323" i="19"/>
  <c r="W324" i="19"/>
  <c r="W325" i="19"/>
  <c r="W326" i="19"/>
  <c r="W327" i="19"/>
  <c r="W328" i="19"/>
  <c r="W329" i="19"/>
  <c r="W330" i="19"/>
  <c r="W331" i="19"/>
  <c r="W332" i="19"/>
  <c r="W333" i="19"/>
  <c r="W334" i="19"/>
  <c r="W335" i="19"/>
  <c r="W336" i="19"/>
  <c r="W337" i="19"/>
  <c r="W338" i="19"/>
  <c r="W339" i="19"/>
  <c r="W340" i="19"/>
  <c r="W341" i="19"/>
  <c r="W342" i="19"/>
  <c r="W343" i="19"/>
  <c r="W344" i="19"/>
  <c r="W345" i="19"/>
  <c r="W346" i="19"/>
  <c r="W347" i="19"/>
  <c r="W348" i="19"/>
  <c r="W349" i="19"/>
  <c r="W350" i="19"/>
  <c r="W351" i="19"/>
  <c r="W352" i="19"/>
  <c r="W353" i="19"/>
  <c r="W354" i="19"/>
  <c r="W355" i="19"/>
  <c r="W356" i="19"/>
  <c r="W357" i="19"/>
  <c r="W358" i="19"/>
  <c r="W359" i="19"/>
  <c r="W360" i="19"/>
  <c r="W361" i="19"/>
  <c r="W362" i="19"/>
  <c r="W363" i="19"/>
  <c r="W364" i="19"/>
  <c r="W365" i="19"/>
  <c r="W366" i="19"/>
  <c r="W367" i="19"/>
  <c r="W368" i="19"/>
  <c r="W369" i="19"/>
  <c r="W370" i="19"/>
  <c r="W371" i="19"/>
  <c r="W372" i="19"/>
  <c r="W373" i="19"/>
  <c r="W374" i="19"/>
  <c r="W375" i="19"/>
  <c r="W376" i="19"/>
  <c r="W377" i="19"/>
  <c r="W378" i="19"/>
  <c r="W379" i="19"/>
  <c r="W380" i="19"/>
  <c r="W381" i="19"/>
  <c r="W382" i="19"/>
  <c r="W383" i="19"/>
  <c r="W384" i="19"/>
  <c r="W385" i="19"/>
  <c r="W386" i="19"/>
  <c r="W387" i="19"/>
  <c r="W389" i="19"/>
  <c r="W390" i="19"/>
  <c r="W391" i="19"/>
  <c r="W392" i="19"/>
  <c r="W393" i="19"/>
  <c r="W394" i="19"/>
  <c r="W395" i="19"/>
  <c r="W396" i="19"/>
  <c r="W397" i="19"/>
  <c r="W398" i="19"/>
  <c r="W399" i="19"/>
  <c r="W400" i="19"/>
  <c r="W401" i="19"/>
  <c r="W402" i="19"/>
  <c r="W403" i="19"/>
  <c r="W404" i="19"/>
  <c r="W405" i="19"/>
  <c r="W406" i="19"/>
  <c r="W407" i="19"/>
  <c r="W408" i="19"/>
  <c r="W409" i="19"/>
  <c r="W410" i="19"/>
  <c r="W411" i="19"/>
  <c r="W412" i="19"/>
  <c r="W413" i="19"/>
  <c r="W414" i="19"/>
  <c r="W415" i="19"/>
  <c r="W416" i="19"/>
  <c r="W417" i="19"/>
  <c r="W418" i="19"/>
  <c r="W419" i="19"/>
  <c r="W420" i="19"/>
  <c r="W421" i="19"/>
  <c r="W422" i="19"/>
  <c r="W423" i="19"/>
  <c r="W424" i="19"/>
  <c r="W425" i="19"/>
  <c r="W426" i="19"/>
  <c r="W427" i="19"/>
  <c r="W428" i="19"/>
  <c r="W429" i="19"/>
  <c r="W430" i="19"/>
  <c r="W431" i="19"/>
  <c r="W432" i="19"/>
  <c r="W433" i="19"/>
  <c r="W434" i="19"/>
  <c r="W435" i="19"/>
  <c r="W436" i="19"/>
  <c r="W437" i="19"/>
  <c r="W438" i="19"/>
  <c r="W439" i="19"/>
  <c r="W440" i="19"/>
  <c r="W441" i="19"/>
  <c r="W442" i="19"/>
  <c r="W443" i="19"/>
  <c r="W444" i="19"/>
  <c r="W445" i="19"/>
  <c r="W446" i="19"/>
  <c r="W447" i="19"/>
  <c r="W448" i="19"/>
  <c r="W450" i="19"/>
  <c r="W451" i="19"/>
  <c r="W452" i="19"/>
  <c r="W453" i="19"/>
  <c r="W454" i="19"/>
  <c r="W455" i="19"/>
  <c r="W456" i="19"/>
  <c r="W457" i="19"/>
  <c r="W458" i="19"/>
  <c r="W459" i="19"/>
  <c r="W460" i="19"/>
  <c r="W461" i="19"/>
  <c r="W462" i="19"/>
  <c r="W463" i="19"/>
  <c r="W464" i="19"/>
  <c r="W465" i="19"/>
  <c r="W466" i="19"/>
  <c r="W467" i="19"/>
  <c r="W468" i="19"/>
  <c r="W469" i="19"/>
  <c r="W470" i="19"/>
  <c r="W471" i="19"/>
  <c r="W472" i="19"/>
  <c r="W473" i="19"/>
  <c r="W474" i="19"/>
  <c r="W475" i="19"/>
  <c r="W476" i="19"/>
  <c r="W477" i="19"/>
  <c r="W478" i="19"/>
  <c r="W479" i="19"/>
  <c r="W480" i="19"/>
  <c r="W481" i="19"/>
  <c r="W482" i="19"/>
  <c r="W483" i="19"/>
  <c r="W484" i="19"/>
  <c r="W485" i="19"/>
  <c r="W486" i="19"/>
  <c r="W487" i="19"/>
  <c r="W488" i="19"/>
  <c r="W489" i="19"/>
  <c r="W490" i="19"/>
  <c r="W491" i="19"/>
  <c r="W492" i="19"/>
  <c r="W493" i="19"/>
  <c r="W494" i="19"/>
  <c r="W495" i="19"/>
  <c r="W496" i="19"/>
  <c r="W497" i="19"/>
  <c r="W498" i="19"/>
  <c r="W499" i="19"/>
  <c r="W500" i="19"/>
  <c r="W501" i="19"/>
  <c r="W502" i="19"/>
  <c r="W503" i="19"/>
  <c r="W504" i="19"/>
  <c r="W505" i="19"/>
  <c r="W506" i="19"/>
  <c r="W507" i="19"/>
  <c r="W508" i="19"/>
  <c r="W509" i="19"/>
  <c r="W510" i="19"/>
  <c r="W512" i="19"/>
  <c r="W513" i="19"/>
  <c r="W514" i="19"/>
  <c r="W515" i="19"/>
  <c r="W516" i="19"/>
  <c r="W517" i="19"/>
  <c r="W518" i="19"/>
  <c r="W519" i="19"/>
  <c r="W520" i="19"/>
  <c r="W521" i="19"/>
  <c r="W522" i="19"/>
  <c r="W523" i="19"/>
  <c r="W524" i="19"/>
  <c r="W525" i="19"/>
  <c r="W526" i="19"/>
  <c r="W527" i="19"/>
  <c r="W528" i="19"/>
  <c r="W529" i="19"/>
  <c r="W530" i="19"/>
  <c r="W531" i="19"/>
  <c r="W532" i="19"/>
  <c r="W533" i="19"/>
  <c r="W534" i="19"/>
  <c r="W535" i="19"/>
  <c r="W536" i="19"/>
  <c r="W537" i="19"/>
  <c r="W538" i="19"/>
  <c r="W539" i="19"/>
  <c r="W540" i="19"/>
  <c r="W541" i="19"/>
  <c r="W542" i="19"/>
  <c r="W543" i="19"/>
  <c r="W544" i="19"/>
  <c r="W545" i="19"/>
  <c r="W546" i="19"/>
  <c r="W547" i="19"/>
  <c r="W548" i="19"/>
  <c r="W549" i="19"/>
  <c r="W550" i="19"/>
  <c r="W551" i="19"/>
  <c r="W552" i="19"/>
  <c r="W553" i="19"/>
  <c r="W554" i="19"/>
  <c r="W555" i="19"/>
  <c r="W556" i="19"/>
  <c r="W557" i="19"/>
  <c r="W558" i="19"/>
  <c r="W559" i="19"/>
  <c r="W560" i="19"/>
  <c r="W561" i="19"/>
  <c r="W562" i="19"/>
  <c r="W563" i="19"/>
  <c r="W564" i="19"/>
  <c r="W565" i="19"/>
  <c r="W566" i="19"/>
  <c r="W567" i="19"/>
  <c r="W568" i="19"/>
  <c r="W569" i="19"/>
  <c r="W570" i="19"/>
  <c r="W571" i="19"/>
  <c r="W572" i="19"/>
  <c r="W574" i="19"/>
  <c r="W575" i="19"/>
  <c r="W576" i="19"/>
  <c r="W577" i="19"/>
  <c r="W578" i="19"/>
  <c r="W579" i="19"/>
  <c r="W580" i="19"/>
  <c r="W581" i="19"/>
  <c r="W582" i="19"/>
  <c r="W583" i="19"/>
  <c r="W584" i="19"/>
  <c r="W585" i="19"/>
  <c r="W586" i="19"/>
  <c r="W587" i="19"/>
  <c r="W588" i="19"/>
  <c r="W589" i="19"/>
  <c r="W590" i="19"/>
  <c r="W591" i="19"/>
  <c r="W592" i="19"/>
  <c r="W593" i="19"/>
  <c r="W594" i="19"/>
  <c r="W595" i="19"/>
  <c r="W596" i="19"/>
  <c r="W597" i="19"/>
  <c r="W598" i="19"/>
  <c r="W599" i="19"/>
  <c r="W600" i="19"/>
  <c r="W601" i="19"/>
  <c r="W602" i="19"/>
  <c r="W603" i="19"/>
  <c r="W604" i="19"/>
  <c r="W605" i="19"/>
  <c r="W606" i="19"/>
  <c r="W607" i="19"/>
  <c r="W608" i="19"/>
  <c r="W609" i="19"/>
  <c r="W610" i="19"/>
  <c r="W611" i="19"/>
  <c r="W612" i="19"/>
  <c r="W613" i="19"/>
  <c r="W614" i="19"/>
  <c r="W615" i="19"/>
  <c r="W616" i="19"/>
  <c r="W617" i="19"/>
  <c r="W618" i="19"/>
  <c r="W619" i="19"/>
  <c r="W620" i="19"/>
  <c r="W621" i="19"/>
  <c r="W622" i="19"/>
  <c r="W623" i="19"/>
  <c r="W624" i="19"/>
  <c r="W625" i="19"/>
  <c r="W626" i="19"/>
  <c r="W627" i="19"/>
  <c r="W628" i="19"/>
  <c r="W629" i="19"/>
  <c r="W630" i="19"/>
  <c r="W631" i="19"/>
  <c r="W632" i="19"/>
  <c r="W633" i="19"/>
  <c r="W634" i="19"/>
  <c r="W636" i="19"/>
  <c r="W637" i="19"/>
  <c r="W638" i="19"/>
  <c r="W639" i="19"/>
  <c r="W640" i="19"/>
  <c r="W641" i="19"/>
  <c r="W642" i="19"/>
  <c r="W643" i="19"/>
  <c r="W644" i="19"/>
  <c r="W645" i="19"/>
  <c r="W646" i="19"/>
  <c r="W647" i="19"/>
  <c r="W648" i="19"/>
  <c r="W649" i="19"/>
  <c r="W650" i="19"/>
  <c r="W651" i="19"/>
  <c r="W652" i="19"/>
  <c r="W653" i="19"/>
  <c r="W654" i="19"/>
  <c r="W655" i="19"/>
  <c r="W656" i="19"/>
  <c r="W657" i="19"/>
  <c r="W658" i="19"/>
  <c r="W659" i="19"/>
  <c r="W660" i="19"/>
  <c r="W661" i="19"/>
  <c r="W662" i="19"/>
  <c r="W663" i="19"/>
  <c r="W664" i="19"/>
  <c r="W665" i="19"/>
  <c r="W666" i="19"/>
  <c r="W667" i="19"/>
  <c r="W668" i="19"/>
  <c r="W669" i="19"/>
  <c r="W670" i="19"/>
  <c r="W671" i="19"/>
  <c r="W672" i="19"/>
  <c r="W673" i="19"/>
  <c r="W674" i="19"/>
  <c r="W675" i="19"/>
  <c r="W676" i="19"/>
  <c r="W677" i="19"/>
  <c r="W678" i="19"/>
  <c r="W679" i="19"/>
  <c r="W680" i="19"/>
  <c r="W681" i="19"/>
  <c r="W682" i="19"/>
  <c r="W683" i="19"/>
  <c r="W684" i="19"/>
  <c r="W685" i="19"/>
  <c r="W686" i="19"/>
  <c r="W687" i="19"/>
  <c r="W688" i="19"/>
  <c r="W689" i="19"/>
  <c r="W690" i="19"/>
  <c r="W691" i="19"/>
  <c r="W692" i="19"/>
  <c r="W693" i="19"/>
  <c r="W694" i="19"/>
  <c r="W695" i="19"/>
  <c r="W696" i="19"/>
  <c r="W697" i="19"/>
  <c r="W698" i="19"/>
  <c r="W699" i="19"/>
  <c r="W700" i="19"/>
  <c r="W702" i="19"/>
  <c r="W703" i="19"/>
  <c r="W704" i="19"/>
  <c r="W705" i="19"/>
  <c r="W706" i="19"/>
  <c r="W707" i="19"/>
  <c r="W708" i="19"/>
  <c r="W709" i="19"/>
  <c r="W710" i="19"/>
  <c r="W711" i="19"/>
  <c r="W712" i="19"/>
  <c r="W713" i="19"/>
  <c r="W714" i="19"/>
  <c r="W715" i="19"/>
  <c r="W716" i="19"/>
  <c r="W717" i="19"/>
  <c r="W718" i="19"/>
  <c r="W719" i="19"/>
  <c r="W720" i="19"/>
  <c r="W721" i="19"/>
  <c r="W722" i="19"/>
  <c r="W723" i="19"/>
  <c r="W724" i="19"/>
  <c r="W725" i="19"/>
  <c r="W726" i="19"/>
  <c r="W727" i="19"/>
  <c r="W728" i="19"/>
  <c r="W729" i="19"/>
  <c r="W730" i="19"/>
  <c r="W731" i="19"/>
  <c r="W732" i="19"/>
  <c r="W733" i="19"/>
  <c r="W734" i="19"/>
  <c r="W735" i="19"/>
  <c r="W736" i="19"/>
  <c r="W737" i="19"/>
  <c r="W738" i="19"/>
  <c r="W739" i="19"/>
  <c r="W740" i="19"/>
  <c r="W741" i="19"/>
  <c r="W742" i="19"/>
  <c r="W743" i="19"/>
  <c r="W744" i="19"/>
  <c r="W745" i="19"/>
  <c r="W746" i="19"/>
  <c r="W747" i="19"/>
  <c r="W748" i="19"/>
  <c r="W749" i="19"/>
  <c r="W750" i="19"/>
  <c r="W751" i="19"/>
  <c r="W752" i="19"/>
  <c r="W753" i="19"/>
  <c r="W754" i="19"/>
  <c r="W755" i="19"/>
  <c r="W756" i="19"/>
  <c r="W757" i="19"/>
  <c r="W758" i="19"/>
  <c r="W759" i="19"/>
  <c r="W760" i="19"/>
  <c r="W761" i="19"/>
  <c r="W763" i="19"/>
  <c r="W764" i="19"/>
  <c r="W765" i="19"/>
  <c r="W766" i="19"/>
  <c r="W767" i="19"/>
  <c r="W768" i="19"/>
  <c r="W769" i="19"/>
  <c r="W770" i="19"/>
  <c r="W771" i="19"/>
  <c r="W772" i="19"/>
  <c r="W773" i="19"/>
  <c r="W774" i="19"/>
  <c r="W775" i="19"/>
  <c r="W776" i="19"/>
  <c r="W777" i="19"/>
  <c r="W778" i="19"/>
  <c r="W779" i="19"/>
  <c r="W780" i="19"/>
  <c r="W781" i="19"/>
  <c r="W782" i="19"/>
  <c r="W783" i="19"/>
  <c r="W784" i="19"/>
  <c r="W785" i="19"/>
  <c r="W786" i="19"/>
  <c r="W787" i="19"/>
  <c r="W788" i="19"/>
  <c r="W789" i="19"/>
  <c r="W790" i="19"/>
  <c r="W791" i="19"/>
  <c r="W792" i="19"/>
  <c r="W793" i="19"/>
  <c r="W794" i="19"/>
  <c r="W795" i="19"/>
  <c r="W796" i="19"/>
  <c r="W797" i="19"/>
  <c r="W798" i="19"/>
  <c r="W799" i="19"/>
  <c r="W800" i="19"/>
  <c r="W801" i="19"/>
  <c r="W802" i="19"/>
  <c r="W803" i="19"/>
  <c r="W804" i="19"/>
  <c r="W805" i="19"/>
  <c r="W806" i="19"/>
  <c r="W807" i="19"/>
  <c r="W808" i="19"/>
  <c r="W809" i="19"/>
  <c r="W810" i="19"/>
  <c r="W811" i="19"/>
  <c r="W812" i="19"/>
  <c r="W813" i="19"/>
  <c r="W814" i="19"/>
  <c r="W815" i="19"/>
  <c r="W816" i="19"/>
  <c r="W817" i="19"/>
  <c r="W818" i="19"/>
  <c r="W819" i="19"/>
  <c r="W820" i="19"/>
  <c r="W821" i="19"/>
  <c r="W822" i="19"/>
  <c r="W823" i="19"/>
  <c r="W825" i="19"/>
  <c r="W826" i="19"/>
  <c r="W827" i="19"/>
  <c r="W828" i="19"/>
  <c r="W829" i="19"/>
  <c r="W830" i="19"/>
  <c r="W831" i="19"/>
  <c r="W832" i="19"/>
  <c r="W833" i="19"/>
  <c r="W834" i="19"/>
  <c r="W835" i="19"/>
  <c r="W836" i="19"/>
  <c r="W837" i="19"/>
  <c r="W838" i="19"/>
  <c r="W839" i="19"/>
  <c r="W840" i="19"/>
  <c r="W841" i="19"/>
  <c r="W842" i="19"/>
  <c r="W843" i="19"/>
  <c r="W844" i="19"/>
  <c r="W845" i="19"/>
  <c r="W846" i="19"/>
  <c r="W847" i="19"/>
  <c r="W848" i="19"/>
  <c r="W849" i="19"/>
  <c r="W850" i="19"/>
  <c r="W851" i="19"/>
  <c r="W852" i="19"/>
  <c r="W853" i="19"/>
  <c r="W854" i="19"/>
  <c r="W855" i="19"/>
  <c r="W856" i="19"/>
  <c r="W857" i="19"/>
  <c r="W858" i="19"/>
  <c r="W859" i="19"/>
  <c r="W860" i="19"/>
  <c r="W861" i="19"/>
  <c r="W862" i="19"/>
  <c r="W863" i="19"/>
  <c r="W864" i="19"/>
  <c r="W865" i="19"/>
  <c r="W866" i="19"/>
  <c r="W867" i="19"/>
  <c r="W868" i="19"/>
  <c r="W869" i="19"/>
  <c r="W870" i="19"/>
  <c r="W871" i="19"/>
  <c r="W872" i="19"/>
  <c r="W873" i="19"/>
  <c r="W874" i="19"/>
  <c r="W875" i="19"/>
  <c r="W876" i="19"/>
  <c r="W877" i="19"/>
  <c r="W878" i="19"/>
  <c r="W879" i="19"/>
  <c r="W880" i="19"/>
  <c r="W881" i="19"/>
  <c r="W882" i="19"/>
  <c r="W883" i="19"/>
  <c r="W884" i="19"/>
  <c r="W885" i="19"/>
  <c r="W886" i="19"/>
  <c r="W888" i="19"/>
  <c r="W889" i="19"/>
  <c r="W890" i="19"/>
  <c r="W891" i="19"/>
  <c r="W892" i="19"/>
  <c r="W893" i="19"/>
  <c r="W894" i="19"/>
  <c r="W895" i="19"/>
  <c r="W896" i="19"/>
  <c r="W897" i="19"/>
  <c r="W898" i="19"/>
  <c r="W899" i="19"/>
  <c r="W900" i="19"/>
  <c r="W901" i="19"/>
  <c r="W902" i="19"/>
  <c r="W903" i="19"/>
  <c r="W904" i="19"/>
  <c r="W905" i="19"/>
  <c r="W906" i="19"/>
  <c r="W907" i="19"/>
  <c r="W908" i="19"/>
  <c r="W909" i="19"/>
  <c r="W910" i="19"/>
  <c r="W911" i="19"/>
  <c r="W912" i="19"/>
  <c r="W913" i="19"/>
  <c r="W914" i="19"/>
  <c r="W915" i="19"/>
  <c r="W916" i="19"/>
  <c r="W917" i="19"/>
  <c r="W918" i="19"/>
  <c r="W919" i="19"/>
  <c r="W920" i="19"/>
  <c r="W921" i="19"/>
  <c r="W922" i="19"/>
  <c r="W923" i="19"/>
  <c r="W924" i="19"/>
  <c r="W925" i="19"/>
  <c r="W926" i="19"/>
  <c r="W927" i="19"/>
  <c r="W928" i="19"/>
  <c r="W929" i="19"/>
  <c r="W930" i="19"/>
  <c r="W931" i="19"/>
  <c r="W932" i="19"/>
  <c r="W933" i="19"/>
  <c r="W934" i="19"/>
  <c r="W935" i="19"/>
  <c r="W936" i="19"/>
  <c r="W937" i="19"/>
  <c r="W938" i="19"/>
  <c r="W939" i="19"/>
  <c r="W940" i="19"/>
  <c r="W941" i="19"/>
  <c r="W942" i="19"/>
  <c r="W943" i="19"/>
  <c r="W944" i="19"/>
  <c r="W945" i="19"/>
  <c r="W946" i="19"/>
  <c r="W947" i="19"/>
  <c r="W948" i="19"/>
  <c r="W949" i="19"/>
  <c r="W5" i="19"/>
  <c r="U6" i="19"/>
  <c r="U7" i="19"/>
  <c r="U8" i="19"/>
  <c r="U9" i="19"/>
  <c r="U10" i="19"/>
  <c r="U11" i="19"/>
  <c r="U12" i="19"/>
  <c r="U13" i="19"/>
  <c r="U14" i="19"/>
  <c r="U15" i="19"/>
  <c r="U16" i="19"/>
  <c r="U17" i="19"/>
  <c r="U18" i="19"/>
  <c r="U19" i="19"/>
  <c r="U20" i="19"/>
  <c r="U21" i="19"/>
  <c r="U22" i="19"/>
  <c r="U23" i="19"/>
  <c r="U24" i="19"/>
  <c r="U25" i="19"/>
  <c r="U26" i="19"/>
  <c r="U27" i="19"/>
  <c r="U28" i="19"/>
  <c r="U29" i="19"/>
  <c r="U30" i="19"/>
  <c r="U31" i="19"/>
  <c r="U32" i="19"/>
  <c r="U33" i="19"/>
  <c r="U34" i="19"/>
  <c r="U35" i="19"/>
  <c r="U36" i="19"/>
  <c r="U37" i="19"/>
  <c r="U38" i="19"/>
  <c r="U39" i="19"/>
  <c r="U40" i="19"/>
  <c r="U41" i="19"/>
  <c r="U42" i="19"/>
  <c r="U43" i="19"/>
  <c r="U44" i="19"/>
  <c r="U45" i="19"/>
  <c r="U46" i="19"/>
  <c r="U47" i="19"/>
  <c r="U48" i="19"/>
  <c r="U49" i="19"/>
  <c r="U50" i="19"/>
  <c r="U51" i="19"/>
  <c r="U52" i="19"/>
  <c r="U53" i="19"/>
  <c r="U54" i="19"/>
  <c r="U55" i="19"/>
  <c r="U56" i="19"/>
  <c r="U57" i="19"/>
  <c r="U58" i="19"/>
  <c r="U59" i="19"/>
  <c r="U60" i="19"/>
  <c r="U61" i="19"/>
  <c r="U62" i="19"/>
  <c r="U63" i="19"/>
  <c r="U64" i="19"/>
  <c r="U65" i="19"/>
  <c r="U66" i="19"/>
  <c r="U67" i="19"/>
  <c r="U68" i="19"/>
  <c r="U69" i="19"/>
  <c r="U70" i="19"/>
  <c r="U71" i="19"/>
  <c r="U72" i="19"/>
  <c r="U73" i="19"/>
  <c r="U74" i="19"/>
  <c r="U75" i="19"/>
  <c r="U76" i="19"/>
  <c r="U77" i="19"/>
  <c r="U78" i="19"/>
  <c r="U79" i="19"/>
  <c r="U80" i="19"/>
  <c r="U81" i="19"/>
  <c r="U82" i="19"/>
  <c r="U83" i="19"/>
  <c r="U84" i="19"/>
  <c r="U85" i="19"/>
  <c r="U86" i="19"/>
  <c r="U87" i="19"/>
  <c r="U88" i="19"/>
  <c r="U89" i="19"/>
  <c r="U90" i="19"/>
  <c r="U91" i="19"/>
  <c r="U92" i="19"/>
  <c r="U93" i="19"/>
  <c r="U94" i="19"/>
  <c r="U95" i="19"/>
  <c r="U96" i="19"/>
  <c r="U97" i="19"/>
  <c r="U98" i="19"/>
  <c r="U99" i="19"/>
  <c r="U100" i="19"/>
  <c r="U101" i="19"/>
  <c r="U102" i="19"/>
  <c r="U103" i="19"/>
  <c r="U104" i="19"/>
  <c r="U105" i="19"/>
  <c r="U106" i="19"/>
  <c r="U107" i="19"/>
  <c r="U108" i="19"/>
  <c r="U109" i="19"/>
  <c r="U110" i="19"/>
  <c r="U111" i="19"/>
  <c r="U112" i="19"/>
  <c r="U113" i="19"/>
  <c r="U114" i="19"/>
  <c r="U115" i="19"/>
  <c r="U116" i="19"/>
  <c r="U117" i="19"/>
  <c r="U118" i="19"/>
  <c r="U119" i="19"/>
  <c r="U120" i="19"/>
  <c r="U121" i="19"/>
  <c r="U122" i="19"/>
  <c r="U123" i="19"/>
  <c r="U124" i="19"/>
  <c r="U125" i="19"/>
  <c r="U126" i="19"/>
  <c r="U127" i="19"/>
  <c r="U128" i="19"/>
  <c r="U129" i="19"/>
  <c r="U130" i="19"/>
  <c r="U131" i="19"/>
  <c r="U132" i="19"/>
  <c r="U133" i="19"/>
  <c r="U134" i="19"/>
  <c r="U135" i="19"/>
  <c r="U136" i="19"/>
  <c r="U137" i="19"/>
  <c r="U138" i="19"/>
  <c r="U139" i="19"/>
  <c r="U140" i="19"/>
  <c r="U141" i="19"/>
  <c r="U142" i="19"/>
  <c r="U143" i="19"/>
  <c r="U144" i="19"/>
  <c r="U145" i="19"/>
  <c r="U146" i="19"/>
  <c r="U147" i="19"/>
  <c r="U148" i="19"/>
  <c r="U149" i="19"/>
  <c r="U150" i="19"/>
  <c r="U151" i="19"/>
  <c r="U152" i="19"/>
  <c r="U153" i="19"/>
  <c r="U154" i="19"/>
  <c r="U155" i="19"/>
  <c r="U156" i="19"/>
  <c r="U157" i="19"/>
  <c r="U158" i="19"/>
  <c r="U159" i="19"/>
  <c r="U160" i="19"/>
  <c r="U161" i="19"/>
  <c r="U162" i="19"/>
  <c r="U163" i="19"/>
  <c r="U164" i="19"/>
  <c r="U165" i="19"/>
  <c r="U166" i="19"/>
  <c r="U167" i="19"/>
  <c r="U168" i="19"/>
  <c r="U169" i="19"/>
  <c r="U170" i="19"/>
  <c r="U171" i="19"/>
  <c r="U172" i="19"/>
  <c r="U173" i="19"/>
  <c r="U174" i="19"/>
  <c r="U175" i="19"/>
  <c r="U176" i="19"/>
  <c r="U177" i="19"/>
  <c r="U178" i="19"/>
  <c r="U179" i="19"/>
  <c r="U180" i="19"/>
  <c r="U181" i="19"/>
  <c r="U182" i="19"/>
  <c r="U183" i="19"/>
  <c r="U184" i="19"/>
  <c r="U185" i="19"/>
  <c r="U186" i="19"/>
  <c r="U187" i="19"/>
  <c r="U188" i="19"/>
  <c r="U189" i="19"/>
  <c r="U190" i="19"/>
  <c r="U191" i="19"/>
  <c r="U192" i="19"/>
  <c r="U193" i="19"/>
  <c r="U194" i="19"/>
  <c r="U195" i="19"/>
  <c r="U196" i="19"/>
  <c r="U197" i="19"/>
  <c r="U198" i="19"/>
  <c r="U199" i="19"/>
  <c r="U200" i="19"/>
  <c r="U201" i="19"/>
  <c r="U202" i="19"/>
  <c r="U203" i="19"/>
  <c r="U204" i="19"/>
  <c r="U205" i="19"/>
  <c r="U206" i="19"/>
  <c r="U207" i="19"/>
  <c r="U208" i="19"/>
  <c r="U209" i="19"/>
  <c r="U210" i="19"/>
  <c r="U211" i="19"/>
  <c r="U212" i="19"/>
  <c r="U213" i="19"/>
  <c r="U214" i="19"/>
  <c r="U215" i="19"/>
  <c r="U216" i="19"/>
  <c r="U217" i="19"/>
  <c r="U218" i="19"/>
  <c r="U219" i="19"/>
  <c r="U220" i="19"/>
  <c r="U221" i="19"/>
  <c r="U222" i="19"/>
  <c r="U223" i="19"/>
  <c r="U224" i="19"/>
  <c r="U225" i="19"/>
  <c r="U226" i="19"/>
  <c r="U227" i="19"/>
  <c r="U228" i="19"/>
  <c r="U229" i="19"/>
  <c r="U230" i="19"/>
  <c r="U231" i="19"/>
  <c r="U232" i="19"/>
  <c r="U233" i="19"/>
  <c r="U234" i="19"/>
  <c r="U235" i="19"/>
  <c r="U236" i="19"/>
  <c r="U237" i="19"/>
  <c r="U238" i="19"/>
  <c r="U239" i="19"/>
  <c r="U240" i="19"/>
  <c r="U241" i="19"/>
  <c r="U242" i="19"/>
  <c r="U243" i="19"/>
  <c r="U244" i="19"/>
  <c r="U245" i="19"/>
  <c r="U246" i="19"/>
  <c r="U247" i="19"/>
  <c r="U248" i="19"/>
  <c r="U249" i="19"/>
  <c r="U250" i="19"/>
  <c r="U251" i="19"/>
  <c r="U252" i="19"/>
  <c r="U253" i="19"/>
  <c r="U254" i="19"/>
  <c r="U255" i="19"/>
  <c r="U256" i="19"/>
  <c r="U257" i="19"/>
  <c r="U258" i="19"/>
  <c r="U259" i="19"/>
  <c r="U260" i="19"/>
  <c r="U261" i="19"/>
  <c r="U262" i="19"/>
  <c r="U263" i="19"/>
  <c r="U264" i="19"/>
  <c r="U265" i="19"/>
  <c r="U266" i="19"/>
  <c r="U267" i="19"/>
  <c r="U268" i="19"/>
  <c r="U269" i="19"/>
  <c r="U270" i="19"/>
  <c r="U271" i="19"/>
  <c r="U272" i="19"/>
  <c r="U273" i="19"/>
  <c r="U274" i="19"/>
  <c r="U275" i="19"/>
  <c r="U276" i="19"/>
  <c r="U277" i="19"/>
  <c r="U278" i="19"/>
  <c r="U279" i="19"/>
  <c r="U280" i="19"/>
  <c r="U281" i="19"/>
  <c r="U282" i="19"/>
  <c r="U283" i="19"/>
  <c r="U284" i="19"/>
  <c r="U285" i="19"/>
  <c r="U286" i="19"/>
  <c r="U287" i="19"/>
  <c r="U288" i="19"/>
  <c r="U289" i="19"/>
  <c r="U290" i="19"/>
  <c r="U291" i="19"/>
  <c r="U292" i="19"/>
  <c r="U293" i="19"/>
  <c r="U294" i="19"/>
  <c r="U295" i="19"/>
  <c r="U296" i="19"/>
  <c r="U297" i="19"/>
  <c r="U298" i="19"/>
  <c r="U299" i="19"/>
  <c r="U300" i="19"/>
  <c r="U301" i="19"/>
  <c r="U302" i="19"/>
  <c r="U303" i="19"/>
  <c r="U304" i="19"/>
  <c r="U305" i="19"/>
  <c r="U306" i="19"/>
  <c r="U307" i="19"/>
  <c r="U308" i="19"/>
  <c r="U309" i="19"/>
  <c r="U310" i="19"/>
  <c r="U311" i="19"/>
  <c r="U312" i="19"/>
  <c r="U313" i="19"/>
  <c r="U314" i="19"/>
  <c r="U315" i="19"/>
  <c r="U316" i="19"/>
  <c r="U317" i="19"/>
  <c r="U318" i="19"/>
  <c r="U319" i="19"/>
  <c r="U320" i="19"/>
  <c r="U321" i="19"/>
  <c r="U322" i="19"/>
  <c r="U323" i="19"/>
  <c r="U324" i="19"/>
  <c r="U325" i="19"/>
  <c r="U326" i="19"/>
  <c r="U327" i="19"/>
  <c r="U328" i="19"/>
  <c r="U329" i="19"/>
  <c r="U330" i="19"/>
  <c r="U331" i="19"/>
  <c r="U332" i="19"/>
  <c r="U333" i="19"/>
  <c r="U334" i="19"/>
  <c r="U335" i="19"/>
  <c r="U336" i="19"/>
  <c r="U337" i="19"/>
  <c r="U338" i="19"/>
  <c r="U339" i="19"/>
  <c r="U340" i="19"/>
  <c r="U341" i="19"/>
  <c r="U342" i="19"/>
  <c r="U343" i="19"/>
  <c r="U344" i="19"/>
  <c r="U345" i="19"/>
  <c r="U346" i="19"/>
  <c r="U347" i="19"/>
  <c r="U348" i="19"/>
  <c r="U349" i="19"/>
  <c r="U350" i="19"/>
  <c r="U351" i="19"/>
  <c r="U352" i="19"/>
  <c r="U353" i="19"/>
  <c r="U354" i="19"/>
  <c r="U355" i="19"/>
  <c r="U356" i="19"/>
  <c r="U357" i="19"/>
  <c r="U358" i="19"/>
  <c r="U359" i="19"/>
  <c r="U360" i="19"/>
  <c r="U361" i="19"/>
  <c r="U362" i="19"/>
  <c r="U363" i="19"/>
  <c r="U364" i="19"/>
  <c r="U365" i="19"/>
  <c r="U366" i="19"/>
  <c r="U367" i="19"/>
  <c r="U368" i="19"/>
  <c r="U369" i="19"/>
  <c r="U370" i="19"/>
  <c r="U371" i="19"/>
  <c r="U372" i="19"/>
  <c r="U373" i="19"/>
  <c r="U374" i="19"/>
  <c r="U375" i="19"/>
  <c r="U376" i="19"/>
  <c r="U377" i="19"/>
  <c r="U378" i="19"/>
  <c r="U379" i="19"/>
  <c r="U380" i="19"/>
  <c r="U381" i="19"/>
  <c r="U382" i="19"/>
  <c r="U383" i="19"/>
  <c r="U384" i="19"/>
  <c r="U385" i="19"/>
  <c r="U386" i="19"/>
  <c r="U387" i="19"/>
  <c r="U389" i="19"/>
  <c r="U390" i="19"/>
  <c r="U391" i="19"/>
  <c r="U392" i="19"/>
  <c r="U393" i="19"/>
  <c r="U394" i="19"/>
  <c r="U395" i="19"/>
  <c r="U396" i="19"/>
  <c r="U397" i="19"/>
  <c r="U398" i="19"/>
  <c r="U399" i="19"/>
  <c r="U400" i="19"/>
  <c r="U401" i="19"/>
  <c r="U402" i="19"/>
  <c r="U403" i="19"/>
  <c r="U404" i="19"/>
  <c r="U405" i="19"/>
  <c r="U406" i="19"/>
  <c r="U407" i="19"/>
  <c r="U408" i="19"/>
  <c r="U409" i="19"/>
  <c r="U410" i="19"/>
  <c r="U411" i="19"/>
  <c r="U412" i="19"/>
  <c r="U413" i="19"/>
  <c r="U414" i="19"/>
  <c r="U415" i="19"/>
  <c r="U416" i="19"/>
  <c r="U417" i="19"/>
  <c r="U418" i="19"/>
  <c r="U419" i="19"/>
  <c r="U420" i="19"/>
  <c r="U421" i="19"/>
  <c r="U422" i="19"/>
  <c r="U423" i="19"/>
  <c r="U424" i="19"/>
  <c r="U425" i="19"/>
  <c r="U426" i="19"/>
  <c r="U427" i="19"/>
  <c r="U428" i="19"/>
  <c r="U429" i="19"/>
  <c r="U430" i="19"/>
  <c r="U431" i="19"/>
  <c r="U432" i="19"/>
  <c r="U433" i="19"/>
  <c r="U434" i="19"/>
  <c r="U435" i="19"/>
  <c r="U436" i="19"/>
  <c r="U437" i="19"/>
  <c r="U438" i="19"/>
  <c r="U439" i="19"/>
  <c r="U440" i="19"/>
  <c r="U441" i="19"/>
  <c r="U442" i="19"/>
  <c r="U443" i="19"/>
  <c r="U444" i="19"/>
  <c r="U445" i="19"/>
  <c r="U446" i="19"/>
  <c r="U447" i="19"/>
  <c r="U448" i="19"/>
  <c r="U450" i="19"/>
  <c r="U451" i="19"/>
  <c r="U452" i="19"/>
  <c r="U453" i="19"/>
  <c r="U454" i="19"/>
  <c r="U455" i="19"/>
  <c r="U456" i="19"/>
  <c r="U457" i="19"/>
  <c r="U458" i="19"/>
  <c r="U459" i="19"/>
  <c r="U460" i="19"/>
  <c r="U461" i="19"/>
  <c r="U462" i="19"/>
  <c r="U463" i="19"/>
  <c r="U464" i="19"/>
  <c r="U465" i="19"/>
  <c r="U466" i="19"/>
  <c r="U467" i="19"/>
  <c r="U468" i="19"/>
  <c r="U469" i="19"/>
  <c r="U470" i="19"/>
  <c r="U471" i="19"/>
  <c r="U472" i="19"/>
  <c r="U473" i="19"/>
  <c r="U474" i="19"/>
  <c r="U475" i="19"/>
  <c r="U476" i="19"/>
  <c r="U477" i="19"/>
  <c r="U478" i="19"/>
  <c r="U479" i="19"/>
  <c r="U480" i="19"/>
  <c r="U481" i="19"/>
  <c r="U482" i="19"/>
  <c r="U483" i="19"/>
  <c r="U484" i="19"/>
  <c r="U485" i="19"/>
  <c r="U486" i="19"/>
  <c r="U487" i="19"/>
  <c r="U488" i="19"/>
  <c r="U489" i="19"/>
  <c r="U490" i="19"/>
  <c r="U491" i="19"/>
  <c r="U492" i="19"/>
  <c r="U493" i="19"/>
  <c r="U494" i="19"/>
  <c r="U495" i="19"/>
  <c r="U496" i="19"/>
  <c r="U497" i="19"/>
  <c r="U498" i="19"/>
  <c r="U499" i="19"/>
  <c r="U500" i="19"/>
  <c r="U501" i="19"/>
  <c r="U502" i="19"/>
  <c r="U503" i="19"/>
  <c r="U504" i="19"/>
  <c r="U505" i="19"/>
  <c r="U506" i="19"/>
  <c r="U507" i="19"/>
  <c r="U508" i="19"/>
  <c r="U509" i="19"/>
  <c r="U510" i="19"/>
  <c r="U512" i="19"/>
  <c r="U513" i="19"/>
  <c r="U514" i="19"/>
  <c r="U515" i="19"/>
  <c r="U516" i="19"/>
  <c r="U517" i="19"/>
  <c r="U518" i="19"/>
  <c r="U519" i="19"/>
  <c r="U520" i="19"/>
  <c r="U521" i="19"/>
  <c r="U522" i="19"/>
  <c r="U523" i="19"/>
  <c r="U524" i="19"/>
  <c r="U525" i="19"/>
  <c r="U526" i="19"/>
  <c r="U527" i="19"/>
  <c r="U528" i="19"/>
  <c r="U529" i="19"/>
  <c r="U530" i="19"/>
  <c r="U531" i="19"/>
  <c r="U532" i="19"/>
  <c r="U533" i="19"/>
  <c r="U534" i="19"/>
  <c r="U535" i="19"/>
  <c r="U536" i="19"/>
  <c r="U537" i="19"/>
  <c r="U538" i="19"/>
  <c r="U539" i="19"/>
  <c r="U540" i="19"/>
  <c r="U541" i="19"/>
  <c r="U542" i="19"/>
  <c r="U543" i="19"/>
  <c r="U544" i="19"/>
  <c r="U545" i="19"/>
  <c r="U546" i="19"/>
  <c r="U547" i="19"/>
  <c r="U548" i="19"/>
  <c r="U549" i="19"/>
  <c r="U550" i="19"/>
  <c r="U551" i="19"/>
  <c r="U552" i="19"/>
  <c r="U553" i="19"/>
  <c r="U554" i="19"/>
  <c r="U555" i="19"/>
  <c r="U556" i="19"/>
  <c r="U557" i="19"/>
  <c r="U558" i="19"/>
  <c r="U559" i="19"/>
  <c r="U560" i="19"/>
  <c r="U561" i="19"/>
  <c r="U562" i="19"/>
  <c r="U563" i="19"/>
  <c r="U564" i="19"/>
  <c r="U565" i="19"/>
  <c r="U566" i="19"/>
  <c r="U567" i="19"/>
  <c r="U568" i="19"/>
  <c r="U569" i="19"/>
  <c r="U570" i="19"/>
  <c r="U571" i="19"/>
  <c r="U572" i="19"/>
  <c r="U574" i="19"/>
  <c r="U575" i="19"/>
  <c r="U576" i="19"/>
  <c r="U577" i="19"/>
  <c r="U578" i="19"/>
  <c r="U579" i="19"/>
  <c r="U580" i="19"/>
  <c r="U581" i="19"/>
  <c r="U582" i="19"/>
  <c r="U583" i="19"/>
  <c r="U584" i="19"/>
  <c r="U585" i="19"/>
  <c r="U586" i="19"/>
  <c r="U587" i="19"/>
  <c r="U588" i="19"/>
  <c r="U589" i="19"/>
  <c r="U590" i="19"/>
  <c r="U591" i="19"/>
  <c r="U592" i="19"/>
  <c r="U593" i="19"/>
  <c r="U594" i="19"/>
  <c r="U595" i="19"/>
  <c r="U596" i="19"/>
  <c r="U597" i="19"/>
  <c r="U598" i="19"/>
  <c r="U599" i="19"/>
  <c r="U600" i="19"/>
  <c r="U601" i="19"/>
  <c r="U602" i="19"/>
  <c r="U603" i="19"/>
  <c r="U604" i="19"/>
  <c r="U605" i="19"/>
  <c r="U606" i="19"/>
  <c r="U607" i="19"/>
  <c r="U608" i="19"/>
  <c r="U609" i="19"/>
  <c r="U610" i="19"/>
  <c r="U611" i="19"/>
  <c r="U612" i="19"/>
  <c r="U613" i="19"/>
  <c r="U614" i="19"/>
  <c r="U615" i="19"/>
  <c r="U616" i="19"/>
  <c r="U617" i="19"/>
  <c r="U618" i="19"/>
  <c r="U619" i="19"/>
  <c r="U620" i="19"/>
  <c r="U621" i="19"/>
  <c r="U622" i="19"/>
  <c r="U623" i="19"/>
  <c r="U624" i="19"/>
  <c r="U625" i="19"/>
  <c r="U626" i="19"/>
  <c r="U627" i="19"/>
  <c r="U628" i="19"/>
  <c r="U629" i="19"/>
  <c r="U630" i="19"/>
  <c r="U631" i="19"/>
  <c r="U632" i="19"/>
  <c r="U633" i="19"/>
  <c r="U634" i="19"/>
  <c r="U636" i="19"/>
  <c r="U637" i="19"/>
  <c r="U638" i="19"/>
  <c r="U639" i="19"/>
  <c r="U640" i="19"/>
  <c r="U641" i="19"/>
  <c r="U642" i="19"/>
  <c r="U643" i="19"/>
  <c r="U644" i="19"/>
  <c r="U645" i="19"/>
  <c r="U646" i="19"/>
  <c r="U647" i="19"/>
  <c r="U648" i="19"/>
  <c r="U649" i="19"/>
  <c r="U650" i="19"/>
  <c r="U651" i="19"/>
  <c r="U652" i="19"/>
  <c r="U653" i="19"/>
  <c r="U654" i="19"/>
  <c r="U655" i="19"/>
  <c r="U656" i="19"/>
  <c r="U657" i="19"/>
  <c r="U658" i="19"/>
  <c r="U659" i="19"/>
  <c r="U660" i="19"/>
  <c r="U661" i="19"/>
  <c r="U662" i="19"/>
  <c r="U663" i="19"/>
  <c r="U664" i="19"/>
  <c r="U665" i="19"/>
  <c r="U666" i="19"/>
  <c r="U667" i="19"/>
  <c r="U668" i="19"/>
  <c r="U669" i="19"/>
  <c r="U670" i="19"/>
  <c r="U671" i="19"/>
  <c r="U672" i="19"/>
  <c r="U673" i="19"/>
  <c r="U674" i="19"/>
  <c r="U675" i="19"/>
  <c r="U676" i="19"/>
  <c r="U677" i="19"/>
  <c r="U678" i="19"/>
  <c r="U679" i="19"/>
  <c r="U680" i="19"/>
  <c r="U681" i="19"/>
  <c r="U682" i="19"/>
  <c r="U683" i="19"/>
  <c r="U684" i="19"/>
  <c r="U685" i="19"/>
  <c r="U686" i="19"/>
  <c r="U687" i="19"/>
  <c r="U688" i="19"/>
  <c r="U689" i="19"/>
  <c r="U690" i="19"/>
  <c r="U691" i="19"/>
  <c r="U692" i="19"/>
  <c r="U693" i="19"/>
  <c r="U694" i="19"/>
  <c r="U695" i="19"/>
  <c r="U696" i="19"/>
  <c r="U697" i="19"/>
  <c r="U698" i="19"/>
  <c r="U699" i="19"/>
  <c r="U700" i="19"/>
  <c r="U702" i="19"/>
  <c r="U703" i="19"/>
  <c r="U704" i="19"/>
  <c r="U705" i="19"/>
  <c r="U706" i="19"/>
  <c r="U707" i="19"/>
  <c r="U708" i="19"/>
  <c r="U709" i="19"/>
  <c r="U710" i="19"/>
  <c r="U711" i="19"/>
  <c r="U712" i="19"/>
  <c r="U713" i="19"/>
  <c r="U714" i="19"/>
  <c r="U715" i="19"/>
  <c r="U716" i="19"/>
  <c r="U717" i="19"/>
  <c r="U718" i="19"/>
  <c r="U719" i="19"/>
  <c r="U720" i="19"/>
  <c r="U721" i="19"/>
  <c r="U722" i="19"/>
  <c r="U723" i="19"/>
  <c r="U724" i="19"/>
  <c r="U725" i="19"/>
  <c r="U726" i="19"/>
  <c r="U727" i="19"/>
  <c r="U728" i="19"/>
  <c r="U729" i="19"/>
  <c r="U730" i="19"/>
  <c r="U731" i="19"/>
  <c r="U732" i="19"/>
  <c r="U733" i="19"/>
  <c r="U734" i="19"/>
  <c r="U735" i="19"/>
  <c r="U736" i="19"/>
  <c r="U737" i="19"/>
  <c r="U738" i="19"/>
  <c r="U739" i="19"/>
  <c r="U740" i="19"/>
  <c r="U741" i="19"/>
  <c r="U742" i="19"/>
  <c r="U743" i="19"/>
  <c r="U744" i="19"/>
  <c r="U745" i="19"/>
  <c r="U746" i="19"/>
  <c r="U747" i="19"/>
  <c r="U748" i="19"/>
  <c r="U749" i="19"/>
  <c r="U750" i="19"/>
  <c r="U751" i="19"/>
  <c r="U752" i="19"/>
  <c r="U753" i="19"/>
  <c r="U754" i="19"/>
  <c r="U755" i="19"/>
  <c r="U756" i="19"/>
  <c r="U757" i="19"/>
  <c r="U758" i="19"/>
  <c r="U759" i="19"/>
  <c r="U760" i="19"/>
  <c r="U761" i="19"/>
  <c r="U763" i="19"/>
  <c r="U764" i="19"/>
  <c r="U765" i="19"/>
  <c r="U766" i="19"/>
  <c r="U767" i="19"/>
  <c r="U768" i="19"/>
  <c r="U769" i="19"/>
  <c r="U770" i="19"/>
  <c r="U771" i="19"/>
  <c r="U772" i="19"/>
  <c r="U773" i="19"/>
  <c r="U774" i="19"/>
  <c r="U775" i="19"/>
  <c r="U776" i="19"/>
  <c r="U777" i="19"/>
  <c r="U778" i="19"/>
  <c r="U779" i="19"/>
  <c r="U780" i="19"/>
  <c r="U781" i="19"/>
  <c r="U782" i="19"/>
  <c r="U783" i="19"/>
  <c r="U784" i="19"/>
  <c r="U785" i="19"/>
  <c r="U786" i="19"/>
  <c r="U787" i="19"/>
  <c r="U788" i="19"/>
  <c r="U789" i="19"/>
  <c r="U790" i="19"/>
  <c r="U791" i="19"/>
  <c r="U792" i="19"/>
  <c r="U793" i="19"/>
  <c r="U794" i="19"/>
  <c r="U795" i="19"/>
  <c r="U796" i="19"/>
  <c r="U797" i="19"/>
  <c r="U798" i="19"/>
  <c r="U799" i="19"/>
  <c r="U800" i="19"/>
  <c r="U801" i="19"/>
  <c r="U802" i="19"/>
  <c r="U803" i="19"/>
  <c r="U804" i="19"/>
  <c r="U805" i="19"/>
  <c r="U806" i="19"/>
  <c r="U807" i="19"/>
  <c r="U808" i="19"/>
  <c r="U809" i="19"/>
  <c r="U810" i="19"/>
  <c r="U811" i="19"/>
  <c r="U812" i="19"/>
  <c r="U813" i="19"/>
  <c r="U814" i="19"/>
  <c r="U815" i="19"/>
  <c r="U816" i="19"/>
  <c r="U817" i="19"/>
  <c r="U818" i="19"/>
  <c r="U819" i="19"/>
  <c r="U820" i="19"/>
  <c r="U821" i="19"/>
  <c r="U822" i="19"/>
  <c r="U823" i="19"/>
  <c r="U825" i="19"/>
  <c r="U826" i="19"/>
  <c r="U827" i="19"/>
  <c r="U828" i="19"/>
  <c r="U829" i="19"/>
  <c r="U830" i="19"/>
  <c r="U831" i="19"/>
  <c r="U832" i="19"/>
  <c r="U833" i="19"/>
  <c r="U834" i="19"/>
  <c r="U835" i="19"/>
  <c r="U836" i="19"/>
  <c r="U837" i="19"/>
  <c r="U838" i="19"/>
  <c r="U839" i="19"/>
  <c r="U840" i="19"/>
  <c r="U841" i="19"/>
  <c r="U842" i="19"/>
  <c r="U843" i="19"/>
  <c r="U844" i="19"/>
  <c r="U845" i="19"/>
  <c r="U846" i="19"/>
  <c r="U847" i="19"/>
  <c r="U848" i="19"/>
  <c r="U849" i="19"/>
  <c r="U850" i="19"/>
  <c r="U851" i="19"/>
  <c r="U852" i="19"/>
  <c r="U853" i="19"/>
  <c r="U854" i="19"/>
  <c r="U855" i="19"/>
  <c r="U856" i="19"/>
  <c r="U857" i="19"/>
  <c r="U858" i="19"/>
  <c r="U859" i="19"/>
  <c r="U860" i="19"/>
  <c r="U861" i="19"/>
  <c r="U862" i="19"/>
  <c r="U863" i="19"/>
  <c r="U864" i="19"/>
  <c r="U865" i="19"/>
  <c r="U866" i="19"/>
  <c r="U867" i="19"/>
  <c r="U868" i="19"/>
  <c r="U869" i="19"/>
  <c r="U870" i="19"/>
  <c r="U871" i="19"/>
  <c r="U872" i="19"/>
  <c r="U873" i="19"/>
  <c r="U874" i="19"/>
  <c r="U875" i="19"/>
  <c r="U876" i="19"/>
  <c r="U877" i="19"/>
  <c r="U878" i="19"/>
  <c r="U879" i="19"/>
  <c r="U880" i="19"/>
  <c r="U881" i="19"/>
  <c r="U882" i="19"/>
  <c r="U883" i="19"/>
  <c r="U884" i="19"/>
  <c r="U885" i="19"/>
  <c r="U886" i="19"/>
  <c r="U888" i="19"/>
  <c r="U889" i="19"/>
  <c r="U890" i="19"/>
  <c r="U891" i="19"/>
  <c r="U892" i="19"/>
  <c r="U893" i="19"/>
  <c r="U894" i="19"/>
  <c r="U895" i="19"/>
  <c r="U896" i="19"/>
  <c r="U897" i="19"/>
  <c r="U898" i="19"/>
  <c r="U899" i="19"/>
  <c r="U900" i="19"/>
  <c r="U901" i="19"/>
  <c r="U902" i="19"/>
  <c r="U903" i="19"/>
  <c r="U904" i="19"/>
  <c r="U905" i="19"/>
  <c r="U906" i="19"/>
  <c r="U907" i="19"/>
  <c r="U908" i="19"/>
  <c r="U909" i="19"/>
  <c r="U910" i="19"/>
  <c r="U911" i="19"/>
  <c r="U912" i="19"/>
  <c r="U913" i="19"/>
  <c r="U914" i="19"/>
  <c r="U915" i="19"/>
  <c r="U916" i="19"/>
  <c r="U917" i="19"/>
  <c r="U918" i="19"/>
  <c r="U919" i="19"/>
  <c r="U920" i="19"/>
  <c r="U921" i="19"/>
  <c r="U922" i="19"/>
  <c r="U923" i="19"/>
  <c r="U924" i="19"/>
  <c r="U925" i="19"/>
  <c r="U926" i="19"/>
  <c r="U927" i="19"/>
  <c r="U928" i="19"/>
  <c r="U929" i="19"/>
  <c r="U930" i="19"/>
  <c r="U931" i="19"/>
  <c r="U932" i="19"/>
  <c r="U933" i="19"/>
  <c r="U934" i="19"/>
  <c r="U935" i="19"/>
  <c r="U936" i="19"/>
  <c r="U937" i="19"/>
  <c r="U938" i="19"/>
  <c r="U939" i="19"/>
  <c r="U940" i="19"/>
  <c r="U941" i="19"/>
  <c r="U942" i="19"/>
  <c r="U943" i="19"/>
  <c r="U944" i="19"/>
  <c r="U945" i="19"/>
  <c r="U946" i="19"/>
  <c r="U947" i="19"/>
  <c r="U948" i="19"/>
  <c r="U949" i="19"/>
  <c r="U5" i="19"/>
  <c r="R6" i="19"/>
  <c r="R7" i="19"/>
  <c r="R8" i="19"/>
  <c r="R9" i="19"/>
  <c r="R10" i="19"/>
  <c r="R11" i="19"/>
  <c r="R12" i="19"/>
  <c r="R13" i="19"/>
  <c r="R14" i="19"/>
  <c r="R15" i="19"/>
  <c r="R16" i="19"/>
  <c r="R17" i="19"/>
  <c r="R18" i="19"/>
  <c r="R19" i="19"/>
  <c r="R20" i="19"/>
  <c r="R21" i="19"/>
  <c r="R22" i="19"/>
  <c r="R23" i="19"/>
  <c r="R24" i="19"/>
  <c r="R25" i="19"/>
  <c r="R26" i="19"/>
  <c r="R27" i="19"/>
  <c r="R28" i="19"/>
  <c r="R29" i="19"/>
  <c r="R30" i="19"/>
  <c r="R31" i="19"/>
  <c r="R32" i="19"/>
  <c r="R33" i="19"/>
  <c r="R34" i="19"/>
  <c r="R35" i="19"/>
  <c r="R36" i="19"/>
  <c r="R37" i="19"/>
  <c r="R38" i="19"/>
  <c r="R39" i="19"/>
  <c r="R40" i="19"/>
  <c r="R41" i="19"/>
  <c r="R42" i="19"/>
  <c r="R43" i="19"/>
  <c r="R44" i="19"/>
  <c r="R45" i="19"/>
  <c r="R46" i="19"/>
  <c r="R47" i="19"/>
  <c r="R48" i="19"/>
  <c r="R49" i="19"/>
  <c r="R50" i="19"/>
  <c r="R51" i="19"/>
  <c r="R52" i="19"/>
  <c r="R53" i="19"/>
  <c r="R54" i="19"/>
  <c r="R55" i="19"/>
  <c r="R56" i="19"/>
  <c r="R57" i="19"/>
  <c r="R58" i="19"/>
  <c r="R59" i="19"/>
  <c r="R60" i="19"/>
  <c r="R61" i="19"/>
  <c r="R62" i="19"/>
  <c r="R63" i="19"/>
  <c r="R64" i="19"/>
  <c r="R65" i="19"/>
  <c r="R66" i="19"/>
  <c r="R67" i="19"/>
  <c r="R68" i="19"/>
  <c r="R69" i="19"/>
  <c r="R70" i="19"/>
  <c r="R71" i="19"/>
  <c r="R72" i="19"/>
  <c r="R73" i="19"/>
  <c r="R74" i="19"/>
  <c r="R75" i="19"/>
  <c r="R76" i="19"/>
  <c r="R77" i="19"/>
  <c r="R78" i="19"/>
  <c r="R79" i="19"/>
  <c r="R80" i="19"/>
  <c r="R81" i="19"/>
  <c r="R82" i="19"/>
  <c r="R83" i="19"/>
  <c r="R84" i="19"/>
  <c r="R85" i="19"/>
  <c r="R86" i="19"/>
  <c r="R87" i="19"/>
  <c r="R88" i="19"/>
  <c r="R89" i="19"/>
  <c r="R90" i="19"/>
  <c r="R91" i="19"/>
  <c r="R92" i="19"/>
  <c r="R93" i="19"/>
  <c r="R94" i="19"/>
  <c r="R95" i="19"/>
  <c r="R96" i="19"/>
  <c r="R97" i="19"/>
  <c r="R98" i="19"/>
  <c r="R99" i="19"/>
  <c r="R100" i="19"/>
  <c r="R101" i="19"/>
  <c r="R102" i="19"/>
  <c r="R103" i="19"/>
  <c r="R104" i="19"/>
  <c r="R105" i="19"/>
  <c r="R106" i="19"/>
  <c r="R107" i="19"/>
  <c r="R108" i="19"/>
  <c r="R109" i="19"/>
  <c r="R110" i="19"/>
  <c r="R111" i="19"/>
  <c r="R112" i="19"/>
  <c r="R113" i="19"/>
  <c r="R114" i="19"/>
  <c r="R115" i="19"/>
  <c r="R116" i="19"/>
  <c r="R117" i="19"/>
  <c r="R118" i="19"/>
  <c r="R119" i="19"/>
  <c r="R120" i="19"/>
  <c r="R121" i="19"/>
  <c r="R122" i="19"/>
  <c r="R123" i="19"/>
  <c r="R124" i="19"/>
  <c r="R125" i="19"/>
  <c r="R126" i="19"/>
  <c r="R127" i="19"/>
  <c r="R128" i="19"/>
  <c r="R129" i="19"/>
  <c r="R130" i="19"/>
  <c r="R131" i="19"/>
  <c r="R132" i="19"/>
  <c r="R133" i="19"/>
  <c r="R134" i="19"/>
  <c r="R135" i="19"/>
  <c r="R136" i="19"/>
  <c r="R137" i="19"/>
  <c r="R138" i="19"/>
  <c r="R139" i="19"/>
  <c r="R140" i="19"/>
  <c r="R141" i="19"/>
  <c r="R142" i="19"/>
  <c r="R143" i="19"/>
  <c r="R144" i="19"/>
  <c r="R145" i="19"/>
  <c r="R146" i="19"/>
  <c r="R147" i="19"/>
  <c r="R148" i="19"/>
  <c r="R149" i="19"/>
  <c r="R150" i="19"/>
  <c r="R151" i="19"/>
  <c r="R152" i="19"/>
  <c r="R153" i="19"/>
  <c r="R154" i="19"/>
  <c r="R155" i="19"/>
  <c r="R156" i="19"/>
  <c r="R157" i="19"/>
  <c r="R158" i="19"/>
  <c r="R159" i="19"/>
  <c r="R160" i="19"/>
  <c r="R161" i="19"/>
  <c r="R162" i="19"/>
  <c r="R163" i="19"/>
  <c r="R164" i="19"/>
  <c r="R165" i="19"/>
  <c r="R166" i="19"/>
  <c r="R167" i="19"/>
  <c r="R168" i="19"/>
  <c r="R169" i="19"/>
  <c r="R170" i="19"/>
  <c r="R171" i="19"/>
  <c r="R172" i="19"/>
  <c r="R173" i="19"/>
  <c r="R174" i="19"/>
  <c r="R175" i="19"/>
  <c r="R176" i="19"/>
  <c r="R177" i="19"/>
  <c r="R178" i="19"/>
  <c r="R179" i="19"/>
  <c r="R180" i="19"/>
  <c r="R181" i="19"/>
  <c r="R182" i="19"/>
  <c r="R183" i="19"/>
  <c r="R184" i="19"/>
  <c r="R185" i="19"/>
  <c r="R186" i="19"/>
  <c r="R187" i="19"/>
  <c r="R188" i="19"/>
  <c r="R189" i="19"/>
  <c r="R190" i="19"/>
  <c r="R191" i="19"/>
  <c r="R192" i="19"/>
  <c r="R193" i="19"/>
  <c r="R194" i="19"/>
  <c r="R195" i="19"/>
  <c r="R196" i="19"/>
  <c r="R197" i="19"/>
  <c r="R198" i="19"/>
  <c r="R199" i="19"/>
  <c r="R200" i="19"/>
  <c r="R201" i="19"/>
  <c r="R202" i="19"/>
  <c r="R203" i="19"/>
  <c r="R204" i="19"/>
  <c r="R205" i="19"/>
  <c r="R206" i="19"/>
  <c r="R207" i="19"/>
  <c r="R208" i="19"/>
  <c r="R209" i="19"/>
  <c r="R210" i="19"/>
  <c r="R211" i="19"/>
  <c r="R212" i="19"/>
  <c r="R213" i="19"/>
  <c r="R214" i="19"/>
  <c r="R215" i="19"/>
  <c r="R216" i="19"/>
  <c r="R217" i="19"/>
  <c r="R218" i="19"/>
  <c r="R219" i="19"/>
  <c r="R220" i="19"/>
  <c r="R221" i="19"/>
  <c r="R222" i="19"/>
  <c r="R223" i="19"/>
  <c r="R224" i="19"/>
  <c r="R225" i="19"/>
  <c r="R226" i="19"/>
  <c r="R227" i="19"/>
  <c r="R228" i="19"/>
  <c r="R229" i="19"/>
  <c r="R230" i="19"/>
  <c r="R231" i="19"/>
  <c r="R232" i="19"/>
  <c r="R233" i="19"/>
  <c r="R234" i="19"/>
  <c r="R235" i="19"/>
  <c r="R236" i="19"/>
  <c r="R237" i="19"/>
  <c r="R238" i="19"/>
  <c r="R239" i="19"/>
  <c r="R240" i="19"/>
  <c r="R241" i="19"/>
  <c r="R242" i="19"/>
  <c r="R243" i="19"/>
  <c r="R244" i="19"/>
  <c r="R245" i="19"/>
  <c r="R246" i="19"/>
  <c r="R247" i="19"/>
  <c r="R248" i="19"/>
  <c r="R249" i="19"/>
  <c r="R250" i="19"/>
  <c r="R251" i="19"/>
  <c r="R252" i="19"/>
  <c r="R253" i="19"/>
  <c r="R254" i="19"/>
  <c r="R255" i="19"/>
  <c r="R256" i="19"/>
  <c r="R257" i="19"/>
  <c r="R258" i="19"/>
  <c r="R259" i="19"/>
  <c r="R260" i="19"/>
  <c r="R261" i="19"/>
  <c r="R262" i="19"/>
  <c r="R263" i="19"/>
  <c r="R264" i="19"/>
  <c r="R265" i="19"/>
  <c r="R266" i="19"/>
  <c r="R267" i="19"/>
  <c r="R268" i="19"/>
  <c r="R269" i="19"/>
  <c r="R270" i="19"/>
  <c r="R271" i="19"/>
  <c r="R272" i="19"/>
  <c r="R273" i="19"/>
  <c r="R274" i="19"/>
  <c r="R275" i="19"/>
  <c r="R276" i="19"/>
  <c r="R277" i="19"/>
  <c r="R278" i="19"/>
  <c r="R279" i="19"/>
  <c r="R280" i="19"/>
  <c r="R281" i="19"/>
  <c r="R282" i="19"/>
  <c r="R283" i="19"/>
  <c r="R284" i="19"/>
  <c r="R285" i="19"/>
  <c r="R286" i="19"/>
  <c r="R287" i="19"/>
  <c r="R288" i="19"/>
  <c r="R289" i="19"/>
  <c r="R290" i="19"/>
  <c r="R291" i="19"/>
  <c r="R292" i="19"/>
  <c r="R293" i="19"/>
  <c r="R294" i="19"/>
  <c r="R295" i="19"/>
  <c r="R296" i="19"/>
  <c r="R297" i="19"/>
  <c r="R298" i="19"/>
  <c r="R299" i="19"/>
  <c r="R300" i="19"/>
  <c r="R301" i="19"/>
  <c r="R302" i="19"/>
  <c r="R303" i="19"/>
  <c r="R304" i="19"/>
  <c r="R305" i="19"/>
  <c r="R306" i="19"/>
  <c r="R307" i="19"/>
  <c r="R308" i="19"/>
  <c r="R309" i="19"/>
  <c r="R310" i="19"/>
  <c r="R311" i="19"/>
  <c r="R312" i="19"/>
  <c r="R313" i="19"/>
  <c r="R314" i="19"/>
  <c r="R315" i="19"/>
  <c r="R316" i="19"/>
  <c r="R317" i="19"/>
  <c r="R318" i="19"/>
  <c r="R319" i="19"/>
  <c r="R320" i="19"/>
  <c r="R321" i="19"/>
  <c r="R322" i="19"/>
  <c r="R323" i="19"/>
  <c r="R324" i="19"/>
  <c r="R325" i="19"/>
  <c r="R326" i="19"/>
  <c r="R327" i="19"/>
  <c r="R328" i="19"/>
  <c r="R329" i="19"/>
  <c r="R330" i="19"/>
  <c r="R331" i="19"/>
  <c r="R332" i="19"/>
  <c r="R333" i="19"/>
  <c r="R334" i="19"/>
  <c r="R335" i="19"/>
  <c r="R336" i="19"/>
  <c r="R337" i="19"/>
  <c r="R338" i="19"/>
  <c r="R339" i="19"/>
  <c r="R340" i="19"/>
  <c r="R341" i="19"/>
  <c r="R342" i="19"/>
  <c r="R343" i="19"/>
  <c r="R344" i="19"/>
  <c r="R345" i="19"/>
  <c r="R346" i="19"/>
  <c r="R347" i="19"/>
  <c r="R348" i="19"/>
  <c r="R349" i="19"/>
  <c r="R350" i="19"/>
  <c r="R351" i="19"/>
  <c r="R352" i="19"/>
  <c r="R353" i="19"/>
  <c r="R354" i="19"/>
  <c r="R355" i="19"/>
  <c r="R356" i="19"/>
  <c r="R357" i="19"/>
  <c r="R358" i="19"/>
  <c r="R359" i="19"/>
  <c r="R360" i="19"/>
  <c r="R361" i="19"/>
  <c r="R362" i="19"/>
  <c r="R363" i="19"/>
  <c r="R364" i="19"/>
  <c r="R365" i="19"/>
  <c r="R366" i="19"/>
  <c r="R367" i="19"/>
  <c r="R368" i="19"/>
  <c r="R369" i="19"/>
  <c r="R370" i="19"/>
  <c r="R371" i="19"/>
  <c r="R372" i="19"/>
  <c r="R373" i="19"/>
  <c r="R374" i="19"/>
  <c r="R375" i="19"/>
  <c r="R376" i="19"/>
  <c r="R377" i="19"/>
  <c r="R378" i="19"/>
  <c r="R379" i="19"/>
  <c r="R380" i="19"/>
  <c r="R381" i="19"/>
  <c r="R382" i="19"/>
  <c r="R383" i="19"/>
  <c r="R384" i="19"/>
  <c r="R385" i="19"/>
  <c r="R386" i="19"/>
  <c r="R387" i="19"/>
  <c r="R389" i="19"/>
  <c r="R390" i="19"/>
  <c r="R391" i="19"/>
  <c r="R392" i="19"/>
  <c r="R393" i="19"/>
  <c r="R394" i="19"/>
  <c r="R395" i="19"/>
  <c r="R396" i="19"/>
  <c r="R397" i="19"/>
  <c r="R398" i="19"/>
  <c r="R399" i="19"/>
  <c r="R400" i="19"/>
  <c r="R401" i="19"/>
  <c r="R402" i="19"/>
  <c r="R403" i="19"/>
  <c r="R404" i="19"/>
  <c r="R405" i="19"/>
  <c r="R406" i="19"/>
  <c r="R407" i="19"/>
  <c r="R408" i="19"/>
  <c r="R409" i="19"/>
  <c r="R410" i="19"/>
  <c r="R411" i="19"/>
  <c r="R412" i="19"/>
  <c r="R413" i="19"/>
  <c r="R414" i="19"/>
  <c r="R415" i="19"/>
  <c r="R416" i="19"/>
  <c r="R417" i="19"/>
  <c r="R418" i="19"/>
  <c r="R419" i="19"/>
  <c r="R420" i="19"/>
  <c r="R421" i="19"/>
  <c r="R422" i="19"/>
  <c r="R423" i="19"/>
  <c r="R424" i="19"/>
  <c r="R425" i="19"/>
  <c r="R426" i="19"/>
  <c r="R427" i="19"/>
  <c r="R428" i="19"/>
  <c r="R429" i="19"/>
  <c r="R430" i="19"/>
  <c r="R431" i="19"/>
  <c r="R432" i="19"/>
  <c r="R433" i="19"/>
  <c r="R434" i="19"/>
  <c r="R435" i="19"/>
  <c r="R436" i="19"/>
  <c r="R437" i="19"/>
  <c r="R438" i="19"/>
  <c r="R439" i="19"/>
  <c r="R440" i="19"/>
  <c r="R441" i="19"/>
  <c r="R442" i="19"/>
  <c r="R443" i="19"/>
  <c r="R444" i="19"/>
  <c r="R445" i="19"/>
  <c r="R446" i="19"/>
  <c r="R447" i="19"/>
  <c r="R448" i="19"/>
  <c r="R450" i="19"/>
  <c r="R451" i="19"/>
  <c r="R452" i="19"/>
  <c r="R453" i="19"/>
  <c r="R454" i="19"/>
  <c r="R455" i="19"/>
  <c r="R456" i="19"/>
  <c r="R457" i="19"/>
  <c r="R458" i="19"/>
  <c r="R459" i="19"/>
  <c r="R460" i="19"/>
  <c r="R461" i="19"/>
  <c r="R462" i="19"/>
  <c r="R463" i="19"/>
  <c r="R464" i="19"/>
  <c r="R465" i="19"/>
  <c r="R466" i="19"/>
  <c r="R467" i="19"/>
  <c r="R468" i="19"/>
  <c r="R469" i="19"/>
  <c r="R470" i="19"/>
  <c r="R471" i="19"/>
  <c r="R472" i="19"/>
  <c r="R473" i="19"/>
  <c r="R474" i="19"/>
  <c r="R475" i="19"/>
  <c r="R476" i="19"/>
  <c r="R477" i="19"/>
  <c r="R478" i="19"/>
  <c r="R479" i="19"/>
  <c r="R480" i="19"/>
  <c r="R481" i="19"/>
  <c r="R482" i="19"/>
  <c r="R483" i="19"/>
  <c r="R484" i="19"/>
  <c r="R485" i="19"/>
  <c r="R486" i="19"/>
  <c r="R487" i="19"/>
  <c r="R488" i="19"/>
  <c r="R489" i="19"/>
  <c r="R490" i="19"/>
  <c r="R491" i="19"/>
  <c r="R492" i="19"/>
  <c r="R493" i="19"/>
  <c r="R494" i="19"/>
  <c r="R495" i="19"/>
  <c r="R496" i="19"/>
  <c r="R497" i="19"/>
  <c r="R498" i="19"/>
  <c r="R499" i="19"/>
  <c r="R500" i="19"/>
  <c r="R501" i="19"/>
  <c r="R502" i="19"/>
  <c r="R503" i="19"/>
  <c r="R504" i="19"/>
  <c r="R505" i="19"/>
  <c r="R506" i="19"/>
  <c r="R507" i="19"/>
  <c r="R508" i="19"/>
  <c r="R509" i="19"/>
  <c r="R510" i="19"/>
  <c r="R512" i="19"/>
  <c r="R513" i="19"/>
  <c r="R514" i="19"/>
  <c r="R515" i="19"/>
  <c r="R516" i="19"/>
  <c r="R517" i="19"/>
  <c r="R518" i="19"/>
  <c r="R519" i="19"/>
  <c r="R520" i="19"/>
  <c r="R521" i="19"/>
  <c r="R522" i="19"/>
  <c r="R523" i="19"/>
  <c r="R524" i="19"/>
  <c r="R525" i="19"/>
  <c r="R526" i="19"/>
  <c r="R527" i="19"/>
  <c r="R528" i="19"/>
  <c r="R529" i="19"/>
  <c r="R530" i="19"/>
  <c r="R531" i="19"/>
  <c r="R532" i="19"/>
  <c r="R533" i="19"/>
  <c r="R534" i="19"/>
  <c r="R535" i="19"/>
  <c r="R536" i="19"/>
  <c r="R537" i="19"/>
  <c r="R538" i="19"/>
  <c r="R539" i="19"/>
  <c r="R540" i="19"/>
  <c r="R541" i="19"/>
  <c r="R542" i="19"/>
  <c r="R543" i="19"/>
  <c r="R544" i="19"/>
  <c r="R545" i="19"/>
  <c r="R546" i="19"/>
  <c r="R547" i="19"/>
  <c r="R548" i="19"/>
  <c r="R549" i="19"/>
  <c r="R550" i="19"/>
  <c r="R551" i="19"/>
  <c r="R552" i="19"/>
  <c r="R553" i="19"/>
  <c r="R554" i="19"/>
  <c r="R555" i="19"/>
  <c r="R556" i="19"/>
  <c r="R557" i="19"/>
  <c r="R558" i="19"/>
  <c r="R559" i="19"/>
  <c r="R560" i="19"/>
  <c r="R561" i="19"/>
  <c r="R562" i="19"/>
  <c r="R563" i="19"/>
  <c r="R564" i="19"/>
  <c r="R565" i="19"/>
  <c r="R566" i="19"/>
  <c r="R567" i="19"/>
  <c r="R568" i="19"/>
  <c r="R569" i="19"/>
  <c r="R570" i="19"/>
  <c r="R571" i="19"/>
  <c r="R572" i="19"/>
  <c r="R574" i="19"/>
  <c r="R575" i="19"/>
  <c r="R576" i="19"/>
  <c r="R577" i="19"/>
  <c r="R578" i="19"/>
  <c r="R579" i="19"/>
  <c r="R580" i="19"/>
  <c r="R581" i="19"/>
  <c r="R582" i="19"/>
  <c r="R583" i="19"/>
  <c r="R584" i="19"/>
  <c r="R585" i="19"/>
  <c r="R586" i="19"/>
  <c r="R587" i="19"/>
  <c r="R588" i="19"/>
  <c r="R589" i="19"/>
  <c r="R590" i="19"/>
  <c r="R591" i="19"/>
  <c r="R592" i="19"/>
  <c r="R593" i="19"/>
  <c r="R594" i="19"/>
  <c r="R595" i="19"/>
  <c r="R596" i="19"/>
  <c r="R597" i="19"/>
  <c r="R598" i="19"/>
  <c r="R599" i="19"/>
  <c r="R600" i="19"/>
  <c r="R601" i="19"/>
  <c r="R602" i="19"/>
  <c r="R603" i="19"/>
  <c r="R604" i="19"/>
  <c r="R605" i="19"/>
  <c r="R606" i="19"/>
  <c r="R607" i="19"/>
  <c r="R608" i="19"/>
  <c r="R609" i="19"/>
  <c r="R610" i="19"/>
  <c r="R611" i="19"/>
  <c r="R612" i="19"/>
  <c r="R613" i="19"/>
  <c r="R614" i="19"/>
  <c r="R615" i="19"/>
  <c r="R616" i="19"/>
  <c r="R617" i="19"/>
  <c r="R618" i="19"/>
  <c r="R619" i="19"/>
  <c r="R620" i="19"/>
  <c r="R621" i="19"/>
  <c r="R622" i="19"/>
  <c r="R623" i="19"/>
  <c r="R624" i="19"/>
  <c r="R625" i="19"/>
  <c r="R626" i="19"/>
  <c r="R627" i="19"/>
  <c r="R628" i="19"/>
  <c r="R629" i="19"/>
  <c r="R630" i="19"/>
  <c r="R631" i="19"/>
  <c r="R632" i="19"/>
  <c r="R633" i="19"/>
  <c r="R634" i="19"/>
  <c r="R636" i="19"/>
  <c r="R637" i="19"/>
  <c r="R638" i="19"/>
  <c r="R639" i="19"/>
  <c r="R640" i="19"/>
  <c r="R641" i="19"/>
  <c r="R642" i="19"/>
  <c r="R643" i="19"/>
  <c r="R644" i="19"/>
  <c r="R645" i="19"/>
  <c r="R646" i="19"/>
  <c r="R647" i="19"/>
  <c r="R648" i="19"/>
  <c r="R649" i="19"/>
  <c r="R650" i="19"/>
  <c r="R651" i="19"/>
  <c r="R652" i="19"/>
  <c r="R653" i="19"/>
  <c r="R654" i="19"/>
  <c r="R655" i="19"/>
  <c r="R656" i="19"/>
  <c r="R657" i="19"/>
  <c r="R658" i="19"/>
  <c r="R659" i="19"/>
  <c r="R660" i="19"/>
  <c r="R661" i="19"/>
  <c r="R662" i="19"/>
  <c r="R663" i="19"/>
  <c r="R664" i="19"/>
  <c r="R665" i="19"/>
  <c r="R666" i="19"/>
  <c r="R667" i="19"/>
  <c r="R668" i="19"/>
  <c r="R669" i="19"/>
  <c r="R670" i="19"/>
  <c r="R671" i="19"/>
  <c r="R672" i="19"/>
  <c r="R673" i="19"/>
  <c r="R674" i="19"/>
  <c r="R675" i="19"/>
  <c r="R676" i="19"/>
  <c r="R677" i="19"/>
  <c r="R678" i="19"/>
  <c r="R679" i="19"/>
  <c r="R680" i="19"/>
  <c r="R681" i="19"/>
  <c r="R682" i="19"/>
  <c r="R683" i="19"/>
  <c r="R684" i="19"/>
  <c r="R685" i="19"/>
  <c r="R686" i="19"/>
  <c r="R687" i="19"/>
  <c r="R688" i="19"/>
  <c r="R689" i="19"/>
  <c r="R690" i="19"/>
  <c r="R691" i="19"/>
  <c r="R692" i="19"/>
  <c r="R693" i="19"/>
  <c r="R694" i="19"/>
  <c r="R695" i="19"/>
  <c r="R696" i="19"/>
  <c r="R697" i="19"/>
  <c r="R698" i="19"/>
  <c r="R699" i="19"/>
  <c r="R700" i="19"/>
  <c r="R702" i="19"/>
  <c r="R703" i="19"/>
  <c r="R704" i="19"/>
  <c r="R705" i="19"/>
  <c r="R706" i="19"/>
  <c r="R707" i="19"/>
  <c r="R708" i="19"/>
  <c r="R709" i="19"/>
  <c r="R710" i="19"/>
  <c r="R711" i="19"/>
  <c r="R712" i="19"/>
  <c r="R713" i="19"/>
  <c r="R714" i="19"/>
  <c r="R715" i="19"/>
  <c r="R716" i="19"/>
  <c r="R717" i="19"/>
  <c r="R718" i="19"/>
  <c r="R719" i="19"/>
  <c r="R720" i="19"/>
  <c r="R721" i="19"/>
  <c r="R722" i="19"/>
  <c r="R723" i="19"/>
  <c r="R724" i="19"/>
  <c r="R725" i="19"/>
  <c r="R726" i="19"/>
  <c r="R727" i="19"/>
  <c r="R728" i="19"/>
  <c r="R729" i="19"/>
  <c r="R730" i="19"/>
  <c r="R731" i="19"/>
  <c r="R732" i="19"/>
  <c r="R733" i="19"/>
  <c r="R734" i="19"/>
  <c r="R735" i="19"/>
  <c r="R736" i="19"/>
  <c r="R737" i="19"/>
  <c r="R738" i="19"/>
  <c r="R739" i="19"/>
  <c r="R740" i="19"/>
  <c r="R741" i="19"/>
  <c r="R742" i="19"/>
  <c r="R743" i="19"/>
  <c r="R744" i="19"/>
  <c r="R745" i="19"/>
  <c r="R746" i="19"/>
  <c r="R747" i="19"/>
  <c r="R748" i="19"/>
  <c r="R749" i="19"/>
  <c r="R750" i="19"/>
  <c r="R751" i="19"/>
  <c r="R752" i="19"/>
  <c r="R753" i="19"/>
  <c r="R754" i="19"/>
  <c r="R755" i="19"/>
  <c r="R756" i="19"/>
  <c r="R757" i="19"/>
  <c r="R758" i="19"/>
  <c r="R759" i="19"/>
  <c r="R760" i="19"/>
  <c r="R761" i="19"/>
  <c r="R763" i="19"/>
  <c r="R764" i="19"/>
  <c r="R765" i="19"/>
  <c r="R766" i="19"/>
  <c r="R767" i="19"/>
  <c r="R768" i="19"/>
  <c r="R769" i="19"/>
  <c r="R770" i="19"/>
  <c r="R771" i="19"/>
  <c r="R772" i="19"/>
  <c r="R773" i="19"/>
  <c r="R774" i="19"/>
  <c r="R775" i="19"/>
  <c r="R776" i="19"/>
  <c r="R777" i="19"/>
  <c r="R778" i="19"/>
  <c r="R779" i="19"/>
  <c r="R780" i="19"/>
  <c r="R781" i="19"/>
  <c r="R782" i="19"/>
  <c r="R783" i="19"/>
  <c r="R784" i="19"/>
  <c r="R785" i="19"/>
  <c r="R786" i="19"/>
  <c r="R787" i="19"/>
  <c r="R788" i="19"/>
  <c r="R789" i="19"/>
  <c r="R790" i="19"/>
  <c r="R791" i="19"/>
  <c r="R792" i="19"/>
  <c r="R793" i="19"/>
  <c r="R794" i="19"/>
  <c r="R795" i="19"/>
  <c r="R796" i="19"/>
  <c r="R797" i="19"/>
  <c r="R798" i="19"/>
  <c r="R799" i="19"/>
  <c r="R800" i="19"/>
  <c r="R801" i="19"/>
  <c r="R802" i="19"/>
  <c r="R803" i="19"/>
  <c r="R804" i="19"/>
  <c r="R805" i="19"/>
  <c r="R806" i="19"/>
  <c r="R807" i="19"/>
  <c r="R808" i="19"/>
  <c r="R809" i="19"/>
  <c r="R810" i="19"/>
  <c r="R811" i="19"/>
  <c r="R812" i="19"/>
  <c r="R813" i="19"/>
  <c r="R814" i="19"/>
  <c r="R815" i="19"/>
  <c r="R816" i="19"/>
  <c r="R817" i="19"/>
  <c r="R818" i="19"/>
  <c r="R819" i="19"/>
  <c r="R820" i="19"/>
  <c r="R821" i="19"/>
  <c r="R822" i="19"/>
  <c r="R823" i="19"/>
  <c r="R825" i="19"/>
  <c r="R826" i="19"/>
  <c r="R827" i="19"/>
  <c r="R828" i="19"/>
  <c r="R829" i="19"/>
  <c r="R830" i="19"/>
  <c r="R831" i="19"/>
  <c r="R832" i="19"/>
  <c r="R833" i="19"/>
  <c r="R834" i="19"/>
  <c r="R835" i="19"/>
  <c r="R836" i="19"/>
  <c r="R837" i="19"/>
  <c r="R838" i="19"/>
  <c r="R839" i="19"/>
  <c r="R840" i="19"/>
  <c r="R841" i="19"/>
  <c r="R842" i="19"/>
  <c r="R843" i="19"/>
  <c r="R844" i="19"/>
  <c r="R845" i="19"/>
  <c r="R846" i="19"/>
  <c r="R847" i="19"/>
  <c r="R848" i="19"/>
  <c r="R849" i="19"/>
  <c r="R850" i="19"/>
  <c r="R851" i="19"/>
  <c r="R852" i="19"/>
  <c r="R853" i="19"/>
  <c r="R854" i="19"/>
  <c r="R855" i="19"/>
  <c r="R856" i="19"/>
  <c r="R857" i="19"/>
  <c r="R858" i="19"/>
  <c r="R859" i="19"/>
  <c r="R860" i="19"/>
  <c r="R861" i="19"/>
  <c r="R862" i="19"/>
  <c r="R863" i="19"/>
  <c r="R864" i="19"/>
  <c r="R865" i="19"/>
  <c r="R866" i="19"/>
  <c r="R867" i="19"/>
  <c r="R868" i="19"/>
  <c r="R869" i="19"/>
  <c r="R870" i="19"/>
  <c r="R871" i="19"/>
  <c r="R872" i="19"/>
  <c r="R873" i="19"/>
  <c r="R874" i="19"/>
  <c r="R875" i="19"/>
  <c r="R876" i="19"/>
  <c r="R877" i="19"/>
  <c r="R878" i="19"/>
  <c r="R879" i="19"/>
  <c r="R880" i="19"/>
  <c r="R881" i="19"/>
  <c r="R882" i="19"/>
  <c r="R883" i="19"/>
  <c r="R884" i="19"/>
  <c r="R885" i="19"/>
  <c r="R886" i="19"/>
  <c r="R888" i="19"/>
  <c r="R889" i="19"/>
  <c r="R890" i="19"/>
  <c r="R891" i="19"/>
  <c r="R892" i="19"/>
  <c r="R893" i="19"/>
  <c r="R894" i="19"/>
  <c r="R895" i="19"/>
  <c r="R896" i="19"/>
  <c r="R897" i="19"/>
  <c r="R898" i="19"/>
  <c r="R899" i="19"/>
  <c r="R900" i="19"/>
  <c r="R901" i="19"/>
  <c r="R902" i="19"/>
  <c r="R903" i="19"/>
  <c r="R904" i="19"/>
  <c r="R905" i="19"/>
  <c r="R906" i="19"/>
  <c r="R907" i="19"/>
  <c r="R908" i="19"/>
  <c r="R909" i="19"/>
  <c r="R910" i="19"/>
  <c r="R911" i="19"/>
  <c r="R912" i="19"/>
  <c r="R913" i="19"/>
  <c r="R914" i="19"/>
  <c r="R915" i="19"/>
  <c r="R916" i="19"/>
  <c r="R917" i="19"/>
  <c r="R918" i="19"/>
  <c r="R919" i="19"/>
  <c r="R920" i="19"/>
  <c r="R921" i="19"/>
  <c r="R922" i="19"/>
  <c r="R923" i="19"/>
  <c r="R924" i="19"/>
  <c r="R925" i="19"/>
  <c r="R926" i="19"/>
  <c r="R927" i="19"/>
  <c r="R928" i="19"/>
  <c r="R929" i="19"/>
  <c r="R930" i="19"/>
  <c r="R931" i="19"/>
  <c r="R932" i="19"/>
  <c r="R933" i="19"/>
  <c r="R934" i="19"/>
  <c r="R935" i="19"/>
  <c r="R936" i="19"/>
  <c r="R937" i="19"/>
  <c r="R938" i="19"/>
  <c r="R939" i="19"/>
  <c r="R940" i="19"/>
  <c r="R941" i="19"/>
  <c r="R942" i="19"/>
  <c r="R943" i="19"/>
  <c r="R944" i="19"/>
  <c r="R945" i="19"/>
  <c r="R946" i="19"/>
  <c r="R947" i="19"/>
  <c r="R948" i="19"/>
  <c r="R949" i="19"/>
  <c r="R5" i="19"/>
  <c r="E950" i="19"/>
  <c r="F950" i="19"/>
  <c r="G950" i="19"/>
  <c r="H950" i="19"/>
  <c r="I950" i="19"/>
  <c r="J950" i="19"/>
  <c r="P950" i="19" s="1"/>
  <c r="K950" i="19"/>
  <c r="L950" i="19"/>
  <c r="M950" i="19"/>
  <c r="D950" i="19"/>
  <c r="E887" i="19"/>
  <c r="F887" i="19"/>
  <c r="G887" i="19"/>
  <c r="O887" i="19" s="1"/>
  <c r="H887" i="19"/>
  <c r="I887" i="19"/>
  <c r="J887" i="19"/>
  <c r="P887" i="19" s="1"/>
  <c r="K887" i="19"/>
  <c r="L887" i="19"/>
  <c r="M887" i="19"/>
  <c r="D887" i="19"/>
  <c r="E824" i="19"/>
  <c r="F824" i="19"/>
  <c r="G824" i="19"/>
  <c r="H824" i="19"/>
  <c r="I824" i="19"/>
  <c r="U824" i="19" s="1"/>
  <c r="J824" i="19"/>
  <c r="P824" i="19" s="1"/>
  <c r="K824" i="19"/>
  <c r="L824" i="19"/>
  <c r="M824" i="19"/>
  <c r="D824" i="19"/>
  <c r="R824" i="19" s="1"/>
  <c r="E762" i="19"/>
  <c r="F762" i="19"/>
  <c r="G762" i="19"/>
  <c r="H762" i="19"/>
  <c r="I762" i="19"/>
  <c r="J762" i="19"/>
  <c r="P762" i="19" s="1"/>
  <c r="K762" i="19"/>
  <c r="L762" i="19"/>
  <c r="M762" i="19"/>
  <c r="D762" i="19"/>
  <c r="E701" i="19"/>
  <c r="F701" i="19"/>
  <c r="G701" i="19"/>
  <c r="O701" i="19" s="1"/>
  <c r="H701" i="19"/>
  <c r="I701" i="19"/>
  <c r="U701" i="19" s="1"/>
  <c r="J701" i="19"/>
  <c r="P701" i="19" s="1"/>
  <c r="K701" i="19"/>
  <c r="L701" i="19"/>
  <c r="M701" i="19"/>
  <c r="D701" i="19"/>
  <c r="E635" i="19"/>
  <c r="F635" i="19"/>
  <c r="G635" i="19"/>
  <c r="H635" i="19"/>
  <c r="I635" i="19"/>
  <c r="J635" i="19"/>
  <c r="P635" i="19" s="1"/>
  <c r="K635" i="19"/>
  <c r="L635" i="19"/>
  <c r="M635" i="19"/>
  <c r="D635" i="19"/>
  <c r="E573" i="19"/>
  <c r="F573" i="19"/>
  <c r="G573" i="19"/>
  <c r="O573" i="19" s="1"/>
  <c r="H573" i="19"/>
  <c r="I573" i="19"/>
  <c r="J573" i="19"/>
  <c r="K573" i="19"/>
  <c r="L573" i="19"/>
  <c r="M573" i="19"/>
  <c r="D573" i="19"/>
  <c r="E511" i="19"/>
  <c r="N511" i="19" s="1"/>
  <c r="F511" i="19"/>
  <c r="G511" i="19"/>
  <c r="O511" i="19" s="1"/>
  <c r="H511" i="19"/>
  <c r="I511" i="19"/>
  <c r="J511" i="19"/>
  <c r="P511" i="19" s="1"/>
  <c r="K511" i="19"/>
  <c r="L511" i="19"/>
  <c r="M511" i="19"/>
  <c r="D511" i="19"/>
  <c r="E449" i="19"/>
  <c r="F449" i="19"/>
  <c r="G449" i="19"/>
  <c r="H449" i="19"/>
  <c r="I449" i="19"/>
  <c r="J449" i="19"/>
  <c r="K449" i="19"/>
  <c r="L449" i="19"/>
  <c r="M449" i="19"/>
  <c r="D449" i="19"/>
  <c r="E388" i="19"/>
  <c r="F388" i="19"/>
  <c r="G388" i="19"/>
  <c r="O388" i="19" s="1"/>
  <c r="H388" i="19"/>
  <c r="I388" i="19"/>
  <c r="J388" i="19"/>
  <c r="K388" i="19"/>
  <c r="L388" i="19"/>
  <c r="M388" i="19"/>
  <c r="D388" i="19"/>
  <c r="R388" i="19" s="1"/>
  <c r="L72" i="15"/>
  <c r="K72" i="15"/>
  <c r="J72" i="15"/>
  <c r="I72" i="15"/>
  <c r="H72" i="15"/>
  <c r="G72" i="15"/>
  <c r="F72" i="15"/>
  <c r="E72" i="15"/>
  <c r="D72" i="15"/>
  <c r="C72" i="15"/>
  <c r="L72" i="14"/>
  <c r="K72" i="14"/>
  <c r="J72" i="14"/>
  <c r="I72" i="14"/>
  <c r="H72" i="14"/>
  <c r="G72" i="14"/>
  <c r="F72" i="14"/>
  <c r="E72" i="14"/>
  <c r="D72" i="14"/>
  <c r="C72" i="14"/>
  <c r="L72" i="13"/>
  <c r="K72" i="13"/>
  <c r="J72" i="13"/>
  <c r="I72" i="13"/>
  <c r="H72" i="13"/>
  <c r="G72" i="13"/>
  <c r="F72" i="13"/>
  <c r="E72" i="13"/>
  <c r="D72" i="13"/>
  <c r="C72" i="13"/>
  <c r="L71" i="12"/>
  <c r="K71" i="12"/>
  <c r="J71" i="12"/>
  <c r="I71" i="12"/>
  <c r="H71" i="12"/>
  <c r="G71" i="12"/>
  <c r="F71" i="12"/>
  <c r="E71" i="12"/>
  <c r="D71" i="12"/>
  <c r="C71" i="12"/>
  <c r="L71" i="11"/>
  <c r="K71" i="11"/>
  <c r="J71" i="11"/>
  <c r="I71" i="11"/>
  <c r="H71" i="11"/>
  <c r="G71" i="11"/>
  <c r="F71" i="11"/>
  <c r="E71" i="11"/>
  <c r="D71" i="11"/>
  <c r="C71" i="11"/>
  <c r="L71" i="10"/>
  <c r="K71" i="10"/>
  <c r="J71" i="10"/>
  <c r="I71" i="10"/>
  <c r="H71" i="10"/>
  <c r="G71" i="10"/>
  <c r="F71" i="10"/>
  <c r="E71" i="10"/>
  <c r="D71" i="10"/>
  <c r="C71" i="10"/>
  <c r="L71" i="9"/>
  <c r="K71" i="9"/>
  <c r="J71" i="9"/>
  <c r="I71" i="9"/>
  <c r="H71" i="9"/>
  <c r="G71" i="9"/>
  <c r="F71" i="9"/>
  <c r="E71" i="9"/>
  <c r="D71" i="9"/>
  <c r="C71" i="9"/>
  <c r="L71" i="8"/>
  <c r="K71" i="8"/>
  <c r="J71" i="8"/>
  <c r="I71" i="8"/>
  <c r="H71" i="8"/>
  <c r="G71" i="8"/>
  <c r="F71" i="8"/>
  <c r="E71" i="8"/>
  <c r="D71" i="8"/>
  <c r="C71" i="8"/>
  <c r="L71" i="7"/>
  <c r="K71" i="7"/>
  <c r="J71" i="7"/>
  <c r="I71" i="7"/>
  <c r="H71" i="7"/>
  <c r="G71" i="7"/>
  <c r="F71" i="7"/>
  <c r="E71" i="7"/>
  <c r="D71" i="7"/>
  <c r="C71" i="7"/>
  <c r="L71" i="6"/>
  <c r="K71" i="6"/>
  <c r="J71" i="6"/>
  <c r="I71" i="6"/>
  <c r="H71" i="6"/>
  <c r="G71" i="6"/>
  <c r="F71" i="6"/>
  <c r="E71" i="6"/>
  <c r="D71" i="6"/>
  <c r="C71" i="6"/>
  <c r="N388" i="19" l="1"/>
  <c r="O824" i="19"/>
  <c r="N635" i="19"/>
  <c r="O950" i="19"/>
  <c r="O635" i="19"/>
  <c r="O449" i="19"/>
  <c r="O762" i="19"/>
  <c r="N824" i="19"/>
  <c r="N701" i="19"/>
  <c r="N573" i="19"/>
  <c r="N887" i="19"/>
  <c r="N449" i="19"/>
  <c r="N950" i="19"/>
  <c r="N762" i="19"/>
  <c r="AA511" i="19"/>
  <c r="AF701" i="19"/>
  <c r="AF824" i="19"/>
  <c r="AF635" i="19"/>
  <c r="AF449" i="19"/>
  <c r="AB8" i="19"/>
  <c r="Y71" i="19"/>
  <c r="AC8" i="19"/>
  <c r="AF887" i="19"/>
  <c r="AF511" i="19"/>
  <c r="AF950" i="19"/>
  <c r="AF388" i="19"/>
  <c r="AF573" i="19"/>
  <c r="AF762" i="19"/>
  <c r="AA887" i="19"/>
  <c r="AA701" i="19"/>
  <c r="Z701" i="19"/>
  <c r="Z824" i="19"/>
  <c r="AA824" i="19"/>
  <c r="AA635" i="19"/>
  <c r="Z511" i="19"/>
  <c r="Y511" i="19"/>
  <c r="AA449" i="19"/>
  <c r="Z635" i="19"/>
  <c r="AA950" i="19"/>
  <c r="Z950" i="19"/>
  <c r="AA573" i="19"/>
  <c r="Z887" i="19"/>
  <c r="AA762" i="19"/>
  <c r="AA388" i="19"/>
  <c r="Z449" i="19"/>
  <c r="Z762" i="19"/>
  <c r="Y824" i="19"/>
  <c r="X511" i="19"/>
  <c r="Y635" i="19"/>
  <c r="Y449" i="19"/>
  <c r="Z573" i="19"/>
  <c r="Z388" i="19"/>
  <c r="W388" i="19"/>
  <c r="Y887" i="19"/>
  <c r="W887" i="19"/>
  <c r="Y762" i="19"/>
  <c r="Y701" i="19"/>
  <c r="Y573" i="19"/>
  <c r="Y388" i="19"/>
  <c r="X388" i="19"/>
  <c r="X887" i="19"/>
  <c r="U388" i="19"/>
  <c r="Y950" i="19"/>
  <c r="X449" i="19"/>
  <c r="X824" i="19"/>
  <c r="W511" i="19"/>
  <c r="X635" i="19"/>
  <c r="X573" i="19"/>
  <c r="X701" i="19"/>
  <c r="X950" i="19"/>
  <c r="X762" i="19"/>
  <c r="W635" i="19"/>
  <c r="W950" i="19"/>
  <c r="W449" i="19"/>
  <c r="W701" i="19"/>
  <c r="W573" i="19"/>
  <c r="W762" i="19"/>
  <c r="W824" i="19"/>
  <c r="U573" i="19"/>
  <c r="U449" i="19"/>
  <c r="U511" i="19"/>
  <c r="U887" i="19"/>
  <c r="U635" i="19"/>
  <c r="R449" i="19"/>
  <c r="U762" i="19"/>
  <c r="U950" i="19"/>
  <c r="R950" i="19"/>
  <c r="R635" i="19"/>
  <c r="R511" i="19"/>
  <c r="R701" i="19"/>
  <c r="R887" i="19"/>
  <c r="R573" i="19"/>
  <c r="R762" i="1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77485E-F4F0-465C-9911-705B2AAC5E8D}" keepAlive="1" name="Query - Query2" description="Connection to the 'Query2' query in the workbook." type="5" refreshedVersion="7" background="1" saveData="1">
    <dbPr connection="Provider=Microsoft.Mashup.OleDb.1;Data Source=$Workbook$;Location=Query2;Extended Properties=&quot;&quot;" command="SELECT * FROM [Query2]"/>
  </connection>
  <connection id="2" xr16:uid="{0E3D2E41-3A2C-4DF5-A621-BAE438951BFF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8FA0927E-C8A1-481A-8ADD-1080045473CF}" name="WorksheetConnection_GROUP PROJECT OF JOVAC.xlsx!Query2" type="102" refreshedVersion="7" minRefreshableVersion="5">
    <extLst>
      <ext xmlns:x15="http://schemas.microsoft.com/office/spreadsheetml/2010/11/main" uri="{DE250136-89BD-433C-8126-D09CA5730AF9}">
        <x15:connection id="Query2" autoDelete="1">
          <x15:rangePr sourceName="_xlcn.WorksheetConnection_GROUPPROJECTOFJOVAC.xlsxQuery2"/>
        </x15:connection>
      </ext>
    </extLst>
  </connection>
</connections>
</file>

<file path=xl/sharedStrings.xml><?xml version="1.0" encoding="utf-8"?>
<sst xmlns="http://schemas.openxmlformats.org/spreadsheetml/2006/main" count="5724" uniqueCount="242">
  <si>
    <t>ATM &amp; Card Statistics for January-2020</t>
  </si>
  <si>
    <t>Sr. No.</t>
  </si>
  <si>
    <t>Bank Name</t>
  </si>
  <si>
    <t>POS</t>
  </si>
  <si>
    <t>Credit Cards</t>
  </si>
  <si>
    <t>Debit Cards</t>
  </si>
  <si>
    <t>ATM</t>
  </si>
  <si>
    <t>ALLAHABAD BANK</t>
  </si>
  <si>
    <t>ANDHRA BANK</t>
  </si>
  <si>
    <t>BANK OF BARODA</t>
  </si>
  <si>
    <t>BANK OF INDIA</t>
  </si>
  <si>
    <t>BANK OF MAHARASHTRA</t>
  </si>
  <si>
    <t>CANARA BANK</t>
  </si>
  <si>
    <t>CENTRAL BANK OF INDIA</t>
  </si>
  <si>
    <t>CORPORATION BANK</t>
  </si>
  <si>
    <t>INDIAN BANK</t>
  </si>
  <si>
    <t>INDIAN OVERSEAS BANK</t>
  </si>
  <si>
    <t>ORIENTAL BANK OF COMMERCE</t>
  </si>
  <si>
    <t>PUNJAB AND SIND BANK</t>
  </si>
  <si>
    <t>PUNJAB NATIONAL BANK</t>
  </si>
  <si>
    <t>SYNDICATE BANK</t>
  </si>
  <si>
    <t>UCO BANK</t>
  </si>
  <si>
    <t>UNION BANK OF INDIA</t>
  </si>
  <si>
    <t>UNITED BANK OF INDIA</t>
  </si>
  <si>
    <t>IDBI LTD</t>
  </si>
  <si>
    <t>STATE BANK OF INDIA</t>
  </si>
  <si>
    <t>AXIS BANK LTD</t>
  </si>
  <si>
    <t>BANDHAN BANK LTD</t>
  </si>
  <si>
    <t>CATHOLIC SYRIAN BANK LTD</t>
  </si>
  <si>
    <t>CITY UNION BANK</t>
  </si>
  <si>
    <t>DCB BANK LTD</t>
  </si>
  <si>
    <t>DHANALAKSHMI BANK LTD</t>
  </si>
  <si>
    <t>FEDERAL BANK LTD</t>
  </si>
  <si>
    <t>HDFC BANK LTD</t>
  </si>
  <si>
    <t>ICICI BANK LTD</t>
  </si>
  <si>
    <t>IDFC Bank Limited</t>
  </si>
  <si>
    <t>INDUSIND BANK LTD</t>
  </si>
  <si>
    <t>JAMMU AND KASHMIR BANK</t>
  </si>
  <si>
    <t>KARNATAKA BANK LTD</t>
  </si>
  <si>
    <t>KARUR VYSYA BANK LTD</t>
  </si>
  <si>
    <t>KOTAK MAHINDRA BANK LTD</t>
  </si>
  <si>
    <t>RATNAKAR BANK LIMITED</t>
  </si>
  <si>
    <t>SOUTH INDIAN BANK</t>
  </si>
  <si>
    <t>TAMILNAD MERCANTILE BANK LTD</t>
  </si>
  <si>
    <t>THE LAXMI VILAS BANK LTD</t>
  </si>
  <si>
    <t>YES BANK LTD</t>
  </si>
  <si>
    <t>AMERICAN EXPRESS</t>
  </si>
  <si>
    <t>BANK OF AMERICA</t>
  </si>
  <si>
    <t>BARCLAYS BANK PLC</t>
  </si>
  <si>
    <t>CITI BANK</t>
  </si>
  <si>
    <t>DBS BANK</t>
  </si>
  <si>
    <t>DEUTSCHE BANK LTD</t>
  </si>
  <si>
    <t>HONGKONG AND SHANGHAI BKG CORPN</t>
  </si>
  <si>
    <t>STANDARD CHARTERED BANK LTD</t>
  </si>
  <si>
    <t>ADITYA BIRLA IDEA PAYMENTS BANK</t>
  </si>
  <si>
    <t>AIRTEL PAYMENTS BANK</t>
  </si>
  <si>
    <t>FINO PAYMENTS BANK</t>
  </si>
  <si>
    <t>INDIA POST PAYMENTS BANK</t>
  </si>
  <si>
    <t xml:space="preserve">JIO PAYMENTS BANK </t>
  </si>
  <si>
    <t>NSDL PAYMENTS BANK</t>
  </si>
  <si>
    <t>PAYTM PAYMENTS BANK</t>
  </si>
  <si>
    <t>AU SMALL FINANCE BANK LIMITED</t>
  </si>
  <si>
    <t>CAPITAL SMALL FINANCE BANK LIMITED</t>
  </si>
  <si>
    <t>FINCARE SMALL FINANCE BANK LIMITED</t>
  </si>
  <si>
    <t>EQUITAS SMALL FINANCE BANK LIMITED</t>
  </si>
  <si>
    <t>ESAF SMALL FINANCE BANK LIMITED</t>
  </si>
  <si>
    <t>JANA SMALL FINANCE BANK LIMITED</t>
  </si>
  <si>
    <t>NORTH EAST SMALL FINANCE BANK LIMITED</t>
  </si>
  <si>
    <t>SURYODAY SMALL FINANCE BANK LIMITED</t>
  </si>
  <si>
    <t>UJJIVAN SMALL FINANCE BANK LIMITED</t>
  </si>
  <si>
    <t>UTKARSH SMALL FINANCE BANK LIMITED</t>
  </si>
  <si>
    <t>Total</t>
  </si>
  <si>
    <t>Number of ATM deployed on site by the bank.</t>
  </si>
  <si>
    <t>Number of ATM deployed off site by the bank.</t>
  </si>
  <si>
    <t>Number of POS deployed online by the bank</t>
  </si>
  <si>
    <t>Number of POS deployed offline by the bank</t>
  </si>
  <si>
    <t>Total number of credit cards issued outstanding (after adjusting the number of cards withdrawan/cancelled).</t>
  </si>
  <si>
    <t>Total number of financial transactions done by the credit card issued by the bank at ATMs</t>
  </si>
  <si>
    <t>Total number of financial transactions done by the credit card issued by the bank at POS terminals</t>
  </si>
  <si>
    <t>Total value of financial transactions done by the credit card issued by the bank at ATMs</t>
  </si>
  <si>
    <t>Total value of financial transactions done by the credit card issued by the bank at POS terminals.</t>
  </si>
  <si>
    <t>Total number of debit cards issued outstanding (after adjusting the number of cards withdrawan/cancelled).</t>
  </si>
  <si>
    <t>Total number of financial transactions done by the debit card issued by the bank at ATMs</t>
  </si>
  <si>
    <t>Total number of financial transactions done by the debit card issued by the bank at POS terminals</t>
  </si>
  <si>
    <t>Total value of financial transactions done by the debit card issued by the bank at ATMs</t>
  </si>
  <si>
    <t>Total value of financial transactions done by the debit card issued by the bank at POS terminals.</t>
  </si>
  <si>
    <t>ATM &amp; Card Statistics for February - 2020</t>
  </si>
  <si>
    <t>Scheduled Commercial Banks</t>
  </si>
  <si>
    <t>Public Sector Banks</t>
  </si>
  <si>
    <t>Private Sector Banks</t>
  </si>
  <si>
    <t>Foreign Banks</t>
  </si>
  <si>
    <t>Payment Banks</t>
  </si>
  <si>
    <t>Small Finance Banks</t>
  </si>
  <si>
    <t>ATM &amp; Card Statistics for March-2020</t>
  </si>
  <si>
    <t>1 Number of ATM deployed on site by the bank.</t>
  </si>
  <si>
    <t>2 Number of ATM deployed off site by the bank.</t>
  </si>
  <si>
    <t>3 Number of POS deployed online by the bank</t>
  </si>
  <si>
    <t>4 Number of POS deployed offline by the bank</t>
  </si>
  <si>
    <t>5 Total number of credit cards issued outstanding (after adjusting the number of cards withdrawan/cancelled).</t>
  </si>
  <si>
    <t>6 Total number of financial transactions done by the credit card issued by the bank at ATMs</t>
  </si>
  <si>
    <t>7 Total number of financial transactions done by the credit card issued by the bank at POS terminals</t>
  </si>
  <si>
    <t>8 Total value of financial transactions done by the credit card issued by the bank at ATMs</t>
  </si>
  <si>
    <t>9 Total value of financial transactions done by the credit card issued by the bank at POS terminals.</t>
  </si>
  <si>
    <t>10 Total number of debit cards issued outstanding (after adjusting the number of cards withdrawan/cancelled).</t>
  </si>
  <si>
    <t>11 Total number of financial transactions done by the debit card issued by the bank at ATMs</t>
  </si>
  <si>
    <t>12 Total number of financial transactions done by the debit card issued by the bank at POS terminals</t>
  </si>
  <si>
    <t>13 Total value of financial transactions done by the debit card issued by the bank at ATMs</t>
  </si>
  <si>
    <t>14 Total value of financial transactions done by the debit card issued by the bank at POS terminals.</t>
  </si>
  <si>
    <t>ATM &amp; Card Statistics for April-2020</t>
  </si>
  <si>
    <t xml:space="preserve"> </t>
  </si>
  <si>
    <t>ATM, Acceptance Infrastructure and Card Statistics for the Month May 2020</t>
  </si>
  <si>
    <t>JIO PAYMENTS BANK</t>
  </si>
  <si>
    <t>Number of Micro ATMs deployed by the bank</t>
  </si>
  <si>
    <t>Number of Bharat QR deployed by the bank</t>
  </si>
  <si>
    <t>ATM, Acceptance Infrastructure and Card Statistics for the Month June 2020</t>
  </si>
  <si>
    <t>PoS</t>
  </si>
  <si>
    <t>5 Number of Micro ATMs deployed by the bank</t>
  </si>
  <si>
    <t>6 Number of Bharat QR deployed by the bank</t>
  </si>
  <si>
    <t>7 Total number of credit cards issued outstanding (after adjusting the number of cards withdrawan/cancelled).</t>
  </si>
  <si>
    <t>8 Total number of financial transactions done by the credit card issued by the bank at ATMs</t>
  </si>
  <si>
    <t>9 Total number of financial transactions done by the credit card issued by the bank at POS terminals</t>
  </si>
  <si>
    <t>10 Total value of financial transactions done by the credit card issued by the bank at ATMs</t>
  </si>
  <si>
    <t>11 Total value of financial transactions done by the credit card issued by the bank at POS terminals.</t>
  </si>
  <si>
    <t>12 Total number of debit cards issued outstanding (after adjusting the number of cards withdrawan/cancelled).</t>
  </si>
  <si>
    <t>13 Total number of financial transactions done by the debit card issued by the bank at ATMs</t>
  </si>
  <si>
    <t>14 Total number of financial transactions done by the debit card issued by the bank at POS terminals</t>
  </si>
  <si>
    <t>15 Total value of financial transactions done by the debit card issued by the bank at ATMs</t>
  </si>
  <si>
    <t>16 Total value of financial transactions done by the debit card issued by the bank at POS terminals.</t>
  </si>
  <si>
    <t>ATM, Acceptance Infrastructure and Card Statistics for the Month July 2020</t>
  </si>
  <si>
    <t>ATM, Acceptance Infrastructure and Card Statistics for the Month August 2020</t>
  </si>
  <si>
    <t>ATM, Acceptance Infrastructure and Card Statistics for the Month September 2020</t>
  </si>
  <si>
    <t>ATM, Acceptance Infrastructure and Card Statistics for the Month October 2020</t>
  </si>
  <si>
    <t>ATM, Acceptance Infrastructure and Card Statistics for the Month November 2020</t>
  </si>
  <si>
    <t>ATM, Acceptance Infrastructure and Card Statistics for the Month December 2020</t>
  </si>
  <si>
    <t>ATM, Acceptance Infrastructure and Card Statistics for the Month January 2021</t>
  </si>
  <si>
    <t>SBM Bank India</t>
  </si>
  <si>
    <t>ATM, Acceptance Infrastructure and Card Statistics for the Month February 2021</t>
  </si>
  <si>
    <t>ATM, Acceptance Infrastructure and Card Statistics for the Month March 2021</t>
  </si>
  <si>
    <t>Column1</t>
  </si>
  <si>
    <t>Column2</t>
  </si>
  <si>
    <t>Column3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</si>
  <si>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</si>
  <si>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</si>
  <si>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</si>
  <si>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</si>
  <si>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</si>
  <si>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</si>
  <si>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</si>
  <si>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</si>
  <si>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</si>
  <si>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</si>
  <si>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</si>
  <si>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CC_BASE</t>
  </si>
  <si>
    <t>CC_ATM_TXN</t>
  </si>
  <si>
    <t>CC_TXN</t>
  </si>
  <si>
    <t>CC_ATM_VALUE</t>
  </si>
  <si>
    <t>CC_VALUE</t>
  </si>
  <si>
    <t>DC_BASE</t>
  </si>
  <si>
    <t>DC_ATM_TXN</t>
  </si>
  <si>
    <t>DC_TXN</t>
  </si>
  <si>
    <t>DC_ATM_VALUE</t>
  </si>
  <si>
    <t>DC_VALUE</t>
  </si>
  <si>
    <t>Table1</t>
  </si>
  <si>
    <t>Table2</t>
  </si>
  <si>
    <t>Table3</t>
  </si>
  <si>
    <t>Table4</t>
  </si>
  <si>
    <t>Table5</t>
  </si>
  <si>
    <t>Table6</t>
  </si>
  <si>
    <t>Table7</t>
  </si>
  <si>
    <t>Table8</t>
  </si>
  <si>
    <t>Table9</t>
  </si>
  <si>
    <t>Table10</t>
  </si>
  <si>
    <t>Table11</t>
  </si>
  <si>
    <t>Table12</t>
  </si>
  <si>
    <t>Table13</t>
  </si>
  <si>
    <t>Table14</t>
  </si>
  <si>
    <t>Table15</t>
  </si>
  <si>
    <t>Query2!ExternalData_1</t>
  </si>
  <si>
    <t>MONTH_YEAR</t>
  </si>
  <si>
    <t>CC SPENDS SHARE %</t>
  </si>
  <si>
    <t>CC CUSTOMER SHARE %</t>
  </si>
  <si>
    <t xml:space="preserve"> CC TXN SHARE %</t>
  </si>
  <si>
    <t>DC  CUSTOMER SHARE %</t>
  </si>
  <si>
    <t>DC SPENDS SHARE %</t>
  </si>
  <si>
    <t>DC TXN SHARE %</t>
  </si>
  <si>
    <t>CC TXNs</t>
  </si>
  <si>
    <t>CC VALUE</t>
  </si>
  <si>
    <t>DC TXNs</t>
  </si>
  <si>
    <t>DC VALUE</t>
  </si>
  <si>
    <t>CC AVERAGE TXN SIZE</t>
  </si>
  <si>
    <t>CC SPEND PER CARD</t>
  </si>
  <si>
    <t>CC TXN/CARD</t>
  </si>
  <si>
    <t>DC AVERAGE TXN SIZE</t>
  </si>
  <si>
    <t>DC SPEND PER CARD</t>
  </si>
  <si>
    <t>DC TXN/CARD</t>
  </si>
  <si>
    <t>Table_NO</t>
  </si>
  <si>
    <t>CC_POS_TXN</t>
  </si>
  <si>
    <t>DC_POS_TXN</t>
  </si>
  <si>
    <t>CC_POS_VALUE</t>
  </si>
  <si>
    <t>DC_POS_VALUE</t>
  </si>
  <si>
    <t>Column19</t>
  </si>
  <si>
    <t>JAN-2020</t>
  </si>
  <si>
    <t>BANK_CATEGORY</t>
  </si>
  <si>
    <t>JAN-2021</t>
  </si>
  <si>
    <t>FEB-2020</t>
  </si>
  <si>
    <t>FEB-2021</t>
  </si>
  <si>
    <t>MAR-2020</t>
  </si>
  <si>
    <t>MAR-2021</t>
  </si>
  <si>
    <t>APR-2020</t>
  </si>
  <si>
    <t>MAY-2020</t>
  </si>
  <si>
    <t>JUNE-2020</t>
  </si>
  <si>
    <t>JULY-2020</t>
  </si>
  <si>
    <t>AUG-2020</t>
  </si>
  <si>
    <t>SEP-2020</t>
  </si>
  <si>
    <t>OCT-2020</t>
  </si>
  <si>
    <t>NOV-2020</t>
  </si>
  <si>
    <t>DEC-2020</t>
  </si>
  <si>
    <t>Column4</t>
  </si>
  <si>
    <t>Column5</t>
  </si>
  <si>
    <t>Column6</t>
  </si>
  <si>
    <t>Column7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</si>
  <si>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</si>
  <si>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</si>
  <si>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</si>
  <si>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</si>
  <si>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</si>
  <si>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</si>
  <si>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</si>
  <si>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</si>
  <si>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</si>
  <si>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</si>
  <si>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</si>
  <si>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</si>
  <si>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</si>
  <si>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</si>
  <si>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</si>
  <si>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Row Labels</t>
  </si>
  <si>
    <t>Count of Column31</t>
  </si>
  <si>
    <t>Count of Column2</t>
  </si>
  <si>
    <t>Grand Total</t>
  </si>
  <si>
    <t>Count of Column32</t>
  </si>
  <si>
    <t>Count of Column33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</si>
</sst>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000"/>
    <numFmt numFmtId="166" formatCode="0.0"/>
    <numFmt numFmtId="167" formatCode="&quot;₹&quot;\ #,##0.00"/>
  </numFmts>
  <fonts count="1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</font>
    <font>
      <b/>
      <sz val="10"/>
      <color theme="1"/>
      <name val="Arial"/>
    </font>
    <font>
      <sz val="11"/>
      <name val="Calibri"/>
    </font>
    <font>
      <sz val="10"/>
      <color theme="1"/>
      <name val="Arial"/>
    </font>
    <font>
      <b/>
      <sz val="11"/>
      <color theme="1"/>
      <name val="Calibri"/>
    </font>
    <font>
      <b/>
      <sz val="10"/>
      <color rgb="FF000000"/>
      <name val="Arial"/>
    </font>
    <font>
      <sz val="10"/>
      <color rgb="FF000000"/>
      <name val="Arial"/>
    </font>
    <font>
      <sz val="8"/>
      <name val="Calibri"/>
      <scheme val="minor"/>
    </font>
    <font>
      <sz val="11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theme="0"/>
      </patternFill>
    </fill>
  </fills>
  <borders count="33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3">
    <xf numFmtId="0" fontId="0" fillId="0" borderId="0"/>
    <xf numFmtId="9" fontId="10" fillId="0" borderId="0" applyFont="0" applyFill="0" applyBorder="0" applyAlignment="0" applyProtection="0"/>
    <xf numFmtId="0" fontId="1" fillId="0" borderId="1"/>
  </cellStyleXfs>
  <cellXfs count="131">
    <xf numFmtId="0" fontId="0" fillId="0" borderId="0" xfId="0" applyFont="1" applyAlignment="1"/>
    <xf numFmtId="0" fontId="2" fillId="2" borderId="1" xfId="0" applyFont="1" applyFill="1" applyBorder="1"/>
    <xf numFmtId="0" fontId="3" fillId="2" borderId="2" xfId="0" applyFont="1" applyFill="1" applyBorder="1" applyAlignment="1">
      <alignment horizontal="center" vertical="center"/>
    </xf>
    <xf numFmtId="0" fontId="4" fillId="0" borderId="3" xfId="0" applyFont="1" applyBorder="1"/>
    <xf numFmtId="0" fontId="4" fillId="0" borderId="4" xfId="0" applyFont="1" applyBorder="1"/>
    <xf numFmtId="0" fontId="3" fillId="2" borderId="5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0" fontId="4" fillId="0" borderId="7" xfId="0" applyFont="1" applyBorder="1"/>
    <xf numFmtId="2" fontId="3" fillId="2" borderId="2" xfId="0" applyNumberFormat="1" applyFont="1" applyFill="1" applyBorder="1" applyAlignment="1">
      <alignment horizontal="center" vertical="center" wrapText="1"/>
    </xf>
    <xf numFmtId="0" fontId="4" fillId="0" borderId="8" xfId="0" applyFont="1" applyBorder="1"/>
    <xf numFmtId="0" fontId="3" fillId="2" borderId="6" xfId="0" applyFont="1" applyFill="1" applyBorder="1" applyAlignment="1">
      <alignment horizontal="center" vertical="center"/>
    </xf>
    <xf numFmtId="2" fontId="3" fillId="2" borderId="6" xfId="0" applyNumberFormat="1" applyFont="1" applyFill="1" applyBorder="1" applyAlignment="1">
      <alignment horizontal="center" vertical="center"/>
    </xf>
    <xf numFmtId="1" fontId="3" fillId="2" borderId="6" xfId="0" applyNumberFormat="1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/>
    </xf>
    <xf numFmtId="0" fontId="5" fillId="2" borderId="6" xfId="0" applyFont="1" applyFill="1" applyBorder="1" applyAlignment="1">
      <alignment horizontal="left"/>
    </xf>
    <xf numFmtId="1" fontId="5" fillId="2" borderId="6" xfId="0" applyNumberFormat="1" applyFont="1" applyFill="1" applyBorder="1" applyAlignment="1">
      <alignment horizontal="right" vertical="center"/>
    </xf>
    <xf numFmtId="1" fontId="5" fillId="2" borderId="6" xfId="0" applyNumberFormat="1" applyFont="1" applyFill="1" applyBorder="1"/>
    <xf numFmtId="0" fontId="5" fillId="2" borderId="1" xfId="0" applyFont="1" applyFill="1" applyBorder="1"/>
    <xf numFmtId="2" fontId="5" fillId="2" borderId="6" xfId="0" applyNumberFormat="1" applyFont="1" applyFill="1" applyBorder="1"/>
    <xf numFmtId="164" fontId="5" fillId="2" borderId="6" xfId="0" applyNumberFormat="1" applyFont="1" applyFill="1" applyBorder="1"/>
    <xf numFmtId="0" fontId="3" fillId="2" borderId="6" xfId="0" applyFont="1" applyFill="1" applyBorder="1" applyAlignment="1">
      <alignment horizontal="left"/>
    </xf>
    <xf numFmtId="1" fontId="3" fillId="2" borderId="6" xfId="0" applyNumberFormat="1" applyFont="1" applyFill="1" applyBorder="1" applyAlignment="1">
      <alignment horizontal="right" vertical="center"/>
    </xf>
    <xf numFmtId="0" fontId="6" fillId="2" borderId="1" xfId="0" applyFont="1" applyFill="1" applyBorder="1"/>
    <xf numFmtId="0" fontId="5" fillId="2" borderId="6" xfId="0" applyFont="1" applyFill="1" applyBorder="1" applyAlignment="1">
      <alignment horizontal="center" vertical="center" wrapText="1"/>
    </xf>
    <xf numFmtId="1" fontId="2" fillId="2" borderId="1" xfId="0" applyNumberFormat="1" applyFont="1" applyFill="1" applyBorder="1"/>
    <xf numFmtId="0" fontId="4" fillId="0" borderId="11" xfId="0" applyFont="1" applyBorder="1"/>
    <xf numFmtId="0" fontId="3" fillId="2" borderId="10" xfId="0" applyFont="1" applyFill="1" applyBorder="1" applyAlignment="1">
      <alignment horizontal="center" vertical="center"/>
    </xf>
    <xf numFmtId="0" fontId="4" fillId="0" borderId="12" xfId="0" applyFont="1" applyBorder="1"/>
    <xf numFmtId="0" fontId="4" fillId="0" borderId="14" xfId="0" applyFont="1" applyBorder="1"/>
    <xf numFmtId="1" fontId="5" fillId="2" borderId="6" xfId="0" applyNumberFormat="1" applyFont="1" applyFill="1" applyBorder="1" applyAlignment="1">
      <alignment horizontal="right"/>
    </xf>
    <xf numFmtId="2" fontId="5" fillId="2" borderId="6" xfId="0" applyNumberFormat="1" applyFont="1" applyFill="1" applyBorder="1" applyAlignment="1">
      <alignment horizontal="right"/>
    </xf>
    <xf numFmtId="164" fontId="5" fillId="2" borderId="6" xfId="0" applyNumberFormat="1" applyFont="1" applyFill="1" applyBorder="1" applyAlignment="1">
      <alignment horizontal="right"/>
    </xf>
    <xf numFmtId="0" fontId="3" fillId="2" borderId="1" xfId="0" applyFont="1" applyFill="1" applyBorder="1"/>
    <xf numFmtId="0" fontId="3" fillId="2" borderId="6" xfId="0" applyFont="1" applyFill="1" applyBorder="1" applyAlignment="1">
      <alignment vertical="center"/>
    </xf>
    <xf numFmtId="1" fontId="5" fillId="2" borderId="6" xfId="0" applyNumberFormat="1" applyFont="1" applyFill="1" applyBorder="1" applyAlignment="1">
      <alignment vertical="center"/>
    </xf>
    <xf numFmtId="0" fontId="7" fillId="2" borderId="9" xfId="0" applyFont="1" applyFill="1" applyBorder="1" applyAlignment="1">
      <alignment horizontal="center" vertical="center"/>
    </xf>
    <xf numFmtId="0" fontId="7" fillId="2" borderId="10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2" fontId="7" fillId="2" borderId="6" xfId="0" applyNumberFormat="1" applyFont="1" applyFill="1" applyBorder="1" applyAlignment="1">
      <alignment horizontal="center" vertical="center"/>
    </xf>
    <xf numFmtId="1" fontId="7" fillId="2" borderId="6" xfId="0" applyNumberFormat="1" applyFont="1" applyFill="1" applyBorder="1" applyAlignment="1">
      <alignment horizontal="center" vertical="center"/>
    </xf>
    <xf numFmtId="0" fontId="7" fillId="2" borderId="15" xfId="0" applyFont="1" applyFill="1" applyBorder="1" applyAlignment="1">
      <alignment vertical="center"/>
    </xf>
    <xf numFmtId="0" fontId="7" fillId="2" borderId="6" xfId="0" applyFont="1" applyFill="1" applyBorder="1" applyAlignment="1">
      <alignment horizontal="left"/>
    </xf>
    <xf numFmtId="1" fontId="3" fillId="2" borderId="6" xfId="0" applyNumberFormat="1" applyFont="1" applyFill="1" applyBorder="1" applyAlignment="1">
      <alignment vertical="center"/>
    </xf>
    <xf numFmtId="1" fontId="5" fillId="2" borderId="1" xfId="0" applyNumberFormat="1" applyFont="1" applyFill="1" applyBorder="1"/>
    <xf numFmtId="0" fontId="7" fillId="2" borderId="2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2" fillId="2" borderId="6" xfId="0" applyFont="1" applyFill="1" applyBorder="1"/>
    <xf numFmtId="1" fontId="5" fillId="2" borderId="17" xfId="0" applyNumberFormat="1" applyFont="1" applyFill="1" applyBorder="1" applyAlignment="1">
      <alignment horizontal="right" vertical="center"/>
    </xf>
    <xf numFmtId="1" fontId="5" fillId="2" borderId="18" xfId="0" applyNumberFormat="1" applyFont="1" applyFill="1" applyBorder="1" applyAlignment="1">
      <alignment horizontal="right" vertical="center"/>
    </xf>
    <xf numFmtId="0" fontId="7" fillId="2" borderId="17" xfId="0" applyFont="1" applyFill="1" applyBorder="1" applyAlignment="1">
      <alignment vertical="center" wrapText="1"/>
    </xf>
    <xf numFmtId="2" fontId="7" fillId="2" borderId="18" xfId="0" applyNumberFormat="1" applyFont="1" applyFill="1" applyBorder="1" applyAlignment="1">
      <alignment vertical="center" wrapText="1"/>
    </xf>
    <xf numFmtId="2" fontId="7" fillId="2" borderId="19" xfId="0" applyNumberFormat="1" applyFont="1" applyFill="1" applyBorder="1" applyAlignment="1">
      <alignment vertical="center" wrapText="1"/>
    </xf>
    <xf numFmtId="1" fontId="5" fillId="2" borderId="18" xfId="0" applyNumberFormat="1" applyFont="1" applyFill="1" applyBorder="1" applyAlignment="1">
      <alignment vertical="center"/>
    </xf>
    <xf numFmtId="0" fontId="7" fillId="2" borderId="17" xfId="0" applyFont="1" applyFill="1" applyBorder="1" applyAlignment="1">
      <alignment horizontal="center" vertical="center" wrapText="1"/>
    </xf>
    <xf numFmtId="0" fontId="7" fillId="2" borderId="18" xfId="0" applyFont="1" applyFill="1" applyBorder="1" applyAlignment="1">
      <alignment horizontal="center" vertical="center" wrapText="1"/>
    </xf>
    <xf numFmtId="0" fontId="7" fillId="2" borderId="19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/>
    </xf>
    <xf numFmtId="0" fontId="5" fillId="2" borderId="6" xfId="0" applyFont="1" applyFill="1" applyBorder="1" applyAlignment="1">
      <alignment horizontal="right"/>
    </xf>
    <xf numFmtId="0" fontId="5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5" fillId="0" borderId="6" xfId="0" applyFont="1" applyBorder="1" applyAlignment="1">
      <alignment horizontal="left"/>
    </xf>
    <xf numFmtId="1" fontId="5" fillId="0" borderId="6" xfId="0" applyNumberFormat="1" applyFont="1" applyBorder="1" applyAlignment="1">
      <alignment horizontal="right"/>
    </xf>
    <xf numFmtId="0" fontId="2" fillId="2" borderId="1" xfId="0" applyFont="1" applyFill="1" applyBorder="1" applyAlignment="1">
      <alignment horizontal="right"/>
    </xf>
    <xf numFmtId="0" fontId="3" fillId="2" borderId="1" xfId="0" applyFont="1" applyFill="1" applyBorder="1" applyAlignment="1">
      <alignment horizontal="center"/>
    </xf>
    <xf numFmtId="0" fontId="3" fillId="2" borderId="18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 wrapText="1"/>
    </xf>
    <xf numFmtId="0" fontId="4" fillId="0" borderId="21" xfId="0" applyFont="1" applyBorder="1"/>
    <xf numFmtId="0" fontId="5" fillId="2" borderId="19" xfId="0" applyFont="1" applyFill="1" applyBorder="1" applyAlignment="1">
      <alignment horizontal="center"/>
    </xf>
    <xf numFmtId="0" fontId="4" fillId="0" borderId="18" xfId="0" applyFont="1" applyBorder="1"/>
    <xf numFmtId="1" fontId="3" fillId="2" borderId="17" xfId="0" applyNumberFormat="1" applyFont="1" applyFill="1" applyBorder="1" applyAlignment="1">
      <alignment horizontal="center" vertical="center"/>
    </xf>
    <xf numFmtId="1" fontId="5" fillId="2" borderId="17" xfId="0" applyNumberFormat="1" applyFont="1" applyFill="1" applyBorder="1"/>
    <xf numFmtId="165" fontId="5" fillId="2" borderId="17" xfId="0" applyNumberFormat="1" applyFont="1" applyFill="1" applyBorder="1"/>
    <xf numFmtId="164" fontId="5" fillId="2" borderId="17" xfId="0" applyNumberFormat="1" applyFont="1" applyFill="1" applyBorder="1"/>
    <xf numFmtId="166" fontId="5" fillId="2" borderId="17" xfId="0" applyNumberFormat="1" applyFont="1" applyFill="1" applyBorder="1"/>
    <xf numFmtId="0" fontId="3" fillId="2" borderId="12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center"/>
    </xf>
    <xf numFmtId="0" fontId="3" fillId="2" borderId="13" xfId="0" applyFont="1" applyFill="1" applyBorder="1" applyAlignment="1">
      <alignment horizontal="left"/>
    </xf>
    <xf numFmtId="1" fontId="3" fillId="2" borderId="13" xfId="0" applyNumberFormat="1" applyFont="1" applyFill="1" applyBorder="1" applyAlignment="1">
      <alignment horizontal="right" vertical="center"/>
    </xf>
    <xf numFmtId="1" fontId="3" fillId="2" borderId="22" xfId="0" applyNumberFormat="1" applyFont="1" applyFill="1" applyBorder="1" applyAlignment="1">
      <alignment horizontal="right" vertical="center"/>
    </xf>
    <xf numFmtId="0" fontId="3" fillId="2" borderId="21" xfId="0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vertical="center"/>
    </xf>
    <xf numFmtId="0" fontId="5" fillId="2" borderId="19" xfId="0" applyFont="1" applyFill="1" applyBorder="1" applyAlignment="1">
      <alignment horizontal="left"/>
    </xf>
    <xf numFmtId="0" fontId="3" fillId="2" borderId="19" xfId="0" applyFont="1" applyFill="1" applyBorder="1" applyAlignment="1">
      <alignment horizontal="left"/>
    </xf>
    <xf numFmtId="1" fontId="5" fillId="2" borderId="17" xfId="0" applyNumberFormat="1" applyFont="1" applyFill="1" applyBorder="1" applyAlignment="1">
      <alignment horizontal="right"/>
    </xf>
    <xf numFmtId="165" fontId="5" fillId="2" borderId="17" xfId="0" applyNumberFormat="1" applyFont="1" applyFill="1" applyBorder="1" applyAlignment="1">
      <alignment horizontal="right"/>
    </xf>
    <xf numFmtId="164" fontId="5" fillId="2" borderId="17" xfId="0" applyNumberFormat="1" applyFont="1" applyFill="1" applyBorder="1" applyAlignment="1">
      <alignment horizontal="right"/>
    </xf>
    <xf numFmtId="166" fontId="5" fillId="2" borderId="17" xfId="0" applyNumberFormat="1" applyFont="1" applyFill="1" applyBorder="1" applyAlignment="1">
      <alignment horizontal="right"/>
    </xf>
    <xf numFmtId="0" fontId="3" fillId="2" borderId="20" xfId="0" applyFont="1" applyFill="1" applyBorder="1" applyAlignment="1">
      <alignment horizontal="left"/>
    </xf>
    <xf numFmtId="0" fontId="3" fillId="2" borderId="20" xfId="0" applyFont="1" applyFill="1" applyBorder="1" applyAlignment="1">
      <alignment horizontal="center" vertical="center"/>
    </xf>
    <xf numFmtId="0" fontId="3" fillId="2" borderId="19" xfId="0" applyFont="1" applyFill="1" applyBorder="1" applyAlignment="1">
      <alignment vertical="center"/>
    </xf>
    <xf numFmtId="0" fontId="5" fillId="2" borderId="19" xfId="0" applyFont="1" applyFill="1" applyBorder="1" applyAlignment="1">
      <alignment horizontal="left" vertical="center"/>
    </xf>
    <xf numFmtId="1" fontId="5" fillId="2" borderId="17" xfId="0" applyNumberFormat="1" applyFont="1" applyFill="1" applyBorder="1" applyAlignment="1">
      <alignment vertical="center"/>
    </xf>
    <xf numFmtId="1" fontId="7" fillId="2" borderId="17" xfId="0" applyNumberFormat="1" applyFont="1" applyFill="1" applyBorder="1" applyAlignment="1">
      <alignment horizontal="center" vertical="center"/>
    </xf>
    <xf numFmtId="1" fontId="3" fillId="2" borderId="17" xfId="0" applyNumberFormat="1" applyFont="1" applyFill="1" applyBorder="1" applyAlignment="1">
      <alignment vertical="center"/>
    </xf>
    <xf numFmtId="0" fontId="7" fillId="2" borderId="17" xfId="0" applyFont="1" applyFill="1" applyBorder="1" applyAlignment="1">
      <alignment horizontal="center" vertical="center"/>
    </xf>
    <xf numFmtId="0" fontId="2" fillId="2" borderId="17" xfId="0" applyFont="1" applyFill="1" applyBorder="1"/>
    <xf numFmtId="1" fontId="5" fillId="0" borderId="17" xfId="0" applyNumberFormat="1" applyFont="1" applyBorder="1" applyAlignment="1">
      <alignment horizontal="right"/>
    </xf>
    <xf numFmtId="1" fontId="5" fillId="2" borderId="15" xfId="0" applyNumberFormat="1" applyFont="1" applyFill="1" applyBorder="1"/>
    <xf numFmtId="1" fontId="5" fillId="2" borderId="13" xfId="0" applyNumberFormat="1" applyFont="1" applyFill="1" applyBorder="1"/>
    <xf numFmtId="0" fontId="4" fillId="2" borderId="12" xfId="0" applyFont="1" applyFill="1" applyBorder="1"/>
    <xf numFmtId="0" fontId="0" fillId="0" borderId="0" xfId="0" applyFont="1" applyAlignment="1">
      <alignment horizontal="center"/>
    </xf>
    <xf numFmtId="0" fontId="0" fillId="0" borderId="0" xfId="0" applyNumberFormat="1" applyFont="1" applyAlignment="1">
      <alignment horizontal="center"/>
    </xf>
    <xf numFmtId="9" fontId="0" fillId="0" borderId="0" xfId="1" applyFont="1" applyAlignment="1">
      <alignment horizontal="center"/>
    </xf>
    <xf numFmtId="2" fontId="0" fillId="0" borderId="0" xfId="1" applyNumberFormat="1" applyFont="1" applyAlignment="1">
      <alignment horizontal="center"/>
    </xf>
    <xf numFmtId="49" fontId="0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67" fontId="0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1" fillId="0" borderId="23" xfId="2" applyBorder="1" applyAlignment="1">
      <alignment horizontal="center"/>
    </xf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0" fillId="0" borderId="24" xfId="0" applyFont="1" applyBorder="1" applyAlignment="1"/>
    <xf numFmtId="0" fontId="0" fillId="0" borderId="25" xfId="0" applyFont="1" applyBorder="1" applyAlignment="1"/>
    <xf numFmtId="0" fontId="0" fillId="0" borderId="26" xfId="0" applyFont="1" applyBorder="1" applyAlignment="1"/>
    <xf numFmtId="0" fontId="0" fillId="0" borderId="27" xfId="0" applyFont="1" applyBorder="1" applyAlignment="1"/>
    <xf numFmtId="0" fontId="0" fillId="0" borderId="28" xfId="0" applyFont="1" applyBorder="1" applyAlignment="1"/>
    <xf numFmtId="0" fontId="0" fillId="0" borderId="29" xfId="0" applyFont="1" applyBorder="1" applyAlignment="1"/>
    <xf numFmtId="0" fontId="0" fillId="0" borderId="30" xfId="0" applyFont="1" applyBorder="1" applyAlignment="1"/>
    <xf numFmtId="0" fontId="0" fillId="0" borderId="31" xfId="0" applyFont="1" applyBorder="1" applyAlignment="1"/>
    <xf numFmtId="0" fontId="0" fillId="0" borderId="32" xfId="0" applyFont="1" applyBorder="1" applyAlignment="1"/>
    <xf numFmtId="0" fontId="5" fillId="2" borderId="2" xfId="0" applyFont="1" applyFill="1" applyBorder="1" applyAlignment="1">
      <alignment vertical="center" wrapText="1"/>
    </xf>
    <xf numFmtId="0" fontId="4" fillId="0" borderId="3" xfId="0" applyFont="1" applyBorder="1"/>
    <xf numFmtId="0" fontId="4" fillId="0" borderId="4" xfId="0" applyFont="1" applyBorder="1"/>
    <xf numFmtId="1" fontId="3" fillId="2" borderId="2" xfId="0" applyNumberFormat="1" applyFont="1" applyFill="1" applyBorder="1" applyAlignment="1">
      <alignment vertical="center" wrapText="1"/>
    </xf>
    <xf numFmtId="0" fontId="3" fillId="2" borderId="16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 wrapText="1"/>
    </xf>
    <xf numFmtId="0" fontId="8" fillId="2" borderId="2" xfId="0" applyFont="1" applyFill="1" applyBorder="1" applyAlignment="1">
      <alignment vertical="center" wrapText="1"/>
    </xf>
    <xf numFmtId="0" fontId="7" fillId="2" borderId="2" xfId="0" applyFont="1" applyFill="1" applyBorder="1" applyAlignment="1">
      <alignment vertical="center" wrapText="1"/>
    </xf>
    <xf numFmtId="0" fontId="7" fillId="2" borderId="2" xfId="0" applyFont="1" applyFill="1" applyBorder="1" applyAlignment="1">
      <alignment horizontal="center" vertical="center" wrapText="1"/>
    </xf>
  </cellXfs>
  <cellStyles count="3">
    <cellStyle name="Normal" xfId="0" builtinId="0"/>
    <cellStyle name="Normal 2" xfId="2" xr:uid="{414F3BED-B9EA-4708-8ABA-4CD5FA4F3709}"/>
    <cellStyle name="Percent" xfId="1" builtinId="5"/>
  </cellStyles>
  <dxfs count="2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right style="thin">
          <color rgb="FF00000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right style="thin">
          <color rgb="FF00000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0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right style="thin">
          <color rgb="FF00000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0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right style="thin">
          <color rgb="FF00000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0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right style="thin">
          <color rgb="FF00000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0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right style="thin">
          <color rgb="FF00000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0"/>
          <bgColor theme="0"/>
        </patternFill>
      </fill>
    </dxf>
    <dxf>
      <border outline="0">
        <right style="thin">
          <color rgb="FF00000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0"/>
          <bgColor theme="0"/>
        </patternFill>
      </fill>
    </dxf>
    <dxf>
      <border outline="0">
        <right style="thin">
          <color rgb="FF00000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/>
          <bgColor theme="0"/>
        </patternFill>
      </fill>
    </dxf>
    <dxf>
      <border outline="0">
        <right style="thin">
          <color rgb="FF00000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/>
          <bgColor theme="0"/>
        </patternFill>
      </fill>
    </dxf>
    <dxf>
      <border outline="0">
        <right style="thin">
          <color rgb="FF00000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0"/>
          <bgColor theme="0"/>
        </patternFill>
      </fill>
    </dxf>
    <dxf>
      <border outline="0">
        <right style="thin">
          <color rgb="FF00000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/>
          <bgColor theme="0"/>
        </patternFill>
      </fill>
    </dxf>
    <dxf>
      <border outline="0">
        <right style="thin">
          <color rgb="FF00000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/>
          <bgColor theme="0"/>
        </patternFill>
      </fill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/>
          <bgColor theme="0"/>
        </patternFill>
      </fill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/>
          <bgColor theme="0"/>
        </patternFill>
      </fill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onnections" Target="connections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[GROUP PROJECT OF JOVAC.xlsx]Sheet2!PivotTable2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DC</a:t>
            </a:r>
            <a:r>
              <a:rPr lang="en-IN" baseline="0"/>
              <a:t> AVERAGE TXN SIZE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Count of Column31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Sheet2!$A$4:$A$18</c:f>
              <c:strCache>
                <c:ptCount val="15"/>
                <c:pt idx="0">
                  <c:v>APR-2020</c:v>
                </c:pt>
                <c:pt idx="1">
                  <c:v>AUG-2020</c:v>
                </c:pt>
                <c:pt idx="2">
                  <c:v>DEC-2020</c:v>
                </c:pt>
                <c:pt idx="3">
                  <c:v>FEB-2020</c:v>
                </c:pt>
                <c:pt idx="4">
                  <c:v>FEB-2021</c:v>
                </c:pt>
                <c:pt idx="5">
                  <c:v>JAN-2020</c:v>
                </c:pt>
                <c:pt idx="6">
                  <c:v>JAN-2021</c:v>
                </c:pt>
                <c:pt idx="7">
                  <c:v>JULY-2020</c:v>
                </c:pt>
                <c:pt idx="8">
                  <c:v>JUNE-2020</c:v>
                </c:pt>
                <c:pt idx="9">
                  <c:v>MAR-2020</c:v>
                </c:pt>
                <c:pt idx="10">
                  <c:v>MAR-2021</c:v>
                </c:pt>
                <c:pt idx="11">
                  <c:v>MAY-2020</c:v>
                </c:pt>
                <c:pt idx="12">
                  <c:v>NOV-2020</c:v>
                </c:pt>
                <c:pt idx="13">
                  <c:v>OCT-2020</c:v>
                </c:pt>
                <c:pt idx="14">
                  <c:v>SEP-2020</c:v>
                </c:pt>
              </c:strCache>
            </c:strRef>
          </c:cat>
          <c:val>
            <c:numRef>
              <c:f>Sheet2!$B$4:$B$18</c:f>
              <c:numCache>
                <c:formatCode>General</c:formatCode>
                <c:ptCount val="15"/>
                <c:pt idx="0">
                  <c:v>57</c:v>
                </c:pt>
                <c:pt idx="1">
                  <c:v>58</c:v>
                </c:pt>
                <c:pt idx="2">
                  <c:v>57</c:v>
                </c:pt>
                <c:pt idx="3">
                  <c:v>63</c:v>
                </c:pt>
                <c:pt idx="4">
                  <c:v>59</c:v>
                </c:pt>
                <c:pt idx="5">
                  <c:v>64</c:v>
                </c:pt>
                <c:pt idx="6">
                  <c:v>58</c:v>
                </c:pt>
                <c:pt idx="7">
                  <c:v>57</c:v>
                </c:pt>
                <c:pt idx="8">
                  <c:v>57</c:v>
                </c:pt>
                <c:pt idx="9">
                  <c:v>63</c:v>
                </c:pt>
                <c:pt idx="10">
                  <c:v>59</c:v>
                </c:pt>
                <c:pt idx="11">
                  <c:v>58</c:v>
                </c:pt>
                <c:pt idx="12">
                  <c:v>61</c:v>
                </c:pt>
                <c:pt idx="13">
                  <c:v>57</c:v>
                </c:pt>
                <c:pt idx="14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74-465D-A6AE-4C420CC26D88}"/>
            </c:ext>
          </c:extLst>
        </c:ser>
        <c:ser>
          <c:idx val="1"/>
          <c:order val="1"/>
          <c:tx>
            <c:strRef>
              <c:f>Sheet2!$C$3</c:f>
              <c:strCache>
                <c:ptCount val="1"/>
                <c:pt idx="0">
                  <c:v>Count of 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Sheet2!$A$4:$A$18</c:f>
              <c:strCache>
                <c:ptCount val="15"/>
                <c:pt idx="0">
                  <c:v>APR-2020</c:v>
                </c:pt>
                <c:pt idx="1">
                  <c:v>AUG-2020</c:v>
                </c:pt>
                <c:pt idx="2">
                  <c:v>DEC-2020</c:v>
                </c:pt>
                <c:pt idx="3">
                  <c:v>FEB-2020</c:v>
                </c:pt>
                <c:pt idx="4">
                  <c:v>FEB-2021</c:v>
                </c:pt>
                <c:pt idx="5">
                  <c:v>JAN-2020</c:v>
                </c:pt>
                <c:pt idx="6">
                  <c:v>JAN-2021</c:v>
                </c:pt>
                <c:pt idx="7">
                  <c:v>JULY-2020</c:v>
                </c:pt>
                <c:pt idx="8">
                  <c:v>JUNE-2020</c:v>
                </c:pt>
                <c:pt idx="9">
                  <c:v>MAR-2020</c:v>
                </c:pt>
                <c:pt idx="10">
                  <c:v>MAR-2021</c:v>
                </c:pt>
                <c:pt idx="11">
                  <c:v>MAY-2020</c:v>
                </c:pt>
                <c:pt idx="12">
                  <c:v>NOV-2020</c:v>
                </c:pt>
                <c:pt idx="13">
                  <c:v>OCT-2020</c:v>
                </c:pt>
                <c:pt idx="14">
                  <c:v>SEP-2020</c:v>
                </c:pt>
              </c:strCache>
            </c:strRef>
          </c:cat>
          <c:val>
            <c:numRef>
              <c:f>Sheet2!$C$4:$C$18</c:f>
              <c:numCache>
                <c:formatCode>General</c:formatCode>
                <c:ptCount val="15"/>
                <c:pt idx="0">
                  <c:v>57</c:v>
                </c:pt>
                <c:pt idx="1">
                  <c:v>57</c:v>
                </c:pt>
                <c:pt idx="2">
                  <c:v>57</c:v>
                </c:pt>
                <c:pt idx="3">
                  <c:v>63</c:v>
                </c:pt>
                <c:pt idx="4">
                  <c:v>59</c:v>
                </c:pt>
                <c:pt idx="5">
                  <c:v>64</c:v>
                </c:pt>
                <c:pt idx="6">
                  <c:v>58</c:v>
                </c:pt>
                <c:pt idx="7">
                  <c:v>57</c:v>
                </c:pt>
                <c:pt idx="8">
                  <c:v>57</c:v>
                </c:pt>
                <c:pt idx="9">
                  <c:v>63</c:v>
                </c:pt>
                <c:pt idx="10">
                  <c:v>58</c:v>
                </c:pt>
                <c:pt idx="11">
                  <c:v>58</c:v>
                </c:pt>
                <c:pt idx="12">
                  <c:v>59</c:v>
                </c:pt>
                <c:pt idx="13">
                  <c:v>57</c:v>
                </c:pt>
                <c:pt idx="14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74-465D-A6AE-4C420CC26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6397728"/>
        <c:axId val="2026400224"/>
      </c:lineChart>
      <c:catAx>
        <c:axId val="202639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400224"/>
        <c:crosses val="autoZero"/>
        <c:auto val="1"/>
        <c:lblAlgn val="ctr"/>
        <c:lblOffset val="100"/>
        <c:noMultiLvlLbl val="0"/>
      </c:catAx>
      <c:valAx>
        <c:axId val="202640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39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[GROUP PROJECT OF JOVAC.xlsx]Sheet2!PivotTable1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DC</a:t>
            </a:r>
            <a:r>
              <a:rPr lang="en-IN" baseline="0"/>
              <a:t> SPEND PER CARD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Sheet2!$I$5</c:f>
              <c:strCache>
                <c:ptCount val="1"/>
                <c:pt idx="0">
                  <c:v>Count of Column2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Sheet2!$H$6:$H$21</c:f>
              <c:strCache>
                <c:ptCount val="15"/>
                <c:pt idx="0">
                  <c:v>APR-2020</c:v>
                </c:pt>
                <c:pt idx="1">
                  <c:v>AUG-2020</c:v>
                </c:pt>
                <c:pt idx="2">
                  <c:v>DEC-2020</c:v>
                </c:pt>
                <c:pt idx="3">
                  <c:v>FEB-2020</c:v>
                </c:pt>
                <c:pt idx="4">
                  <c:v>FEB-2021</c:v>
                </c:pt>
                <c:pt idx="5">
                  <c:v>JAN-2020</c:v>
                </c:pt>
                <c:pt idx="6">
                  <c:v>JAN-2021</c:v>
                </c:pt>
                <c:pt idx="7">
                  <c:v>JULY-2020</c:v>
                </c:pt>
                <c:pt idx="8">
                  <c:v>JUNE-2020</c:v>
                </c:pt>
                <c:pt idx="9">
                  <c:v>MAR-2020</c:v>
                </c:pt>
                <c:pt idx="10">
                  <c:v>MAR-2021</c:v>
                </c:pt>
                <c:pt idx="11">
                  <c:v>MAY-2020</c:v>
                </c:pt>
                <c:pt idx="12">
                  <c:v>NOV-2020</c:v>
                </c:pt>
                <c:pt idx="13">
                  <c:v>OCT-2020</c:v>
                </c:pt>
                <c:pt idx="14">
                  <c:v>SEP-2020</c:v>
                </c:pt>
              </c:strCache>
            </c:strRef>
          </c:cat>
          <c:val>
            <c:numRef>
              <c:f>Sheet2!$I$6:$I$21</c:f>
              <c:numCache>
                <c:formatCode>General</c:formatCode>
                <c:ptCount val="15"/>
                <c:pt idx="0">
                  <c:v>57</c:v>
                </c:pt>
                <c:pt idx="1">
                  <c:v>57</c:v>
                </c:pt>
                <c:pt idx="2">
                  <c:v>57</c:v>
                </c:pt>
                <c:pt idx="3">
                  <c:v>63</c:v>
                </c:pt>
                <c:pt idx="4">
                  <c:v>59</c:v>
                </c:pt>
                <c:pt idx="5">
                  <c:v>64</c:v>
                </c:pt>
                <c:pt idx="6">
                  <c:v>58</c:v>
                </c:pt>
                <c:pt idx="7">
                  <c:v>57</c:v>
                </c:pt>
                <c:pt idx="8">
                  <c:v>57</c:v>
                </c:pt>
                <c:pt idx="9">
                  <c:v>63</c:v>
                </c:pt>
                <c:pt idx="10">
                  <c:v>58</c:v>
                </c:pt>
                <c:pt idx="11">
                  <c:v>58</c:v>
                </c:pt>
                <c:pt idx="12">
                  <c:v>59</c:v>
                </c:pt>
                <c:pt idx="13">
                  <c:v>57</c:v>
                </c:pt>
                <c:pt idx="14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43-46F5-B4CC-58E936749DFA}"/>
            </c:ext>
          </c:extLst>
        </c:ser>
        <c:ser>
          <c:idx val="1"/>
          <c:order val="1"/>
          <c:tx>
            <c:strRef>
              <c:f>Sheet2!$J$5</c:f>
              <c:strCache>
                <c:ptCount val="1"/>
                <c:pt idx="0">
                  <c:v>Count of Column32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Sheet2!$H$6:$H$21</c:f>
              <c:strCache>
                <c:ptCount val="15"/>
                <c:pt idx="0">
                  <c:v>APR-2020</c:v>
                </c:pt>
                <c:pt idx="1">
                  <c:v>AUG-2020</c:v>
                </c:pt>
                <c:pt idx="2">
                  <c:v>DEC-2020</c:v>
                </c:pt>
                <c:pt idx="3">
                  <c:v>FEB-2020</c:v>
                </c:pt>
                <c:pt idx="4">
                  <c:v>FEB-2021</c:v>
                </c:pt>
                <c:pt idx="5">
                  <c:v>JAN-2020</c:v>
                </c:pt>
                <c:pt idx="6">
                  <c:v>JAN-2021</c:v>
                </c:pt>
                <c:pt idx="7">
                  <c:v>JULY-2020</c:v>
                </c:pt>
                <c:pt idx="8">
                  <c:v>JUNE-2020</c:v>
                </c:pt>
                <c:pt idx="9">
                  <c:v>MAR-2020</c:v>
                </c:pt>
                <c:pt idx="10">
                  <c:v>MAR-2021</c:v>
                </c:pt>
                <c:pt idx="11">
                  <c:v>MAY-2020</c:v>
                </c:pt>
                <c:pt idx="12">
                  <c:v>NOV-2020</c:v>
                </c:pt>
                <c:pt idx="13">
                  <c:v>OCT-2020</c:v>
                </c:pt>
                <c:pt idx="14">
                  <c:v>SEP-2020</c:v>
                </c:pt>
              </c:strCache>
            </c:strRef>
          </c:cat>
          <c:val>
            <c:numRef>
              <c:f>Sheet2!$J$6:$J$21</c:f>
              <c:numCache>
                <c:formatCode>General</c:formatCode>
                <c:ptCount val="15"/>
                <c:pt idx="0">
                  <c:v>57</c:v>
                </c:pt>
                <c:pt idx="1">
                  <c:v>58</c:v>
                </c:pt>
                <c:pt idx="2">
                  <c:v>57</c:v>
                </c:pt>
                <c:pt idx="3">
                  <c:v>63</c:v>
                </c:pt>
                <c:pt idx="4">
                  <c:v>59</c:v>
                </c:pt>
                <c:pt idx="5">
                  <c:v>64</c:v>
                </c:pt>
                <c:pt idx="6">
                  <c:v>58</c:v>
                </c:pt>
                <c:pt idx="7">
                  <c:v>57</c:v>
                </c:pt>
                <c:pt idx="8">
                  <c:v>57</c:v>
                </c:pt>
                <c:pt idx="9">
                  <c:v>63</c:v>
                </c:pt>
                <c:pt idx="10">
                  <c:v>59</c:v>
                </c:pt>
                <c:pt idx="11">
                  <c:v>58</c:v>
                </c:pt>
                <c:pt idx="12">
                  <c:v>61</c:v>
                </c:pt>
                <c:pt idx="13">
                  <c:v>57</c:v>
                </c:pt>
                <c:pt idx="14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43-46F5-B4CC-58E936749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7642928"/>
        <c:axId val="680763696"/>
      </c:lineChart>
      <c:catAx>
        <c:axId val="67764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763696"/>
        <c:crosses val="autoZero"/>
        <c:auto val="1"/>
        <c:lblAlgn val="ctr"/>
        <c:lblOffset val="100"/>
        <c:noMultiLvlLbl val="0"/>
      </c:catAx>
      <c:valAx>
        <c:axId val="68076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64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[GROUP PROJECT OF JOVAC.xlsx]Sheet2!PivotTable3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DC</a:t>
            </a:r>
            <a:r>
              <a:rPr lang="en-IN" baseline="0"/>
              <a:t> TXN/CARD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Sheet2!$P$6</c:f>
              <c:strCache>
                <c:ptCount val="1"/>
                <c:pt idx="0">
                  <c:v>Count of Column2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Sheet2!$O$7:$O$21</c:f>
              <c:strCache>
                <c:ptCount val="15"/>
                <c:pt idx="0">
                  <c:v>APR-2020</c:v>
                </c:pt>
                <c:pt idx="1">
                  <c:v>AUG-2020</c:v>
                </c:pt>
                <c:pt idx="2">
                  <c:v>DEC-2020</c:v>
                </c:pt>
                <c:pt idx="3">
                  <c:v>FEB-2020</c:v>
                </c:pt>
                <c:pt idx="4">
                  <c:v>FEB-2021</c:v>
                </c:pt>
                <c:pt idx="5">
                  <c:v>JAN-2020</c:v>
                </c:pt>
                <c:pt idx="6">
                  <c:v>JAN-2021</c:v>
                </c:pt>
                <c:pt idx="7">
                  <c:v>JULY-2020</c:v>
                </c:pt>
                <c:pt idx="8">
                  <c:v>JUNE-2020</c:v>
                </c:pt>
                <c:pt idx="9">
                  <c:v>MAR-2020</c:v>
                </c:pt>
                <c:pt idx="10">
                  <c:v>MAR-2021</c:v>
                </c:pt>
                <c:pt idx="11">
                  <c:v>MAY-2020</c:v>
                </c:pt>
                <c:pt idx="12">
                  <c:v>NOV-2020</c:v>
                </c:pt>
                <c:pt idx="13">
                  <c:v>OCT-2020</c:v>
                </c:pt>
                <c:pt idx="14">
                  <c:v>SEP-2020</c:v>
                </c:pt>
              </c:strCache>
            </c:strRef>
          </c:cat>
          <c:val>
            <c:numRef>
              <c:f>Sheet2!$P$7:$P$21</c:f>
              <c:numCache>
                <c:formatCode>General</c:formatCode>
                <c:ptCount val="15"/>
                <c:pt idx="0">
                  <c:v>57</c:v>
                </c:pt>
                <c:pt idx="1">
                  <c:v>57</c:v>
                </c:pt>
                <c:pt idx="2">
                  <c:v>57</c:v>
                </c:pt>
                <c:pt idx="3">
                  <c:v>63</c:v>
                </c:pt>
                <c:pt idx="4">
                  <c:v>59</c:v>
                </c:pt>
                <c:pt idx="5">
                  <c:v>64</c:v>
                </c:pt>
                <c:pt idx="6">
                  <c:v>58</c:v>
                </c:pt>
                <c:pt idx="7">
                  <c:v>57</c:v>
                </c:pt>
                <c:pt idx="8">
                  <c:v>57</c:v>
                </c:pt>
                <c:pt idx="9">
                  <c:v>63</c:v>
                </c:pt>
                <c:pt idx="10">
                  <c:v>58</c:v>
                </c:pt>
                <c:pt idx="11">
                  <c:v>58</c:v>
                </c:pt>
                <c:pt idx="12">
                  <c:v>59</c:v>
                </c:pt>
                <c:pt idx="13">
                  <c:v>57</c:v>
                </c:pt>
                <c:pt idx="14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CC-499A-870C-8009810FFECC}"/>
            </c:ext>
          </c:extLst>
        </c:ser>
        <c:ser>
          <c:idx val="1"/>
          <c:order val="1"/>
          <c:tx>
            <c:strRef>
              <c:f>Sheet2!$Q$6</c:f>
              <c:strCache>
                <c:ptCount val="1"/>
                <c:pt idx="0">
                  <c:v>Count of Column33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Sheet2!$O$7:$O$21</c:f>
              <c:strCache>
                <c:ptCount val="15"/>
                <c:pt idx="0">
                  <c:v>APR-2020</c:v>
                </c:pt>
                <c:pt idx="1">
                  <c:v>AUG-2020</c:v>
                </c:pt>
                <c:pt idx="2">
                  <c:v>DEC-2020</c:v>
                </c:pt>
                <c:pt idx="3">
                  <c:v>FEB-2020</c:v>
                </c:pt>
                <c:pt idx="4">
                  <c:v>FEB-2021</c:v>
                </c:pt>
                <c:pt idx="5">
                  <c:v>JAN-2020</c:v>
                </c:pt>
                <c:pt idx="6">
                  <c:v>JAN-2021</c:v>
                </c:pt>
                <c:pt idx="7">
                  <c:v>JULY-2020</c:v>
                </c:pt>
                <c:pt idx="8">
                  <c:v>JUNE-2020</c:v>
                </c:pt>
                <c:pt idx="9">
                  <c:v>MAR-2020</c:v>
                </c:pt>
                <c:pt idx="10">
                  <c:v>MAR-2021</c:v>
                </c:pt>
                <c:pt idx="11">
                  <c:v>MAY-2020</c:v>
                </c:pt>
                <c:pt idx="12">
                  <c:v>NOV-2020</c:v>
                </c:pt>
                <c:pt idx="13">
                  <c:v>OCT-2020</c:v>
                </c:pt>
                <c:pt idx="14">
                  <c:v>SEP-2020</c:v>
                </c:pt>
              </c:strCache>
            </c:strRef>
          </c:cat>
          <c:val>
            <c:numRef>
              <c:f>Sheet2!$Q$7:$Q$21</c:f>
              <c:numCache>
                <c:formatCode>General</c:formatCode>
                <c:ptCount val="15"/>
                <c:pt idx="0">
                  <c:v>57</c:v>
                </c:pt>
                <c:pt idx="1">
                  <c:v>58</c:v>
                </c:pt>
                <c:pt idx="2">
                  <c:v>57</c:v>
                </c:pt>
                <c:pt idx="3">
                  <c:v>63</c:v>
                </c:pt>
                <c:pt idx="4">
                  <c:v>59</c:v>
                </c:pt>
                <c:pt idx="5">
                  <c:v>64</c:v>
                </c:pt>
                <c:pt idx="6">
                  <c:v>58</c:v>
                </c:pt>
                <c:pt idx="7">
                  <c:v>57</c:v>
                </c:pt>
                <c:pt idx="8">
                  <c:v>57</c:v>
                </c:pt>
                <c:pt idx="9">
                  <c:v>63</c:v>
                </c:pt>
                <c:pt idx="10">
                  <c:v>59</c:v>
                </c:pt>
                <c:pt idx="11">
                  <c:v>58</c:v>
                </c:pt>
                <c:pt idx="12">
                  <c:v>61</c:v>
                </c:pt>
                <c:pt idx="13">
                  <c:v>57</c:v>
                </c:pt>
                <c:pt idx="14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CC-499A-870C-8009810FF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6398144"/>
        <c:axId val="2026400640"/>
      </c:lineChart>
      <c:catAx>
        <c:axId val="202639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400640"/>
        <c:crosses val="autoZero"/>
        <c:auto val="1"/>
        <c:lblAlgn val="ctr"/>
        <c:lblOffset val="100"/>
        <c:noMultiLvlLbl val="0"/>
      </c:catAx>
      <c:valAx>
        <c:axId val="202640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39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217206</xdr:colOff>
      <xdr:row>3</xdr:row>
      <xdr:rowOff>6408</xdr:rowOff>
    </xdr:from>
    <xdr:to>
      <xdr:col>7</xdr:col>
      <xdr:colOff>3561</xdr:colOff>
      <xdr:row>17</xdr:row>
      <xdr:rowOff>157384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D0535A-CB0F-457A-93D7-30723E98A0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479612</xdr:colOff>
      <xdr:row>5</xdr:row>
      <xdr:rowOff>17929</xdr:rowOff>
    </xdr:from>
    <xdr:to>
      <xdr:col>13</xdr:col>
      <xdr:colOff>1071283</xdr:colOff>
      <xdr:row>20</xdr:row>
      <xdr:rowOff>71718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572CFF-32B8-4B6D-B589-A37D0213AF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202162</xdr:colOff>
      <xdr:row>5</xdr:row>
      <xdr:rowOff>140737</xdr:rowOff>
    </xdr:from>
    <xdr:to>
      <xdr:col>20</xdr:col>
      <xdr:colOff>785326</xdr:colOff>
      <xdr:row>20</xdr:row>
      <xdr:rowOff>84753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26A3FDF-BCE9-4D69-BF1D-BAA44571AB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609.59919212963" backgroundQuery="1" createdVersion="7" refreshedVersion="7" minRefreshableVersion="3" recordCount="0" supportSubquery="1" supportAdvancedDrill="1" xr:uid="{B6E983AA-7CEC-4E21-8240-411ADBAE217C}">
  <cacheSource type="external" connectionId="2"/>
  <cacheFields count="3">
    <cacheField name="[Query2].[Column1].[Column1]" caption="Column1" numFmtId="0" level="1">
      <sharedItems count="15">
        <s v="APR-2020"/>
        <s v="AUG-2020"/>
        <s v="DEC-2020"/>
        <s v="FEB-2020"/>
        <s v="FEB-2021"/>
        <s v="JAN-2020"/>
        <s v="JAN-2021"/>
        <s v="JULY-2020"/>
        <s v="JUNE-2020"/>
        <s v="MAR-2020"/>
        <s v="MAR-2021"/>
        <s v="MAY-2020"/>
        <s v="NOV-2020"/>
        <s v="OCT-2020"/>
        <s v="SEP-2020"/>
      </sharedItems>
    </cacheField>
    <cacheField name="[Measures].[Count of Column2]" caption="Count of Column2" numFmtId="0" hierarchy="39" level="32767"/>
    <cacheField name="[Measures].[Count of Column32]" caption="Count of Column32" numFmtId="0" hierarchy="40" level="32767"/>
  </cacheFields>
  <cacheHierarchies count="43">
    <cacheHierarchy uniqueName="[Query2].[Column1]" caption="Column1" attribute="1" defaultMemberUniqueName="[Query2].[Column1].[All]" allUniqueName="[Query2].[Column1].[All]" dimensionUniqueName="[Query2]" displayFolder="" count="2" memberValueDatatype="130" unbalanced="0">
      <fieldsUsage count="2">
        <fieldUsage x="-1"/>
        <fieldUsage x="0"/>
      </fieldsUsage>
    </cacheHierarchy>
    <cacheHierarchy uniqueName="[Query2].[Column2]" caption="Column2" attribute="1" defaultMemberUniqueName="[Query2].[Column2].[All]" allUniqueName="[Query2].[Column2].[All]" dimensionUniqueName="[Query2]" displayFolder="" count="0" memberValueDatatype="130" unbalanced="0"/>
    <cacheHierarchy uniqueName="[Query2].[Column3]" caption="Column3" attribute="1" defaultMemberUniqueName="[Query2].[Column3].[All]" allUniqueName="[Query2].[Column3].[All]" dimensionUniqueName="[Query2]" displayFolder="" count="0" memberValueDatatype="130" unbalanced="0"/>
    <cacheHierarchy uniqueName="[Query2].[Column4]" caption="Column4" attribute="1" defaultMemberUniqueName="[Query2].[Column4].[All]" allUniqueName="[Query2].[Column4].[All]" dimensionUniqueName="[Query2]" displayFolder="" count="0" memberValueDatatype="130" unbalanced="0"/>
    <cacheHierarchy uniqueName="[Query2].[Column5]" caption="Column5" attribute="1" defaultMemberUniqueName="[Query2].[Column5].[All]" allUniqueName="[Query2].[Column5].[All]" dimensionUniqueName="[Query2]" displayFolder="" count="0" memberValueDatatype="130" unbalanced="0"/>
    <cacheHierarchy uniqueName="[Query2].[Column6]" caption="Column6" attribute="1" defaultMemberUniqueName="[Query2].[Column6].[All]" allUniqueName="[Query2].[Column6].[All]" dimensionUniqueName="[Query2]" displayFolder="" count="0" memberValueDatatype="130" unbalanced="0"/>
    <cacheHierarchy uniqueName="[Query2].[Column7]" caption="Column7" attribute="1" defaultMemberUniqueName="[Query2].[Column7].[All]" allUniqueName="[Query2].[Column7].[All]" dimensionUniqueName="[Query2]" displayFolder="" count="0" memberValueDatatype="130" unbalanced="0"/>
    <cacheHierarchy uniqueName="[Query2].[Column8]" caption="Column8" attribute="1" defaultMemberUniqueName="[Query2].[Column8].[All]" allUniqueName="[Query2].[Column8].[All]" dimensionUniqueName="[Query2]" displayFolder="" count="0" memberValueDatatype="130" unbalanced="0"/>
    <cacheHierarchy uniqueName="[Query2].[Column9]" caption="Column9" attribute="1" defaultMemberUniqueName="[Query2].[Column9].[All]" allUniqueName="[Query2].[Column9].[All]" dimensionUniqueName="[Query2]" displayFolder="" count="0" memberValueDatatype="130" unbalanced="0"/>
    <cacheHierarchy uniqueName="[Query2].[Column10]" caption="Column10" attribute="1" defaultMemberUniqueName="[Query2].[Column10].[All]" allUniqueName="[Query2].[Column10].[All]" dimensionUniqueName="[Query2]" displayFolder="" count="0" memberValueDatatype="130" unbalanced="0"/>
    <cacheHierarchy uniqueName="[Query2].[Column11]" caption="Column11" attribute="1" defaultMemberUniqueName="[Query2].[Column11].[All]" allUniqueName="[Query2].[Column11].[All]" dimensionUniqueName="[Query2]" displayFolder="" count="0" memberValueDatatype="130" unbalanced="0"/>
    <cacheHierarchy uniqueName="[Query2].[Column12]" caption="Column12" attribute="1" defaultMemberUniqueName="[Query2].[Column12].[All]" allUniqueName="[Query2].[Column12].[All]" dimensionUniqueName="[Query2]" displayFolder="" count="0" memberValueDatatype="130" unbalanced="0"/>
    <cacheHierarchy uniqueName="[Query2].[Column13]" caption="Column13" attribute="1" defaultMemberUniqueName="[Query2].[Column13].[All]" allUniqueName="[Query2].[Column13].[All]" dimensionUniqueName="[Query2]" displayFolder="" count="0" memberValueDatatype="130" unbalanced="0"/>
    <cacheHierarchy uniqueName="[Query2].[Column14]" caption="Column14" attribute="1" defaultMemberUniqueName="[Query2].[Column14].[All]" allUniqueName="[Query2].[Column14].[All]" dimensionUniqueName="[Query2]" displayFolder="" count="0" memberValueDatatype="130" unbalanced="0"/>
    <cacheHierarchy uniqueName="[Query2].[Column15]" caption="Column15" attribute="1" defaultMemberUniqueName="[Query2].[Column15].[All]" allUniqueName="[Query2].[Column15].[All]" dimensionUniqueName="[Query2]" displayFolder="" count="0" memberValueDatatype="130" unbalanced="0"/>
    <cacheHierarchy uniqueName="[Query2].[Column16]" caption="Column16" attribute="1" defaultMemberUniqueName="[Query2].[Column16].[All]" allUniqueName="[Query2].[Column16].[All]" dimensionUniqueName="[Query2]" displayFolder="" count="0" memberValueDatatype="130" unbalanced="0"/>
    <cacheHierarchy uniqueName="[Query2].[Column17]" caption="Column17" attribute="1" defaultMemberUniqueName="[Query2].[Column17].[All]" allUniqueName="[Query2].[Column17].[All]" dimensionUniqueName="[Query2]" displayFolder="" count="0" memberValueDatatype="130" unbalanced="0"/>
    <cacheHierarchy uniqueName="[Query2].[Column18]" caption="Column18" attribute="1" defaultMemberUniqueName="[Query2].[Column18].[All]" allUniqueName="[Query2].[Column18].[All]" dimensionUniqueName="[Query2]" displayFolder="" count="0" memberValueDatatype="130" unbalanced="0"/>
    <cacheHierarchy uniqueName="[Query2].[Column19]" caption="Column19" attribute="1" defaultMemberUniqueName="[Query2].[Column19].[All]" allUniqueName="[Query2].[Column19].[All]" dimensionUniqueName="[Query2]" displayFolder="" count="0" memberValueDatatype="130" unbalanced="0"/>
    <cacheHierarchy uniqueName="[Query2].[Column20]" caption="Column20" attribute="1" defaultMemberUniqueName="[Query2].[Column20].[All]" allUniqueName="[Query2].[Column20].[All]" dimensionUniqueName="[Query2]" displayFolder="" count="0" memberValueDatatype="130" unbalanced="0"/>
    <cacheHierarchy uniqueName="[Query2].[Column21]" caption="Column21" attribute="1" defaultMemberUniqueName="[Query2].[Column21].[All]" allUniqueName="[Query2].[Column21].[All]" dimensionUniqueName="[Query2]" displayFolder="" count="0" memberValueDatatype="130" unbalanced="0"/>
    <cacheHierarchy uniqueName="[Query2].[Column22]" caption="Column22" attribute="1" defaultMemberUniqueName="[Query2].[Column22].[All]" allUniqueName="[Query2].[Column22].[All]" dimensionUniqueName="[Query2]" displayFolder="" count="0" memberValueDatatype="130" unbalanced="0"/>
    <cacheHierarchy uniqueName="[Query2].[Column23]" caption="Column23" attribute="1" defaultMemberUniqueName="[Query2].[Column23].[All]" allUniqueName="[Query2].[Column23].[All]" dimensionUniqueName="[Query2]" displayFolder="" count="0" memberValueDatatype="130" unbalanced="0"/>
    <cacheHierarchy uniqueName="[Query2].[Column24]" caption="Column24" attribute="1" defaultMemberUniqueName="[Query2].[Column24].[All]" allUniqueName="[Query2].[Column24].[All]" dimensionUniqueName="[Query2]" displayFolder="" count="0" memberValueDatatype="130" unbalanced="0"/>
    <cacheHierarchy uniqueName="[Query2].[Column25]" caption="Column25" attribute="1" defaultMemberUniqueName="[Query2].[Column25].[All]" allUniqueName="[Query2].[Column25].[All]" dimensionUniqueName="[Query2]" displayFolder="" count="0" memberValueDatatype="130" unbalanced="0"/>
    <cacheHierarchy uniqueName="[Query2].[Column26]" caption="Column26" attribute="1" defaultMemberUniqueName="[Query2].[Column26].[All]" allUniqueName="[Query2].[Column26].[All]" dimensionUniqueName="[Query2]" displayFolder="" count="0" memberValueDatatype="130" unbalanced="0"/>
    <cacheHierarchy uniqueName="[Query2].[Column27]" caption="Column27" attribute="1" defaultMemberUniqueName="[Query2].[Column27].[All]" allUniqueName="[Query2].[Column27].[All]" dimensionUniqueName="[Query2]" displayFolder="" count="0" memberValueDatatype="130" unbalanced="0"/>
    <cacheHierarchy uniqueName="[Query2].[Column28]" caption="Column28" attribute="1" defaultMemberUniqueName="[Query2].[Column28].[All]" allUniqueName="[Query2].[Column28].[All]" dimensionUniqueName="[Query2]" displayFolder="" count="0" memberValueDatatype="130" unbalanced="0"/>
    <cacheHierarchy uniqueName="[Query2].[Column29]" caption="Column29" attribute="1" defaultMemberUniqueName="[Query2].[Column29].[All]" allUniqueName="[Query2].[Column29].[All]" dimensionUniqueName="[Query2]" displayFolder="" count="0" memberValueDatatype="130" unbalanced="0"/>
    <cacheHierarchy uniqueName="[Query2].[Column30]" caption="Column30" attribute="1" defaultMemberUniqueName="[Query2].[Column30].[All]" allUniqueName="[Query2].[Column30].[All]" dimensionUniqueName="[Query2]" displayFolder="" count="0" memberValueDatatype="130" unbalanced="0"/>
    <cacheHierarchy uniqueName="[Query2].[Column31]" caption="Column31" attribute="1" defaultMemberUniqueName="[Query2].[Column31].[All]" allUniqueName="[Query2].[Column31].[All]" dimensionUniqueName="[Query2]" displayFolder="" count="0" memberValueDatatype="130" unbalanced="0"/>
    <cacheHierarchy uniqueName="[Query2].[Column32]" caption="Column32" attribute="1" defaultMemberUniqueName="[Query2].[Column32].[All]" allUniqueName="[Query2].[Column32].[All]" dimensionUniqueName="[Query2]" displayFolder="" count="0" memberValueDatatype="130" unbalanced="0"/>
    <cacheHierarchy uniqueName="[Query2].[Column33]" caption="Column33" attribute="1" defaultMemberUniqueName="[Query2].[Column33].[All]" allUniqueName="[Query2].[Column33].[All]" dimensionUniqueName="[Query2]" displayFolder="" count="0" memberValueDatatype="130" unbalanced="0"/>
    <cacheHierarchy uniqueName="[Query2].[Column34]" caption="Column34" attribute="1" defaultMemberUniqueName="[Query2].[Column34].[All]" allUniqueName="[Query2].[Column34].[All]" dimensionUniqueName="[Query2]" displayFolder="" count="0" memberValueDatatype="130" unbalanced="0"/>
    <cacheHierarchy uniqueName="[Measures].[__XL_Count Query2]" caption="__XL_Count Query2" measure="1" displayFolder="" measureGroup="Query2" count="0" hidden="1"/>
    <cacheHierarchy uniqueName="[Measures].[__No measures defined]" caption="__No measures defined" measure="1" displayFolder="" count="0" hidden="1"/>
    <cacheHierarchy uniqueName="[Measures].[Count of Column1]" caption="Count of Column1" measure="1" displayFolder="" measureGroup="Query2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Column31]" caption="Count of Column31" measure="1" displayFolder="" measureGroup="Query2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Column3]" caption="Count of Column3" measure="1" displayFolder="" measureGroup="Query2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Column2]" caption="Count of Column2" measure="1" displayFolder="" measureGroup="Query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olumn32]" caption="Count of Column32" measure="1" displayFolder="" measureGroup="Query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Count of Column33]" caption="Count of Column33" measure="1" displayFolder="" measureGroup="Query2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Column9]" caption="Count of Column9" measure="1" displayFolder="" measureGroup="Query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2">
    <dimension measure="1" name="Measures" uniqueName="[Measures]" caption="Measures"/>
    <dimension name="Query2" uniqueName="[Query2]" caption="Query2"/>
  </dimensions>
  <measureGroups count="1">
    <measureGroup name="Query2" caption="Query2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609.59116527778" backgroundQuery="1" createdVersion="7" refreshedVersion="7" minRefreshableVersion="3" recordCount="0" supportSubquery="1" supportAdvancedDrill="1" xr:uid="{B405317F-CAF9-430D-AD67-ED1A402AFB79}">
  <cacheSource type="external" connectionId="2"/>
  <cacheFields count="3">
    <cacheField name="[Measures].[Count of Column31]" caption="Count of Column31" numFmtId="0" hierarchy="37" level="32767"/>
    <cacheField name="[Query2].[Column1].[Column1]" caption="Column1" numFmtId="0" level="1">
      <sharedItems count="15">
        <s v="APR-2020"/>
        <s v="AUG-2020"/>
        <s v="DEC-2020"/>
        <s v="FEB-2020"/>
        <s v="FEB-2021"/>
        <s v="JAN-2020"/>
        <s v="JAN-2021"/>
        <s v="JULY-2020"/>
        <s v="JUNE-2020"/>
        <s v="MAR-2020"/>
        <s v="MAR-2021"/>
        <s v="MAY-2020"/>
        <s v="NOV-2020"/>
        <s v="OCT-2020"/>
        <s v="SEP-2020"/>
      </sharedItems>
    </cacheField>
    <cacheField name="[Measures].[Count of Column2]" caption="Count of Column2" numFmtId="0" hierarchy="39" level="32767"/>
  </cacheFields>
  <cacheHierarchies count="43">
    <cacheHierarchy uniqueName="[Query2].[Column1]" caption="Column1" attribute="1" defaultMemberUniqueName="[Query2].[Column1].[All]" allUniqueName="[Query2].[Column1].[All]" dimensionUniqueName="[Query2]" displayFolder="" count="2" memberValueDatatype="130" unbalanced="0">
      <fieldsUsage count="2">
        <fieldUsage x="-1"/>
        <fieldUsage x="1"/>
      </fieldsUsage>
    </cacheHierarchy>
    <cacheHierarchy uniqueName="[Query2].[Column2]" caption="Column2" attribute="1" defaultMemberUniqueName="[Query2].[Column2].[All]" allUniqueName="[Query2].[Column2].[All]" dimensionUniqueName="[Query2]" displayFolder="" count="0" memberValueDatatype="130" unbalanced="0"/>
    <cacheHierarchy uniqueName="[Query2].[Column3]" caption="Column3" attribute="1" defaultMemberUniqueName="[Query2].[Column3].[All]" allUniqueName="[Query2].[Column3].[All]" dimensionUniqueName="[Query2]" displayFolder="" count="0" memberValueDatatype="130" unbalanced="0"/>
    <cacheHierarchy uniqueName="[Query2].[Column4]" caption="Column4" attribute="1" defaultMemberUniqueName="[Query2].[Column4].[All]" allUniqueName="[Query2].[Column4].[All]" dimensionUniqueName="[Query2]" displayFolder="" count="0" memberValueDatatype="130" unbalanced="0"/>
    <cacheHierarchy uniqueName="[Query2].[Column5]" caption="Column5" attribute="1" defaultMemberUniqueName="[Query2].[Column5].[All]" allUniqueName="[Query2].[Column5].[All]" dimensionUniqueName="[Query2]" displayFolder="" count="0" memberValueDatatype="130" unbalanced="0"/>
    <cacheHierarchy uniqueName="[Query2].[Column6]" caption="Column6" attribute="1" defaultMemberUniqueName="[Query2].[Column6].[All]" allUniqueName="[Query2].[Column6].[All]" dimensionUniqueName="[Query2]" displayFolder="" count="0" memberValueDatatype="130" unbalanced="0"/>
    <cacheHierarchy uniqueName="[Query2].[Column7]" caption="Column7" attribute="1" defaultMemberUniqueName="[Query2].[Column7].[All]" allUniqueName="[Query2].[Column7].[All]" dimensionUniqueName="[Query2]" displayFolder="" count="0" memberValueDatatype="130" unbalanced="0"/>
    <cacheHierarchy uniqueName="[Query2].[Column8]" caption="Column8" attribute="1" defaultMemberUniqueName="[Query2].[Column8].[All]" allUniqueName="[Query2].[Column8].[All]" dimensionUniqueName="[Query2]" displayFolder="" count="0" memberValueDatatype="130" unbalanced="0"/>
    <cacheHierarchy uniqueName="[Query2].[Column9]" caption="Column9" attribute="1" defaultMemberUniqueName="[Query2].[Column9].[All]" allUniqueName="[Query2].[Column9].[All]" dimensionUniqueName="[Query2]" displayFolder="" count="0" memberValueDatatype="130" unbalanced="0"/>
    <cacheHierarchy uniqueName="[Query2].[Column10]" caption="Column10" attribute="1" defaultMemberUniqueName="[Query2].[Column10].[All]" allUniqueName="[Query2].[Column10].[All]" dimensionUniqueName="[Query2]" displayFolder="" count="0" memberValueDatatype="130" unbalanced="0"/>
    <cacheHierarchy uniqueName="[Query2].[Column11]" caption="Column11" attribute="1" defaultMemberUniqueName="[Query2].[Column11].[All]" allUniqueName="[Query2].[Column11].[All]" dimensionUniqueName="[Query2]" displayFolder="" count="0" memberValueDatatype="130" unbalanced="0"/>
    <cacheHierarchy uniqueName="[Query2].[Column12]" caption="Column12" attribute="1" defaultMemberUniqueName="[Query2].[Column12].[All]" allUniqueName="[Query2].[Column12].[All]" dimensionUniqueName="[Query2]" displayFolder="" count="0" memberValueDatatype="130" unbalanced="0"/>
    <cacheHierarchy uniqueName="[Query2].[Column13]" caption="Column13" attribute="1" defaultMemberUniqueName="[Query2].[Column13].[All]" allUniqueName="[Query2].[Column13].[All]" dimensionUniqueName="[Query2]" displayFolder="" count="0" memberValueDatatype="130" unbalanced="0"/>
    <cacheHierarchy uniqueName="[Query2].[Column14]" caption="Column14" attribute="1" defaultMemberUniqueName="[Query2].[Column14].[All]" allUniqueName="[Query2].[Column14].[All]" dimensionUniqueName="[Query2]" displayFolder="" count="0" memberValueDatatype="130" unbalanced="0"/>
    <cacheHierarchy uniqueName="[Query2].[Column15]" caption="Column15" attribute="1" defaultMemberUniqueName="[Query2].[Column15].[All]" allUniqueName="[Query2].[Column15].[All]" dimensionUniqueName="[Query2]" displayFolder="" count="0" memberValueDatatype="130" unbalanced="0"/>
    <cacheHierarchy uniqueName="[Query2].[Column16]" caption="Column16" attribute="1" defaultMemberUniqueName="[Query2].[Column16].[All]" allUniqueName="[Query2].[Column16].[All]" dimensionUniqueName="[Query2]" displayFolder="" count="0" memberValueDatatype="130" unbalanced="0"/>
    <cacheHierarchy uniqueName="[Query2].[Column17]" caption="Column17" attribute="1" defaultMemberUniqueName="[Query2].[Column17].[All]" allUniqueName="[Query2].[Column17].[All]" dimensionUniqueName="[Query2]" displayFolder="" count="0" memberValueDatatype="130" unbalanced="0"/>
    <cacheHierarchy uniqueName="[Query2].[Column18]" caption="Column18" attribute="1" defaultMemberUniqueName="[Query2].[Column18].[All]" allUniqueName="[Query2].[Column18].[All]" dimensionUniqueName="[Query2]" displayFolder="" count="0" memberValueDatatype="130" unbalanced="0"/>
    <cacheHierarchy uniqueName="[Query2].[Column19]" caption="Column19" attribute="1" defaultMemberUniqueName="[Query2].[Column19].[All]" allUniqueName="[Query2].[Column19].[All]" dimensionUniqueName="[Query2]" displayFolder="" count="0" memberValueDatatype="130" unbalanced="0"/>
    <cacheHierarchy uniqueName="[Query2].[Column20]" caption="Column20" attribute="1" defaultMemberUniqueName="[Query2].[Column20].[All]" allUniqueName="[Query2].[Column20].[All]" dimensionUniqueName="[Query2]" displayFolder="" count="0" memberValueDatatype="130" unbalanced="0"/>
    <cacheHierarchy uniqueName="[Query2].[Column21]" caption="Column21" attribute="1" defaultMemberUniqueName="[Query2].[Column21].[All]" allUniqueName="[Query2].[Column21].[All]" dimensionUniqueName="[Query2]" displayFolder="" count="0" memberValueDatatype="130" unbalanced="0"/>
    <cacheHierarchy uniqueName="[Query2].[Column22]" caption="Column22" attribute="1" defaultMemberUniqueName="[Query2].[Column22].[All]" allUniqueName="[Query2].[Column22].[All]" dimensionUniqueName="[Query2]" displayFolder="" count="0" memberValueDatatype="130" unbalanced="0"/>
    <cacheHierarchy uniqueName="[Query2].[Column23]" caption="Column23" attribute="1" defaultMemberUniqueName="[Query2].[Column23].[All]" allUniqueName="[Query2].[Column23].[All]" dimensionUniqueName="[Query2]" displayFolder="" count="0" memberValueDatatype="130" unbalanced="0"/>
    <cacheHierarchy uniqueName="[Query2].[Column24]" caption="Column24" attribute="1" defaultMemberUniqueName="[Query2].[Column24].[All]" allUniqueName="[Query2].[Column24].[All]" dimensionUniqueName="[Query2]" displayFolder="" count="0" memberValueDatatype="130" unbalanced="0"/>
    <cacheHierarchy uniqueName="[Query2].[Column25]" caption="Column25" attribute="1" defaultMemberUniqueName="[Query2].[Column25].[All]" allUniqueName="[Query2].[Column25].[All]" dimensionUniqueName="[Query2]" displayFolder="" count="0" memberValueDatatype="130" unbalanced="0"/>
    <cacheHierarchy uniqueName="[Query2].[Column26]" caption="Column26" attribute="1" defaultMemberUniqueName="[Query2].[Column26].[All]" allUniqueName="[Query2].[Column26].[All]" dimensionUniqueName="[Query2]" displayFolder="" count="0" memberValueDatatype="130" unbalanced="0"/>
    <cacheHierarchy uniqueName="[Query2].[Column27]" caption="Column27" attribute="1" defaultMemberUniqueName="[Query2].[Column27].[All]" allUniqueName="[Query2].[Column27].[All]" dimensionUniqueName="[Query2]" displayFolder="" count="0" memberValueDatatype="130" unbalanced="0"/>
    <cacheHierarchy uniqueName="[Query2].[Column28]" caption="Column28" attribute="1" defaultMemberUniqueName="[Query2].[Column28].[All]" allUniqueName="[Query2].[Column28].[All]" dimensionUniqueName="[Query2]" displayFolder="" count="0" memberValueDatatype="130" unbalanced="0"/>
    <cacheHierarchy uniqueName="[Query2].[Column29]" caption="Column29" attribute="1" defaultMemberUniqueName="[Query2].[Column29].[All]" allUniqueName="[Query2].[Column29].[All]" dimensionUniqueName="[Query2]" displayFolder="" count="0" memberValueDatatype="130" unbalanced="0"/>
    <cacheHierarchy uniqueName="[Query2].[Column30]" caption="Column30" attribute="1" defaultMemberUniqueName="[Query2].[Column30].[All]" allUniqueName="[Query2].[Column30].[All]" dimensionUniqueName="[Query2]" displayFolder="" count="0" memberValueDatatype="130" unbalanced="0"/>
    <cacheHierarchy uniqueName="[Query2].[Column31]" caption="Column31" attribute="1" defaultMemberUniqueName="[Query2].[Column31].[All]" allUniqueName="[Query2].[Column31].[All]" dimensionUniqueName="[Query2]" displayFolder="" count="0" memberValueDatatype="130" unbalanced="0"/>
    <cacheHierarchy uniqueName="[Query2].[Column32]" caption="Column32" attribute="1" defaultMemberUniqueName="[Query2].[Column32].[All]" allUniqueName="[Query2].[Column32].[All]" dimensionUniqueName="[Query2]" displayFolder="" count="0" memberValueDatatype="130" unbalanced="0"/>
    <cacheHierarchy uniqueName="[Query2].[Column33]" caption="Column33" attribute="1" defaultMemberUniqueName="[Query2].[Column33].[All]" allUniqueName="[Query2].[Column33].[All]" dimensionUniqueName="[Query2]" displayFolder="" count="0" memberValueDatatype="130" unbalanced="0"/>
    <cacheHierarchy uniqueName="[Query2].[Column34]" caption="Column34" attribute="1" defaultMemberUniqueName="[Query2].[Column34].[All]" allUniqueName="[Query2].[Column34].[All]" dimensionUniqueName="[Query2]" displayFolder="" count="0" memberValueDatatype="130" unbalanced="0"/>
    <cacheHierarchy uniqueName="[Measures].[__XL_Count Query2]" caption="__XL_Count Query2" measure="1" displayFolder="" measureGroup="Query2" count="0" hidden="1"/>
    <cacheHierarchy uniqueName="[Measures].[__No measures defined]" caption="__No measures defined" measure="1" displayFolder="" count="0" hidden="1"/>
    <cacheHierarchy uniqueName="[Measures].[Count of Column1]" caption="Count of Column1" measure="1" displayFolder="" measureGroup="Query2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Column31]" caption="Count of Column31" measure="1" displayFolder="" measureGroup="Query2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Column3]" caption="Count of Column3" measure="1" displayFolder="" measureGroup="Query2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Column2]" caption="Count of Column2" measure="1" displayFolder="" measureGroup="Query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olumn32]" caption="Count of Column32" measure="1" displayFolder="" measureGroup="Query2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Count of Column33]" caption="Count of Column33" measure="1" displayFolder="" measureGroup="Query2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Column9]" caption="Count of Column9" measure="1" displayFolder="" measureGroup="Query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2">
    <dimension measure="1" name="Measures" uniqueName="[Measures]" caption="Measures"/>
    <dimension name="Query2" uniqueName="[Query2]" caption="Query2"/>
  </dimensions>
  <measureGroups count="1">
    <measureGroup name="Query2" caption="Query2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609.612464351849" backgroundQuery="1" createdVersion="7" refreshedVersion="7" minRefreshableVersion="3" recordCount="0" supportSubquery="1" supportAdvancedDrill="1" xr:uid="{49ECC1A5-7F8D-4D91-B653-97376BAD7B61}">
  <cacheSource type="external" connectionId="2"/>
  <cacheFields count="0"/>
  <cacheHierarchies count="43">
    <cacheHierarchy uniqueName="[Query2].[Column1]" caption="Column1" attribute="1" defaultMemberUniqueName="[Query2].[Column1].[All]" allUniqueName="[Query2].[Column1].[All]" dimensionUniqueName="[Query2]" displayFolder="" count="2" memberValueDatatype="130" unbalanced="0"/>
    <cacheHierarchy uniqueName="[Query2].[Column2]" caption="Column2" attribute="1" defaultMemberUniqueName="[Query2].[Column2].[All]" allUniqueName="[Query2].[Column2].[All]" dimensionUniqueName="[Query2]" displayFolder="" count="2" memberValueDatatype="130" unbalanced="0"/>
    <cacheHierarchy uniqueName="[Query2].[Column3]" caption="Column3" attribute="1" defaultMemberUniqueName="[Query2].[Column3].[All]" allUniqueName="[Query2].[Column3].[All]" dimensionUniqueName="[Query2]" displayFolder="" count="0" memberValueDatatype="130" unbalanced="0"/>
    <cacheHierarchy uniqueName="[Query2].[Column4]" caption="Column4" attribute="1" defaultMemberUniqueName="[Query2].[Column4].[All]" allUniqueName="[Query2].[Column4].[All]" dimensionUniqueName="[Query2]" displayFolder="" count="0" memberValueDatatype="130" unbalanced="0"/>
    <cacheHierarchy uniqueName="[Query2].[Column5]" caption="Column5" attribute="1" defaultMemberUniqueName="[Query2].[Column5].[All]" allUniqueName="[Query2].[Column5].[All]" dimensionUniqueName="[Query2]" displayFolder="" count="0" memberValueDatatype="130" unbalanced="0"/>
    <cacheHierarchy uniqueName="[Query2].[Column6]" caption="Column6" attribute="1" defaultMemberUniqueName="[Query2].[Column6].[All]" allUniqueName="[Query2].[Column6].[All]" dimensionUniqueName="[Query2]" displayFolder="" count="0" memberValueDatatype="130" unbalanced="0"/>
    <cacheHierarchy uniqueName="[Query2].[Column7]" caption="Column7" attribute="1" defaultMemberUniqueName="[Query2].[Column7].[All]" allUniqueName="[Query2].[Column7].[All]" dimensionUniqueName="[Query2]" displayFolder="" count="0" memberValueDatatype="130" unbalanced="0"/>
    <cacheHierarchy uniqueName="[Query2].[Column8]" caption="Column8" attribute="1" defaultMemberUniqueName="[Query2].[Column8].[All]" allUniqueName="[Query2].[Column8].[All]" dimensionUniqueName="[Query2]" displayFolder="" count="0" memberValueDatatype="130" unbalanced="0"/>
    <cacheHierarchy uniqueName="[Query2].[Column9]" caption="Column9" attribute="1" defaultMemberUniqueName="[Query2].[Column9].[All]" allUniqueName="[Query2].[Column9].[All]" dimensionUniqueName="[Query2]" displayFolder="" count="2" memberValueDatatype="130" unbalanced="0"/>
    <cacheHierarchy uniqueName="[Query2].[Column10]" caption="Column10" attribute="1" defaultMemberUniqueName="[Query2].[Column10].[All]" allUniqueName="[Query2].[Column10].[All]" dimensionUniqueName="[Query2]" displayFolder="" count="0" memberValueDatatype="130" unbalanced="0"/>
    <cacheHierarchy uniqueName="[Query2].[Column11]" caption="Column11" attribute="1" defaultMemberUniqueName="[Query2].[Column11].[All]" allUniqueName="[Query2].[Column11].[All]" dimensionUniqueName="[Query2]" displayFolder="" count="0" memberValueDatatype="130" unbalanced="0"/>
    <cacheHierarchy uniqueName="[Query2].[Column12]" caption="Column12" attribute="1" defaultMemberUniqueName="[Query2].[Column12].[All]" allUniqueName="[Query2].[Column12].[All]" dimensionUniqueName="[Query2]" displayFolder="" count="0" memberValueDatatype="130" unbalanced="0"/>
    <cacheHierarchy uniqueName="[Query2].[Column13]" caption="Column13" attribute="1" defaultMemberUniqueName="[Query2].[Column13].[All]" allUniqueName="[Query2].[Column13].[All]" dimensionUniqueName="[Query2]" displayFolder="" count="0" memberValueDatatype="130" unbalanced="0"/>
    <cacheHierarchy uniqueName="[Query2].[Column14]" caption="Column14" attribute="1" defaultMemberUniqueName="[Query2].[Column14].[All]" allUniqueName="[Query2].[Column14].[All]" dimensionUniqueName="[Query2]" displayFolder="" count="0" memberValueDatatype="130" unbalanced="0"/>
    <cacheHierarchy uniqueName="[Query2].[Column15]" caption="Column15" attribute="1" defaultMemberUniqueName="[Query2].[Column15].[All]" allUniqueName="[Query2].[Column15].[All]" dimensionUniqueName="[Query2]" displayFolder="" count="0" memberValueDatatype="130" unbalanced="0"/>
    <cacheHierarchy uniqueName="[Query2].[Column16]" caption="Column16" attribute="1" defaultMemberUniqueName="[Query2].[Column16].[All]" allUniqueName="[Query2].[Column16].[All]" dimensionUniqueName="[Query2]" displayFolder="" count="0" memberValueDatatype="130" unbalanced="0"/>
    <cacheHierarchy uniqueName="[Query2].[Column17]" caption="Column17" attribute="1" defaultMemberUniqueName="[Query2].[Column17].[All]" allUniqueName="[Query2].[Column17].[All]" dimensionUniqueName="[Query2]" displayFolder="" count="0" memberValueDatatype="130" unbalanced="0"/>
    <cacheHierarchy uniqueName="[Query2].[Column18]" caption="Column18" attribute="1" defaultMemberUniqueName="[Query2].[Column18].[All]" allUniqueName="[Query2].[Column18].[All]" dimensionUniqueName="[Query2]" displayFolder="" count="0" memberValueDatatype="130" unbalanced="0"/>
    <cacheHierarchy uniqueName="[Query2].[Column19]" caption="Column19" attribute="1" defaultMemberUniqueName="[Query2].[Column19].[All]" allUniqueName="[Query2].[Column19].[All]" dimensionUniqueName="[Query2]" displayFolder="" count="0" memberValueDatatype="130" unbalanced="0"/>
    <cacheHierarchy uniqueName="[Query2].[Column20]" caption="Column20" attribute="1" defaultMemberUniqueName="[Query2].[Column20].[All]" allUniqueName="[Query2].[Column20].[All]" dimensionUniqueName="[Query2]" displayFolder="" count="0" memberValueDatatype="130" unbalanced="0"/>
    <cacheHierarchy uniqueName="[Query2].[Column21]" caption="Column21" attribute="1" defaultMemberUniqueName="[Query2].[Column21].[All]" allUniqueName="[Query2].[Column21].[All]" dimensionUniqueName="[Query2]" displayFolder="" count="0" memberValueDatatype="130" unbalanced="0"/>
    <cacheHierarchy uniqueName="[Query2].[Column22]" caption="Column22" attribute="1" defaultMemberUniqueName="[Query2].[Column22].[All]" allUniqueName="[Query2].[Column22].[All]" dimensionUniqueName="[Query2]" displayFolder="" count="0" memberValueDatatype="130" unbalanced="0"/>
    <cacheHierarchy uniqueName="[Query2].[Column23]" caption="Column23" attribute="1" defaultMemberUniqueName="[Query2].[Column23].[All]" allUniqueName="[Query2].[Column23].[All]" dimensionUniqueName="[Query2]" displayFolder="" count="0" memberValueDatatype="130" unbalanced="0"/>
    <cacheHierarchy uniqueName="[Query2].[Column24]" caption="Column24" attribute="1" defaultMemberUniqueName="[Query2].[Column24].[All]" allUniqueName="[Query2].[Column24].[All]" dimensionUniqueName="[Query2]" displayFolder="" count="0" memberValueDatatype="130" unbalanced="0"/>
    <cacheHierarchy uniqueName="[Query2].[Column25]" caption="Column25" attribute="1" defaultMemberUniqueName="[Query2].[Column25].[All]" allUniqueName="[Query2].[Column25].[All]" dimensionUniqueName="[Query2]" displayFolder="" count="0" memberValueDatatype="130" unbalanced="0"/>
    <cacheHierarchy uniqueName="[Query2].[Column26]" caption="Column26" attribute="1" defaultMemberUniqueName="[Query2].[Column26].[All]" allUniqueName="[Query2].[Column26].[All]" dimensionUniqueName="[Query2]" displayFolder="" count="0" memberValueDatatype="130" unbalanced="0"/>
    <cacheHierarchy uniqueName="[Query2].[Column27]" caption="Column27" attribute="1" defaultMemberUniqueName="[Query2].[Column27].[All]" allUniqueName="[Query2].[Column27].[All]" dimensionUniqueName="[Query2]" displayFolder="" count="0" memberValueDatatype="130" unbalanced="0"/>
    <cacheHierarchy uniqueName="[Query2].[Column28]" caption="Column28" attribute="1" defaultMemberUniqueName="[Query2].[Column28].[All]" allUniqueName="[Query2].[Column28].[All]" dimensionUniqueName="[Query2]" displayFolder="" count="0" memberValueDatatype="130" unbalanced="0"/>
    <cacheHierarchy uniqueName="[Query2].[Column29]" caption="Column29" attribute="1" defaultMemberUniqueName="[Query2].[Column29].[All]" allUniqueName="[Query2].[Column29].[All]" dimensionUniqueName="[Query2]" displayFolder="" count="0" memberValueDatatype="130" unbalanced="0"/>
    <cacheHierarchy uniqueName="[Query2].[Column30]" caption="Column30" attribute="1" defaultMemberUniqueName="[Query2].[Column30].[All]" allUniqueName="[Query2].[Column30].[All]" dimensionUniqueName="[Query2]" displayFolder="" count="0" memberValueDatatype="130" unbalanced="0"/>
    <cacheHierarchy uniqueName="[Query2].[Column31]" caption="Column31" attribute="1" defaultMemberUniqueName="[Query2].[Column31].[All]" allUniqueName="[Query2].[Column31].[All]" dimensionUniqueName="[Query2]" displayFolder="" count="0" memberValueDatatype="130" unbalanced="0"/>
    <cacheHierarchy uniqueName="[Query2].[Column32]" caption="Column32" attribute="1" defaultMemberUniqueName="[Query2].[Column32].[All]" allUniqueName="[Query2].[Column32].[All]" dimensionUniqueName="[Query2]" displayFolder="" count="0" memberValueDatatype="130" unbalanced="0"/>
    <cacheHierarchy uniqueName="[Query2].[Column33]" caption="Column33" attribute="1" defaultMemberUniqueName="[Query2].[Column33].[All]" allUniqueName="[Query2].[Column33].[All]" dimensionUniqueName="[Query2]" displayFolder="" count="0" memberValueDatatype="130" unbalanced="0"/>
    <cacheHierarchy uniqueName="[Query2].[Column34]" caption="Column34" attribute="1" defaultMemberUniqueName="[Query2].[Column34].[All]" allUniqueName="[Query2].[Column34].[All]" dimensionUniqueName="[Query2]" displayFolder="" count="0" memberValueDatatype="130" unbalanced="0"/>
    <cacheHierarchy uniqueName="[Measures].[__XL_Count Query2]" caption="__XL_Count Query2" measure="1" displayFolder="" measureGroup="Query2" count="0" hidden="1"/>
    <cacheHierarchy uniqueName="[Measures].[__No measures defined]" caption="__No measures defined" measure="1" displayFolder="" count="0" hidden="1"/>
    <cacheHierarchy uniqueName="[Measures].[Count of Column1]" caption="Count of Column1" measure="1" displayFolder="" measureGroup="Query2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Column31]" caption="Count of Column31" measure="1" displayFolder="" measureGroup="Query2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Column3]" caption="Count of Column3" measure="1" displayFolder="" measureGroup="Query2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Column2]" caption="Count of Column2" measure="1" displayFolder="" measureGroup="Query2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olumn32]" caption="Count of Column32" measure="1" displayFolder="" measureGroup="Query2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Count of Column33]" caption="Count of Column33" measure="1" displayFolder="" measureGroup="Query2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Column9]" caption="Count of Column9" measure="1" displayFolder="" measureGroup="Query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2">
    <dimension measure="1" name="Measures" uniqueName="[Measures]" caption="Measures"/>
    <dimension name="Query2" uniqueName="[Query2]" caption="Query2"/>
  </dimensions>
  <measureGroups count="1">
    <measureGroup name="Query2" caption="Query2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609.650698611113" backgroundQuery="1" createdVersion="7" refreshedVersion="7" minRefreshableVersion="3" recordCount="0" supportSubquery="1" supportAdvancedDrill="1" xr:uid="{1D7AEC40-6D0E-41CB-B5CE-15BC24624403}">
  <cacheSource type="external" connectionId="2"/>
  <cacheFields count="3">
    <cacheField name="[Query2].[Column1].[Column1]" caption="Column1" numFmtId="0" level="1">
      <sharedItems count="15">
        <s v="APR-2020"/>
        <s v="AUG-2020"/>
        <s v="DEC-2020"/>
        <s v="FEB-2020"/>
        <s v="FEB-2021"/>
        <s v="JAN-2020"/>
        <s v="JAN-2021"/>
        <s v="JULY-2020"/>
        <s v="JUNE-2020"/>
        <s v="MAR-2020"/>
        <s v="MAR-2021"/>
        <s v="MAY-2020"/>
        <s v="NOV-2020"/>
        <s v="OCT-2020"/>
        <s v="SEP-2020"/>
      </sharedItems>
    </cacheField>
    <cacheField name="[Measures].[Count of Column2]" caption="Count of Column2" numFmtId="0" hierarchy="39" level="32767"/>
    <cacheField name="[Measures].[Count of Column33]" caption="Count of Column33" numFmtId="0" hierarchy="41" level="32767"/>
  </cacheFields>
  <cacheHierarchies count="43">
    <cacheHierarchy uniqueName="[Query2].[Column1]" caption="Column1" attribute="1" defaultMemberUniqueName="[Query2].[Column1].[All]" allUniqueName="[Query2].[Column1].[All]" dimensionUniqueName="[Query2]" displayFolder="" count="2" memberValueDatatype="130" unbalanced="0">
      <fieldsUsage count="2">
        <fieldUsage x="-1"/>
        <fieldUsage x="0"/>
      </fieldsUsage>
    </cacheHierarchy>
    <cacheHierarchy uniqueName="[Query2].[Column2]" caption="Column2" attribute="1" defaultMemberUniqueName="[Query2].[Column2].[All]" allUniqueName="[Query2].[Column2].[All]" dimensionUniqueName="[Query2]" displayFolder="" count="0" memberValueDatatype="130" unbalanced="0"/>
    <cacheHierarchy uniqueName="[Query2].[Column3]" caption="Column3" attribute="1" defaultMemberUniqueName="[Query2].[Column3].[All]" allUniqueName="[Query2].[Column3].[All]" dimensionUniqueName="[Query2]" displayFolder="" count="0" memberValueDatatype="130" unbalanced="0"/>
    <cacheHierarchy uniqueName="[Query2].[Column4]" caption="Column4" attribute="1" defaultMemberUniqueName="[Query2].[Column4].[All]" allUniqueName="[Query2].[Column4].[All]" dimensionUniqueName="[Query2]" displayFolder="" count="0" memberValueDatatype="130" unbalanced="0"/>
    <cacheHierarchy uniqueName="[Query2].[Column5]" caption="Column5" attribute="1" defaultMemberUniqueName="[Query2].[Column5].[All]" allUniqueName="[Query2].[Column5].[All]" dimensionUniqueName="[Query2]" displayFolder="" count="0" memberValueDatatype="130" unbalanced="0"/>
    <cacheHierarchy uniqueName="[Query2].[Column6]" caption="Column6" attribute="1" defaultMemberUniqueName="[Query2].[Column6].[All]" allUniqueName="[Query2].[Column6].[All]" dimensionUniqueName="[Query2]" displayFolder="" count="0" memberValueDatatype="130" unbalanced="0"/>
    <cacheHierarchy uniqueName="[Query2].[Column7]" caption="Column7" attribute="1" defaultMemberUniqueName="[Query2].[Column7].[All]" allUniqueName="[Query2].[Column7].[All]" dimensionUniqueName="[Query2]" displayFolder="" count="0" memberValueDatatype="130" unbalanced="0"/>
    <cacheHierarchy uniqueName="[Query2].[Column8]" caption="Column8" attribute="1" defaultMemberUniqueName="[Query2].[Column8].[All]" allUniqueName="[Query2].[Column8].[All]" dimensionUniqueName="[Query2]" displayFolder="" count="0" memberValueDatatype="130" unbalanced="0"/>
    <cacheHierarchy uniqueName="[Query2].[Column9]" caption="Column9" attribute="1" defaultMemberUniqueName="[Query2].[Column9].[All]" allUniqueName="[Query2].[Column9].[All]" dimensionUniqueName="[Query2]" displayFolder="" count="0" memberValueDatatype="130" unbalanced="0"/>
    <cacheHierarchy uniqueName="[Query2].[Column10]" caption="Column10" attribute="1" defaultMemberUniqueName="[Query2].[Column10].[All]" allUniqueName="[Query2].[Column10].[All]" dimensionUniqueName="[Query2]" displayFolder="" count="0" memberValueDatatype="130" unbalanced="0"/>
    <cacheHierarchy uniqueName="[Query2].[Column11]" caption="Column11" attribute="1" defaultMemberUniqueName="[Query2].[Column11].[All]" allUniqueName="[Query2].[Column11].[All]" dimensionUniqueName="[Query2]" displayFolder="" count="0" memberValueDatatype="130" unbalanced="0"/>
    <cacheHierarchy uniqueName="[Query2].[Column12]" caption="Column12" attribute="1" defaultMemberUniqueName="[Query2].[Column12].[All]" allUniqueName="[Query2].[Column12].[All]" dimensionUniqueName="[Query2]" displayFolder="" count="0" memberValueDatatype="130" unbalanced="0"/>
    <cacheHierarchy uniqueName="[Query2].[Column13]" caption="Column13" attribute="1" defaultMemberUniqueName="[Query2].[Column13].[All]" allUniqueName="[Query2].[Column13].[All]" dimensionUniqueName="[Query2]" displayFolder="" count="0" memberValueDatatype="130" unbalanced="0"/>
    <cacheHierarchy uniqueName="[Query2].[Column14]" caption="Column14" attribute="1" defaultMemberUniqueName="[Query2].[Column14].[All]" allUniqueName="[Query2].[Column14].[All]" dimensionUniqueName="[Query2]" displayFolder="" count="0" memberValueDatatype="130" unbalanced="0"/>
    <cacheHierarchy uniqueName="[Query2].[Column15]" caption="Column15" attribute="1" defaultMemberUniqueName="[Query2].[Column15].[All]" allUniqueName="[Query2].[Column15].[All]" dimensionUniqueName="[Query2]" displayFolder="" count="0" memberValueDatatype="130" unbalanced="0"/>
    <cacheHierarchy uniqueName="[Query2].[Column16]" caption="Column16" attribute="1" defaultMemberUniqueName="[Query2].[Column16].[All]" allUniqueName="[Query2].[Column16].[All]" dimensionUniqueName="[Query2]" displayFolder="" count="0" memberValueDatatype="130" unbalanced="0"/>
    <cacheHierarchy uniqueName="[Query2].[Column17]" caption="Column17" attribute="1" defaultMemberUniqueName="[Query2].[Column17].[All]" allUniqueName="[Query2].[Column17].[All]" dimensionUniqueName="[Query2]" displayFolder="" count="0" memberValueDatatype="130" unbalanced="0"/>
    <cacheHierarchy uniqueName="[Query2].[Column18]" caption="Column18" attribute="1" defaultMemberUniqueName="[Query2].[Column18].[All]" allUniqueName="[Query2].[Column18].[All]" dimensionUniqueName="[Query2]" displayFolder="" count="0" memberValueDatatype="130" unbalanced="0"/>
    <cacheHierarchy uniqueName="[Query2].[Column19]" caption="Column19" attribute="1" defaultMemberUniqueName="[Query2].[Column19].[All]" allUniqueName="[Query2].[Column19].[All]" dimensionUniqueName="[Query2]" displayFolder="" count="0" memberValueDatatype="130" unbalanced="0"/>
    <cacheHierarchy uniqueName="[Query2].[Column20]" caption="Column20" attribute="1" defaultMemberUniqueName="[Query2].[Column20].[All]" allUniqueName="[Query2].[Column20].[All]" dimensionUniqueName="[Query2]" displayFolder="" count="0" memberValueDatatype="130" unbalanced="0"/>
    <cacheHierarchy uniqueName="[Query2].[Column21]" caption="Column21" attribute="1" defaultMemberUniqueName="[Query2].[Column21].[All]" allUniqueName="[Query2].[Column21].[All]" dimensionUniqueName="[Query2]" displayFolder="" count="0" memberValueDatatype="130" unbalanced="0"/>
    <cacheHierarchy uniqueName="[Query2].[Column22]" caption="Column22" attribute="1" defaultMemberUniqueName="[Query2].[Column22].[All]" allUniqueName="[Query2].[Column22].[All]" dimensionUniqueName="[Query2]" displayFolder="" count="0" memberValueDatatype="130" unbalanced="0"/>
    <cacheHierarchy uniqueName="[Query2].[Column23]" caption="Column23" attribute="1" defaultMemberUniqueName="[Query2].[Column23].[All]" allUniqueName="[Query2].[Column23].[All]" dimensionUniqueName="[Query2]" displayFolder="" count="0" memberValueDatatype="130" unbalanced="0"/>
    <cacheHierarchy uniqueName="[Query2].[Column24]" caption="Column24" attribute="1" defaultMemberUniqueName="[Query2].[Column24].[All]" allUniqueName="[Query2].[Column24].[All]" dimensionUniqueName="[Query2]" displayFolder="" count="0" memberValueDatatype="130" unbalanced="0"/>
    <cacheHierarchy uniqueName="[Query2].[Column25]" caption="Column25" attribute="1" defaultMemberUniqueName="[Query2].[Column25].[All]" allUniqueName="[Query2].[Column25].[All]" dimensionUniqueName="[Query2]" displayFolder="" count="0" memberValueDatatype="130" unbalanced="0"/>
    <cacheHierarchy uniqueName="[Query2].[Column26]" caption="Column26" attribute="1" defaultMemberUniqueName="[Query2].[Column26].[All]" allUniqueName="[Query2].[Column26].[All]" dimensionUniqueName="[Query2]" displayFolder="" count="0" memberValueDatatype="130" unbalanced="0"/>
    <cacheHierarchy uniqueName="[Query2].[Column27]" caption="Column27" attribute="1" defaultMemberUniqueName="[Query2].[Column27].[All]" allUniqueName="[Query2].[Column27].[All]" dimensionUniqueName="[Query2]" displayFolder="" count="0" memberValueDatatype="130" unbalanced="0"/>
    <cacheHierarchy uniqueName="[Query2].[Column28]" caption="Column28" attribute="1" defaultMemberUniqueName="[Query2].[Column28].[All]" allUniqueName="[Query2].[Column28].[All]" dimensionUniqueName="[Query2]" displayFolder="" count="0" memberValueDatatype="130" unbalanced="0"/>
    <cacheHierarchy uniqueName="[Query2].[Column29]" caption="Column29" attribute="1" defaultMemberUniqueName="[Query2].[Column29].[All]" allUniqueName="[Query2].[Column29].[All]" dimensionUniqueName="[Query2]" displayFolder="" count="0" memberValueDatatype="130" unbalanced="0"/>
    <cacheHierarchy uniqueName="[Query2].[Column30]" caption="Column30" attribute="1" defaultMemberUniqueName="[Query2].[Column30].[All]" allUniqueName="[Query2].[Column30].[All]" dimensionUniqueName="[Query2]" displayFolder="" count="0" memberValueDatatype="130" unbalanced="0"/>
    <cacheHierarchy uniqueName="[Query2].[Column31]" caption="Column31" attribute="1" defaultMemberUniqueName="[Query2].[Column31].[All]" allUniqueName="[Query2].[Column31].[All]" dimensionUniqueName="[Query2]" displayFolder="" count="0" memberValueDatatype="130" unbalanced="0"/>
    <cacheHierarchy uniqueName="[Query2].[Column32]" caption="Column32" attribute="1" defaultMemberUniqueName="[Query2].[Column32].[All]" allUniqueName="[Query2].[Column32].[All]" dimensionUniqueName="[Query2]" displayFolder="" count="0" memberValueDatatype="130" unbalanced="0"/>
    <cacheHierarchy uniqueName="[Query2].[Column33]" caption="Column33" attribute="1" defaultMemberUniqueName="[Query2].[Column33].[All]" allUniqueName="[Query2].[Column33].[All]" dimensionUniqueName="[Query2]" displayFolder="" count="0" memberValueDatatype="130" unbalanced="0"/>
    <cacheHierarchy uniqueName="[Query2].[Column34]" caption="Column34" attribute="1" defaultMemberUniqueName="[Query2].[Column34].[All]" allUniqueName="[Query2].[Column34].[All]" dimensionUniqueName="[Query2]" displayFolder="" count="0" memberValueDatatype="130" unbalanced="0"/>
    <cacheHierarchy uniqueName="[Measures].[__XL_Count Query2]" caption="__XL_Count Query2" measure="1" displayFolder="" measureGroup="Query2" count="0" hidden="1"/>
    <cacheHierarchy uniqueName="[Measures].[__No measures defined]" caption="__No measures defined" measure="1" displayFolder="" count="0" hidden="1"/>
    <cacheHierarchy uniqueName="[Measures].[Count of Column1]" caption="Count of Column1" measure="1" displayFolder="" measureGroup="Query2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Column31]" caption="Count of Column31" measure="1" displayFolder="" measureGroup="Query2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Column3]" caption="Count of Column3" measure="1" displayFolder="" measureGroup="Query2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Column2]" caption="Count of Column2" measure="1" displayFolder="" measureGroup="Query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olumn32]" caption="Count of Column32" measure="1" displayFolder="" measureGroup="Query2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Count of Column33]" caption="Count of Column33" measure="1" displayFolder="" measureGroup="Query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Column9]" caption="Count of Column9" measure="1" displayFolder="" measureGroup="Query2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2">
    <dimension measure="1" name="Measures" uniqueName="[Measures]" caption="Measures"/>
    <dimension name="Query2" uniqueName="[Query2]" caption="Query2"/>
  </dimensions>
  <measureGroups count="1">
    <measureGroup name="Query2" caption="Query2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4D1E8C-5D51-4471-BAAD-A667768CE179}" name="PivotTable2" cacheId="2" applyNumberFormats="0" applyBorderFormats="0" applyFontFormats="0" applyPatternFormats="0" applyAlignmentFormats="0" applyWidthHeightFormats="1" dataCaption="Values" updatedVersion="7" minRefreshableVersion="3" useAutoFormatting="1" subtotalHiddenItems="1" rowGrandTotals="0" colGrandTotals="0" itemPrintTitles="1" createdVersion="7" indent="0" outline="1" outlineData="1" multipleFieldFilters="0" chartFormat="9">
  <location ref="A3:C18" firstHeaderRow="0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15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</items>
    </pivotField>
    <pivotField dataField="1" subtotalTop="0" showAll="0" defaultSubtotal="0"/>
  </pivotFields>
  <rowFields count="1">
    <field x="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</rowItems>
  <colFields count="1">
    <field x="-2"/>
  </colFields>
  <colItems count="2">
    <i>
      <x/>
    </i>
    <i i="1">
      <x v="1"/>
    </i>
  </colItems>
  <dataFields count="2">
    <dataField name="Count of Column31" fld="0" subtotal="count" baseField="0" baseItem="0"/>
    <dataField name="Count of Column2" fld="2" subtotal="count" baseField="0" baseItem="0"/>
  </dataFields>
  <chartFormats count="2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GROUP PROJECT OF JOVAC.xlsx!Query2">
        <x15:activeTabTopLevelEntity name="[Query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B4FC39-2C70-47EA-9C8E-825B7DCB7E3E}" name="PivotTable4" cacheId="3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V7:X24" firstHeaderRow="1" firstDataRow="1" firstDataCol="0"/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Query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820081-9A80-4F1C-8906-5FAD5AB648B0}" name="PivotTable3" cacheId="6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1">
  <location ref="O6:Q21" firstHeaderRow="0" firstDataRow="1" firstDataCol="1"/>
  <pivotFields count="3">
    <pivotField axis="axisRow" allDrilled="1" subtotalTop="0" showAll="0" dataSourceSort="1" defaultSubtotal="0" defaultAttributeDrillState="1">
      <items count="15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</rowItems>
  <colFields count="1">
    <field x="-2"/>
  </colFields>
  <colItems count="2">
    <i>
      <x/>
    </i>
    <i i="1">
      <x v="1"/>
    </i>
  </colItems>
  <dataFields count="2">
    <dataField name="Count of Column2" fld="1" subtotal="count" baseField="0" baseItem="0"/>
    <dataField name="Count of Column33" fld="2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Query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24BCDD-958F-4F4F-B563-022D272CE1BA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H5:J21" firstHeaderRow="0" firstDataRow="1" firstDataCol="1"/>
  <pivotFields count="3">
    <pivotField axis="axisRow" allDrilled="1" subtotalTop="0" showAll="0" dataSourceSort="1" defaultSubtotal="0" defaultAttributeDrillState="1">
      <items count="15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olumn2" fld="1" subtotal="count" baseField="0" baseItem="0"/>
    <dataField name="Count of Column32" fld="2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Query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3340FA8-19AC-4AE6-AA42-E3F6873D71A7}" autoFormatId="16" applyNumberFormats="0" applyBorderFormats="0" applyFontFormats="0" applyPatternFormats="0" applyAlignmentFormats="0" applyWidthHeightFormats="0">
  <queryTableRefresh nextId="41" unboundColumnsLeft="1">
    <queryTableFields count="34">
      <queryTableField id="35" dataBound="0" tableColumnId="31"/>
      <queryTableField id="2" name="Column2" tableColumnId="2"/>
      <queryTableField id="15" dataBound="0" tableColumnId="15"/>
      <queryTableField id="3" name="Column9" tableColumnId="3"/>
      <queryTableField id="4" name="Column10" tableColumnId="4"/>
      <queryTableField id="5" name="Column11" tableColumnId="5"/>
      <queryTableField id="6" name="Column12" tableColumnId="6"/>
      <queryTableField id="7" name="Column13" tableColumnId="7"/>
      <queryTableField id="8" name="Column14" tableColumnId="8"/>
      <queryTableField id="9" name="Column15" tableColumnId="9"/>
      <queryTableField id="10" name="Column16" tableColumnId="10"/>
      <queryTableField id="11" name="Column17" tableColumnId="11"/>
      <queryTableField id="12" name="Column18" tableColumnId="12"/>
      <queryTableField id="37" dataBound="0" tableColumnId="1"/>
      <queryTableField id="38" dataBound="0" tableColumnId="32"/>
      <queryTableField id="39" dataBound="0" tableColumnId="33"/>
      <queryTableField id="40" dataBound="0" tableColumnId="34"/>
      <queryTableField id="13" name="Column8" tableColumnId="13"/>
      <queryTableField id="18" dataBound="0" tableColumnId="16"/>
      <queryTableField id="19" dataBound="0" tableColumnId="17"/>
      <queryTableField id="20" dataBound="0" tableColumnId="18"/>
      <queryTableField id="21" dataBound="0" tableColumnId="19"/>
      <queryTableField id="22" dataBound="0" tableColumnId="20"/>
      <queryTableField id="23" dataBound="0" tableColumnId="21"/>
      <queryTableField id="24" dataBound="0" tableColumnId="22"/>
      <queryTableField id="25" dataBound="0" tableColumnId="23"/>
      <queryTableField id="26" dataBound="0" tableColumnId="24"/>
      <queryTableField id="27" dataBound="0" tableColumnId="25"/>
      <queryTableField id="28" dataBound="0" tableColumnId="26"/>
      <queryTableField id="29" dataBound="0" tableColumnId="27"/>
      <queryTableField id="30" dataBound="0" tableColumnId="28"/>
      <queryTableField id="31" dataBound="0" tableColumnId="29"/>
      <queryTableField id="32" dataBound="0" tableColumnId="30"/>
      <queryTableField id="14" name="Name" tableColumnId="14"/>
    </queryTableFields>
    <queryTableDeletedFields count="1"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A1EA00D-EFFE-4604-AEB9-04AA609D8C93}" name="Query2" displayName="Query2" ref="A1:AH950" tableType="queryTable" totalsRowShown="0" headerRowDxfId="262" dataDxfId="261">
  <tableColumns count="34">
    <tableColumn id="31" xr3:uid="{6DC8FF3E-53A5-41EE-9A08-766D7763A179}" uniqueName="31" name="Column1" queryTableFieldId="35" dataDxfId="260"/>
    <tableColumn id="2" xr3:uid="{868F6E90-2C2C-4D4B-AB2A-F6C6429D222E}" uniqueName="2" name="Column2" queryTableFieldId="2" dataDxfId="259"/>
    <tableColumn id="15" xr3:uid="{5D52A1D6-2BF4-4E89-B7E4-E1322B0B2304}" uniqueName="15" name="Column3" queryTableFieldId="15" dataDxfId="258"/>
    <tableColumn id="3" xr3:uid="{ED95FB2D-3AF1-4EBD-844A-CAE63F1B7872}" uniqueName="3" name="Column4" queryTableFieldId="3" dataDxfId="257"/>
    <tableColumn id="4" xr3:uid="{4558E5DE-B090-4969-B338-1B7F31E9FE85}" uniqueName="4" name="Column5" queryTableFieldId="4" dataDxfId="256"/>
    <tableColumn id="5" xr3:uid="{B214035B-96A7-4628-9013-5CA6C715DBD0}" uniqueName="5" name="Column6" queryTableFieldId="5" dataDxfId="255"/>
    <tableColumn id="6" xr3:uid="{76B1A1A0-6BCE-4600-8B23-A798204BD04D}" uniqueName="6" name="Column7" queryTableFieldId="6" dataDxfId="254"/>
    <tableColumn id="7" xr3:uid="{75E6EA85-CE0B-44CA-A48C-12FAD8605316}" uniqueName="7" name="Column8" queryTableFieldId="7" dataDxfId="253"/>
    <tableColumn id="8" xr3:uid="{9C1E7881-B281-406B-A8DD-8C1C86D1A87C}" uniqueName="8" name="Column9" queryTableFieldId="8" dataDxfId="252"/>
    <tableColumn id="9" xr3:uid="{37771F9D-BE25-4DED-B80D-26BDD2A79FF3}" uniqueName="9" name="Column10" queryTableFieldId="9" dataDxfId="251"/>
    <tableColumn id="10" xr3:uid="{78B77A51-81B1-49F8-B1BF-207B75FEB82D}" uniqueName="10" name="Column11" queryTableFieldId="10" dataDxfId="250"/>
    <tableColumn id="11" xr3:uid="{5210DA64-0ED5-4B23-9983-36800ACAC8B4}" uniqueName="11" name="Column12" queryTableFieldId="11" dataDxfId="249"/>
    <tableColumn id="12" xr3:uid="{74414ABE-B716-400D-9973-479D6E2F5504}" uniqueName="12" name="Column13" queryTableFieldId="12" dataDxfId="248"/>
    <tableColumn id="1" xr3:uid="{1075CFAC-4818-48EC-89A0-4220160CD18F}" uniqueName="1" name="Column14" queryTableFieldId="37" dataDxfId="247"/>
    <tableColumn id="32" xr3:uid="{2D7E75A4-7E83-4EDA-A1F5-0822D627190B}" uniqueName="32" name="Column15" queryTableFieldId="38" dataDxfId="246"/>
    <tableColumn id="33" xr3:uid="{E3A2BDC1-1F62-499E-8432-A3B616119BFE}" uniqueName="33" name="Column16" queryTableFieldId="39" dataDxfId="245"/>
    <tableColumn id="34" xr3:uid="{C842106F-29B0-4FAA-AEF7-02307533222F}" uniqueName="34" name="Column17" queryTableFieldId="40" dataDxfId="244"/>
    <tableColumn id="13" xr3:uid="{07B70076-2CDE-49BC-9D81-BBC7251A740D}" uniqueName="13" name="Column18" queryTableFieldId="13" dataDxfId="243"/>
    <tableColumn id="16" xr3:uid="{CEBA096B-7E73-4A56-9BF8-8405A46EF21C}" uniqueName="16" name="Column19" queryTableFieldId="18" dataDxfId="242" dataCellStyle="Percent"/>
    <tableColumn id="17" xr3:uid="{8DF6D675-BE06-4581-BE8C-85A6910B3679}" uniqueName="17" name="Column20" queryTableFieldId="19" dataDxfId="241" dataCellStyle="Percent"/>
    <tableColumn id="18" xr3:uid="{510AAB47-DC6C-4E85-A56C-7502D6D9B625}" uniqueName="18" name="Column21" queryTableFieldId="20" dataDxfId="240" dataCellStyle="Percent"/>
    <tableColumn id="19" xr3:uid="{2417463F-BB0B-4F33-8A86-98EFEC64A768}" uniqueName="19" name="Column22" queryTableFieldId="21" dataDxfId="239" dataCellStyle="Percent"/>
    <tableColumn id="20" xr3:uid="{5CBEF0DF-C703-47A5-A3E2-4B8085B401D8}" uniqueName="20" name="Column23" queryTableFieldId="22" dataDxfId="238" dataCellStyle="Percent"/>
    <tableColumn id="21" xr3:uid="{B0A4CE9A-E937-46FC-99EC-7B3BE5FA501A}" uniqueName="21" name="Column24" queryTableFieldId="23" dataDxfId="237" dataCellStyle="Percent"/>
    <tableColumn id="22" xr3:uid="{1BB042A9-0AA8-4ADC-89B4-F739034E6004}" uniqueName="22" name="Column25" queryTableFieldId="24" dataDxfId="236" dataCellStyle="Percent"/>
    <tableColumn id="23" xr3:uid="{807E73F5-363A-4C92-8FF7-9101D0CDD219}" uniqueName="23" name="Column26" queryTableFieldId="25" dataDxfId="235" dataCellStyle="Percent"/>
    <tableColumn id="24" xr3:uid="{D376DDBE-E54E-4CDB-8A26-A7CC46162752}" uniqueName="24" name="Column27" queryTableFieldId="26" dataDxfId="234" dataCellStyle="Percent"/>
    <tableColumn id="25" xr3:uid="{4892E972-592A-43AB-91DC-736212FC2771}" uniqueName="25" name="Column28" queryTableFieldId="27" dataDxfId="233" dataCellStyle="Percent"/>
    <tableColumn id="26" xr3:uid="{0F76CC8C-152F-4CC0-8AA0-639122FF963F}" uniqueName="26" name="Column29" queryTableFieldId="28" dataDxfId="232" dataCellStyle="Percent"/>
    <tableColumn id="27" xr3:uid="{C72E153F-D739-46C0-A658-9569378AFC50}" uniqueName="27" name="Column30" queryTableFieldId="29" dataDxfId="231" dataCellStyle="Percent"/>
    <tableColumn id="28" xr3:uid="{127FD207-9B25-49B6-8B3B-BF6B13FAB58F}" uniqueName="28" name="Column31" queryTableFieldId="30" dataDxfId="230" dataCellStyle="Percent"/>
    <tableColumn id="29" xr3:uid="{D327B52D-DC33-4C6E-9FF0-25FECD629BB2}" uniqueName="29" name="Column32" queryTableFieldId="31" dataDxfId="229" dataCellStyle="Percent"/>
    <tableColumn id="30" xr3:uid="{9C2FD078-8D33-42BC-8220-C3031FAE4378}" uniqueName="30" name="Column33" queryTableFieldId="32" dataDxfId="228" dataCellStyle="Percent"/>
    <tableColumn id="14" xr3:uid="{09326ED3-73FE-4788-9B6F-8D27FF2DCBED}" uniqueName="14" name="Column34" queryTableFieldId="14" dataDxfId="22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4B8735A-6DAD-4E7D-A78D-B214AE8D64B8}" name="Table1" displayName="Table1" ref="A2:L72" totalsRowShown="0" headerRowDxfId="226" dataDxfId="224" headerRowBorderDxfId="225" tableBorderDxfId="223">
  <autoFilter ref="A2:L72" xr:uid="{E4B8735A-6DAD-4E7D-A78D-B214AE8D64B8}"/>
  <tableColumns count="12">
    <tableColumn id="1" xr3:uid="{43A065EB-FE43-41B3-8EAC-9183BD7EE8F0}" name="Column1" dataDxfId="222"/>
    <tableColumn id="2" xr3:uid="{A07FE1A6-ECE4-4BF6-BA02-C2513951C8E7}" name="Column2" dataDxfId="221"/>
    <tableColumn id="9" xr3:uid="{D63F4ADF-243A-49AD-B79E-2CF5CD30BE08}" name="Column9" dataDxfId="220"/>
    <tableColumn id="10" xr3:uid="{9BD92B3E-A1D3-462B-825E-0E9E5CA389F4}" name="Column10" dataDxfId="219"/>
    <tableColumn id="11" xr3:uid="{8F7437E2-3F86-4E59-9B17-B0E158FC2A2B}" name="Column11" dataDxfId="218"/>
    <tableColumn id="12" xr3:uid="{6D017906-328A-44E9-BA4A-0FEDFE14F869}" name="Column12" dataDxfId="217"/>
    <tableColumn id="13" xr3:uid="{111184AC-DD72-4631-BF90-EB3B32EB8C85}" name="Column13" dataDxfId="216"/>
    <tableColumn id="14" xr3:uid="{0BE65AF5-2964-44DD-8BB7-96F8328D152B}" name="Column14" dataDxfId="215"/>
    <tableColumn id="15" xr3:uid="{E88E723F-E329-44D6-A38E-2057197D78E0}" name="Column15" dataDxfId="214"/>
    <tableColumn id="16" xr3:uid="{E9639C13-907F-437B-BD2B-92474EECAC9B}" name="Column16" dataDxfId="213"/>
    <tableColumn id="17" xr3:uid="{6D965C53-47DB-4BE2-9855-7209A7A61B44}" name="Column17" dataDxfId="212"/>
    <tableColumn id="18" xr3:uid="{4FD46788-5205-4A53-9688-FA2D1F8E2AE0}" name="Column18" dataDxfId="21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5CA5BDD-6DC6-437F-B224-93B8F4D6717A}" name="Table2" displayName="Table2" ref="B2:L77" totalsRowShown="0" headerRowDxfId="210" dataDxfId="208" headerRowBorderDxfId="209" tableBorderDxfId="207">
  <autoFilter ref="B2:L77" xr:uid="{55CA5BDD-6DC6-437F-B224-93B8F4D6717A}"/>
  <tableColumns count="11">
    <tableColumn id="1" xr3:uid="{E0B7202E-2A0E-4DFF-90E5-6FBF81945CC4}" name="Column1" dataDxfId="206"/>
    <tableColumn id="8" xr3:uid="{C7DD2D76-CF87-4D76-9E00-50825EFFBBD3}" name="Column8" dataDxfId="205"/>
    <tableColumn id="9" xr3:uid="{D7224A3A-D74C-49C8-AF72-A9800E91C700}" name="Column9" dataDxfId="204"/>
    <tableColumn id="10" xr3:uid="{51E21848-209B-46DF-818A-129A1E617E52}" name="Column10" dataDxfId="203"/>
    <tableColumn id="11" xr3:uid="{F41D4251-AABD-4BBF-B48E-42898735BFAB}" name="Column11" dataDxfId="202"/>
    <tableColumn id="12" xr3:uid="{5646D356-D742-4182-8AD0-68A59125EC0A}" name="Column12" dataDxfId="201"/>
    <tableColumn id="13" xr3:uid="{FBE6D9AA-A7B4-43EB-9D1F-5591756790F0}" name="Column13" dataDxfId="200"/>
    <tableColumn id="14" xr3:uid="{97EEBA0A-7DEE-42BF-88E5-B38C6080554C}" name="Column14" dataDxfId="199"/>
    <tableColumn id="15" xr3:uid="{CB5336EA-7404-40B4-A3DE-0FE855E34DE5}" name="Column15" dataDxfId="198"/>
    <tableColumn id="16" xr3:uid="{04F20752-153D-4B74-9B3A-BED792DA20EB}" name="Column16" dataDxfId="197"/>
    <tableColumn id="17" xr3:uid="{469529F5-E603-4B8F-8074-4CA240E7066F}" name="Column17" dataDxfId="19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6A67D1-1BAC-42EA-A50B-F6AE3FD66796}" name="Table3" displayName="Table3" ref="B2:M77" totalsRowShown="0" headerRowDxfId="195" dataDxfId="193" headerRowBorderDxfId="194" tableBorderDxfId="192">
  <autoFilter ref="B2:M77" xr:uid="{4F6A67D1-1BAC-42EA-A50B-F6AE3FD66796}"/>
  <tableColumns count="12">
    <tableColumn id="1" xr3:uid="{727C5466-232C-43E1-B6A4-08E076CF4FDB}" name="Column1" dataDxfId="191"/>
    <tableColumn id="8" xr3:uid="{385E1CE4-96A8-4B0E-A923-1A8DAD698F03}" name="Column8" dataDxfId="190"/>
    <tableColumn id="9" xr3:uid="{4E4A0BB1-7A5F-4292-BD1B-1FE55053E52F}" name="Column9" dataDxfId="189"/>
    <tableColumn id="10" xr3:uid="{9E1B8D79-5ADE-4696-890C-3620BF7C2C12}" name="Column10" dataDxfId="188"/>
    <tableColumn id="11" xr3:uid="{A91B2E61-5317-42E1-B1FF-03E3A577F3F2}" name="Column11" dataDxfId="187"/>
    <tableColumn id="12" xr3:uid="{3445D8A2-6A43-4B34-9AB6-3F554FF3A62C}" name="Column12" dataDxfId="186"/>
    <tableColumn id="13" xr3:uid="{D8EE614F-F415-4A9D-9D8B-AE29D32717CE}" name="Column13" dataDxfId="185"/>
    <tableColumn id="14" xr3:uid="{C271BB94-BCC0-4AF5-80C8-EFA75965F4A8}" name="Column14" dataDxfId="184"/>
    <tableColumn id="15" xr3:uid="{88B9194D-DD71-41F2-86CF-D18333CB32EC}" name="Column15" dataDxfId="183"/>
    <tableColumn id="16" xr3:uid="{3F991700-21EB-4715-B1D9-D52524F4A5E5}" name="Column16" dataDxfId="182"/>
    <tableColumn id="17" xr3:uid="{1FCD241F-0830-4176-BDB6-02FAFB7DF4A3}" name="Column17" dataDxfId="181"/>
    <tableColumn id="18" xr3:uid="{C3169ADA-2643-4EC1-A46D-D180659399DD}" name="Column18" dataDxfId="18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7C30CBE-9837-4576-A721-0A9124DCBD87}" name="Table4" displayName="Table4" ref="A2:L71" totalsRowShown="0" headerRowDxfId="179" dataDxfId="178" tableBorderDxfId="177">
  <autoFilter ref="A2:L71" xr:uid="{E7C30CBE-9837-4576-A721-0A9124DCBD87}"/>
  <tableColumns count="12">
    <tableColumn id="1" xr3:uid="{40EB6A36-0AF6-4E76-8292-06B1B6DA60CE}" name="Column1" dataDxfId="176"/>
    <tableColumn id="2" xr3:uid="{4D5320AC-7F99-41B5-88CD-1BB7592B1DB6}" name="Column2" dataDxfId="175"/>
    <tableColumn id="9" xr3:uid="{1B41E5A0-F5E8-455C-9EE1-C4D28E15F88F}" name="Column9" dataDxfId="174"/>
    <tableColumn id="10" xr3:uid="{0BB827A2-B6E5-4701-B531-9B1EF6552A38}" name="Column10" dataDxfId="173"/>
    <tableColumn id="11" xr3:uid="{2E8D0C95-761D-4F3D-BCC6-FD979F2981E5}" name="Column11" dataDxfId="172"/>
    <tableColumn id="12" xr3:uid="{4D8D3FF9-F52F-40F6-80D4-106F1D2A2F8A}" name="Column12" dataDxfId="171"/>
    <tableColumn id="13" xr3:uid="{9E7F4AB7-0E65-41EE-90F8-34B17ADE6A2F}" name="Column13" dataDxfId="170"/>
    <tableColumn id="14" xr3:uid="{57860BB0-33EC-42DE-A482-3BF279BEB838}" name="Column14" dataDxfId="169"/>
    <tableColumn id="15" xr3:uid="{60ABCC28-F23B-4452-B0BF-E00DD07D2F4D}" name="Column15" dataDxfId="168"/>
    <tableColumn id="16" xr3:uid="{AEFF8095-8CDD-4258-9711-A168DCB168EE}" name="Column16" dataDxfId="167"/>
    <tableColumn id="17" xr3:uid="{8268711E-6543-454A-A68D-3646D5906E6D}" name="Column17" dataDxfId="166"/>
    <tableColumn id="18" xr3:uid="{2F7CF102-0518-480E-9528-EA5770240EB9}" name="Column18" dataDxfId="165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3CCC2DB-CF5E-4B85-89F6-CEBA3B64A5FB}" name="Table5" displayName="Table5" ref="A2:L72" totalsRowShown="0" headerRowDxfId="164" dataDxfId="163" tableBorderDxfId="162">
  <autoFilter ref="A2:L72" xr:uid="{F3CCC2DB-CF5E-4B85-89F6-CEBA3B64A5FB}"/>
  <tableColumns count="12">
    <tableColumn id="1" xr3:uid="{530DF0EA-9DB7-4B43-B6D5-467BABD2BB57}" name="Column1" dataDxfId="161"/>
    <tableColumn id="2" xr3:uid="{476BFC68-7E33-4E82-BAFD-08CC6014629F}" name="Column2" dataDxfId="160"/>
    <tableColumn id="9" xr3:uid="{F5E7DBA0-9891-48E0-BD1C-062737EA0A64}" name="Column9" dataDxfId="159"/>
    <tableColumn id="10" xr3:uid="{1C779BDF-C72E-4AC2-9502-240C2FD66C4B}" name="Column10" dataDxfId="158"/>
    <tableColumn id="11" xr3:uid="{511E0370-09C9-440D-8803-84386C83981D}" name="Column11" dataDxfId="157"/>
    <tableColumn id="12" xr3:uid="{8E5252FC-E756-47C0-848E-54DAACEC1F6C}" name="Column12" dataDxfId="156"/>
    <tableColumn id="13" xr3:uid="{8AD17A67-60E2-4005-8446-2D74C673146F}" name="Column13" dataDxfId="155"/>
    <tableColumn id="14" xr3:uid="{D7446AC7-6062-4454-9B62-AA6E745F069D}" name="Column14" dataDxfId="154"/>
    <tableColumn id="15" xr3:uid="{2C307824-08C7-466A-B578-EABB1393413E}" name="Column15" dataDxfId="153"/>
    <tableColumn id="16" xr3:uid="{913DE61B-A37C-4B2B-AC9D-D91FA0A2FF5F}" name="Column16" dataDxfId="152"/>
    <tableColumn id="17" xr3:uid="{496D063D-5891-473E-9A52-2A51E7C7BFCF}" name="Column17" dataDxfId="151"/>
    <tableColumn id="18" xr3:uid="{528D1F6D-B9A1-469E-A378-37450EAB8C3F}" name="Column18" dataDxfId="15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AC30AEC-6EFE-47F5-AB55-1B9D00511BC3}" name="Table6" displayName="Table6" ref="A2:L70" totalsRowShown="0" headerRowDxfId="149" dataDxfId="148" tableBorderDxfId="147">
  <autoFilter ref="A2:L70" xr:uid="{6AC30AEC-6EFE-47F5-AB55-1B9D00511BC3}"/>
  <tableColumns count="12">
    <tableColumn id="1" xr3:uid="{EAA1EB24-2802-4633-9BA1-2800C06512EC}" name="Column1" dataDxfId="146"/>
    <tableColumn id="2" xr3:uid="{BC2324E0-4C3A-4385-96E3-EFF7B98413FF}" name="Column2" dataDxfId="145"/>
    <tableColumn id="9" xr3:uid="{A3797E62-8262-46DD-95CC-15D3AC88FCF4}" name="Column9" dataDxfId="144"/>
    <tableColumn id="10" xr3:uid="{1C7A8313-EEA0-4976-817C-FE5BA49EDACE}" name="Column10" dataDxfId="143"/>
    <tableColumn id="11" xr3:uid="{20B4D311-4D05-426F-B53D-960588DC4817}" name="Column11" dataDxfId="142"/>
    <tableColumn id="12" xr3:uid="{269A1106-51FC-4920-B399-A8A94E7F5A55}" name="Column12" dataDxfId="141"/>
    <tableColumn id="13" xr3:uid="{37FAECC4-66EA-441A-B608-A09AF110C1DA}" name="Column13" dataDxfId="140"/>
    <tableColumn id="14" xr3:uid="{DF17A31E-6538-4673-8736-E018846E18E1}" name="Column14" dataDxfId="139"/>
    <tableColumn id="15" xr3:uid="{C5A81832-B05D-4201-8A33-58D3D1077EC0}" name="Column15" dataDxfId="138"/>
    <tableColumn id="16" xr3:uid="{BA3DE6BA-E325-48C2-BC55-8359B90AB06C}" name="Column16" dataDxfId="137"/>
    <tableColumn id="17" xr3:uid="{615B181C-4EBD-4D2A-AF2A-68380DC50FA3}" name="Column17" dataDxfId="136"/>
    <tableColumn id="18" xr3:uid="{C23B0521-39BE-46B2-846A-A212247F0880}" name="Column18" dataDxfId="135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5384854-E5C4-4EF6-B4FF-990ED7DBF28E}" name="Table7" displayName="Table7" ref="A2:L70" totalsRowShown="0" headerRowDxfId="134" dataDxfId="133" tableBorderDxfId="132">
  <autoFilter ref="A2:L70" xr:uid="{15384854-E5C4-4EF6-B4FF-990ED7DBF28E}"/>
  <tableColumns count="12">
    <tableColumn id="1" xr3:uid="{0FDBC3C8-6EFC-41F1-B5ED-E8FC9BED60FD}" name="Column1" dataDxfId="131"/>
    <tableColumn id="2" xr3:uid="{70DD4FBC-96E8-4243-AA4F-6D02053330CA}" name="Column2" dataDxfId="130"/>
    <tableColumn id="9" xr3:uid="{CACD49E6-A593-4B2C-B7CF-B15C9B792C22}" name="Column9" dataDxfId="129"/>
    <tableColumn id="10" xr3:uid="{225929EA-BA88-467E-A1FF-39C94DBAEC1C}" name="Column10" dataDxfId="128"/>
    <tableColumn id="11" xr3:uid="{A8CF7B5C-3AF4-47A1-8860-589593ED23F2}" name="Column11" dataDxfId="127"/>
    <tableColumn id="12" xr3:uid="{050B0C8E-3FB9-4D73-AD5A-36248DEF049F}" name="Column12" dataDxfId="126"/>
    <tableColumn id="13" xr3:uid="{AB9AFC7D-B8AE-4094-802E-B2CFFDD10F39}" name="Column13" dataDxfId="125"/>
    <tableColumn id="14" xr3:uid="{AB54E93E-5FC2-4542-9A6F-D6A46FDF3A5A}" name="Column14" dataDxfId="124"/>
    <tableColumn id="15" xr3:uid="{D585035A-E09F-4859-8E46-BC5FDF314E9D}" name="Column15" dataDxfId="123"/>
    <tableColumn id="16" xr3:uid="{E80990CC-7294-4FE9-8A3C-3EBF633E0B90}" name="Column16" dataDxfId="122"/>
    <tableColumn id="17" xr3:uid="{21C8B1A3-F520-4B18-AA9D-9B7FCE6E9875}" name="Column17" dataDxfId="121"/>
    <tableColumn id="18" xr3:uid="{C44CCCBD-EBD1-4959-818A-B656FC2EABD2}" name="Column18" dataDxfId="120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CD96398-3744-43B0-84E4-665146890FC1}" name="Table8" displayName="Table8" ref="A2:L70" totalsRowShown="0" headerRowDxfId="119" dataDxfId="118" tableBorderDxfId="117">
  <autoFilter ref="A2:L70" xr:uid="{DCD96398-3744-43B0-84E4-665146890FC1}"/>
  <tableColumns count="12">
    <tableColumn id="1" xr3:uid="{7D0065AC-D2FB-4C7A-B211-5CE5521527DA}" name="Column1" dataDxfId="116"/>
    <tableColumn id="2" xr3:uid="{A3EA21BF-BBCD-4137-8DB4-93365581FB00}" name="Column2" dataDxfId="115"/>
    <tableColumn id="9" xr3:uid="{6BB27C86-70BC-47FA-9DBF-00AC1AB794FF}" name="Column9" dataDxfId="114"/>
    <tableColumn id="10" xr3:uid="{17599965-F11A-4346-A5F8-9400E534982F}" name="Column10" dataDxfId="113"/>
    <tableColumn id="11" xr3:uid="{20BF320B-DBA0-4876-BAD5-CC46C56E8098}" name="Column11" dataDxfId="112"/>
    <tableColumn id="12" xr3:uid="{322CFA49-DC62-4AC0-9819-D27AAC7A4A87}" name="Column12" dataDxfId="111"/>
    <tableColumn id="13" xr3:uid="{41B4D27D-7481-45EC-B18D-CC78A9ADEF38}" name="Column13" dataDxfId="110"/>
    <tableColumn id="14" xr3:uid="{BEB2DF39-A1E3-4E54-B162-81DA74F3A02D}" name="Column14" dataDxfId="109"/>
    <tableColumn id="15" xr3:uid="{26C1E817-AABB-4AD1-B7E8-0385EAC2AF15}" name="Column15" dataDxfId="108"/>
    <tableColumn id="16" xr3:uid="{ADE0916D-0131-4231-9219-1983B1797000}" name="Column16" dataDxfId="107"/>
    <tableColumn id="17" xr3:uid="{F4DD1A72-5712-4788-90EB-9F1726E675CE}" name="Column17" dataDxfId="106"/>
    <tableColumn id="18" xr3:uid="{D03156FF-0E8B-406F-A221-EB7BEAB482EF}" name="Column18" dataDxfId="105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A11A707-38A4-44A1-B50E-59CBE31A641F}" name="Table9" displayName="Table9" ref="A2:L70" totalsRowShown="0" headerRowDxfId="104" dataDxfId="103" tableBorderDxfId="102">
  <autoFilter ref="A2:L70" xr:uid="{DA11A707-38A4-44A1-B50E-59CBE31A641F}"/>
  <tableColumns count="12">
    <tableColumn id="1" xr3:uid="{CB45BECC-8C88-4729-9AE9-7475BC483CE4}" name="Column1" dataDxfId="101"/>
    <tableColumn id="2" xr3:uid="{CAB9E6CC-C994-41BA-A544-1BF4E5410A88}" name="Column2" dataDxfId="100"/>
    <tableColumn id="9" xr3:uid="{0E8FD5B4-361A-4CCB-AAF7-C53C6CCF9E59}" name="Column9" dataDxfId="99"/>
    <tableColumn id="10" xr3:uid="{DE908B48-4DE2-4030-9B8E-1BD847F20839}" name="Column10" dataDxfId="98"/>
    <tableColumn id="11" xr3:uid="{ADEAB2C8-5C72-4A4B-ABBE-5792695344D4}" name="Column11" dataDxfId="97"/>
    <tableColumn id="12" xr3:uid="{6C039224-9049-441F-9DFD-F75681001939}" name="Column12" dataDxfId="96"/>
    <tableColumn id="13" xr3:uid="{7D15EB40-6DF7-4A21-A237-5C29986FFB12}" name="Column13" dataDxfId="95"/>
    <tableColumn id="14" xr3:uid="{6C7A38B2-69AC-4ED1-AA00-B4B28A3AA232}" name="Column14" dataDxfId="94"/>
    <tableColumn id="15" xr3:uid="{D4E47AF6-EAF4-4ED1-8E0C-F56DCDC054FE}" name="Column15" dataDxfId="93"/>
    <tableColumn id="16" xr3:uid="{A0BE1278-160E-4FFC-ADEE-B554F1207237}" name="Column16" dataDxfId="92"/>
    <tableColumn id="17" xr3:uid="{A1C8C550-5EB0-4789-9DB8-EB9DB84F99C6}" name="Column17" dataDxfId="91"/>
    <tableColumn id="18" xr3:uid="{2B95D916-86AB-49F7-9BCC-3854ECC212A8}" name="Column18" dataDxfId="90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CA70F61-2945-41EC-8B3E-74031E99AC4D}" name="Table10" displayName="Table10" ref="A2:L70" totalsRowShown="0" headerRowDxfId="89" dataDxfId="88" tableBorderDxfId="87">
  <autoFilter ref="A2:L70" xr:uid="{6CA70F61-2945-41EC-8B3E-74031E99AC4D}"/>
  <tableColumns count="12">
    <tableColumn id="1" xr3:uid="{49B08816-6F4A-4ABA-A9D8-AE043B2C0BA5}" name="Column1" dataDxfId="86"/>
    <tableColumn id="2" xr3:uid="{FB901CAD-0911-4612-A252-2FEF16F41D2A}" name="Column2" dataDxfId="85"/>
    <tableColumn id="9" xr3:uid="{120F9B28-4907-4F25-BBDF-1AFD2C42FC51}" name="Column9" dataDxfId="84"/>
    <tableColumn id="10" xr3:uid="{8000DF29-31EA-4C88-8529-E746B975FDB6}" name="Column10" dataDxfId="83"/>
    <tableColumn id="11" xr3:uid="{2B402ADD-DC51-499D-ACF4-D0A9DED33688}" name="Column11" dataDxfId="82"/>
    <tableColumn id="12" xr3:uid="{2F07DFD4-5ED7-4395-BBF2-15064B804F4F}" name="Column12" dataDxfId="81"/>
    <tableColumn id="13" xr3:uid="{2301623F-B71F-432D-9161-BD826658A341}" name="Column13" dataDxfId="80"/>
    <tableColumn id="14" xr3:uid="{EFCD28D4-A876-4682-8CAF-E7B39D635893}" name="Column14" dataDxfId="79"/>
    <tableColumn id="15" xr3:uid="{5341EB42-0A26-4467-97CA-C5C1D6F3741D}" name="Column15" dataDxfId="78"/>
    <tableColumn id="16" xr3:uid="{DEE3E5BA-74D2-4CE6-ADCB-EDD5EA739646}" name="Column16" dataDxfId="77"/>
    <tableColumn id="17" xr3:uid="{827D2823-5A59-4B0D-AF39-5FBA45286EEC}" name="Column17" dataDxfId="76"/>
    <tableColumn id="18" xr3:uid="{12FFFD20-B7C3-447C-A767-F40D6C9D9B0E}" name="Column18" dataDxfId="75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2785B9E1-F5E0-4439-A184-AC276A592E3E}" name="Table11" displayName="Table11" ref="A2:L70" totalsRowShown="0" headerRowDxfId="74" dataDxfId="73" tableBorderDxfId="72">
  <autoFilter ref="A2:L70" xr:uid="{2785B9E1-F5E0-4439-A184-AC276A592E3E}"/>
  <tableColumns count="12">
    <tableColumn id="1" xr3:uid="{EE5D1D72-3A18-47AE-80E8-4B2D8C7A0028}" name="Column1" dataDxfId="71"/>
    <tableColumn id="2" xr3:uid="{54F8D893-39A7-4A29-A3A0-06C1BF93F4AB}" name="Column2" dataDxfId="70"/>
    <tableColumn id="9" xr3:uid="{81E0CAA3-558A-4914-A219-4D36DCE0A527}" name="Column9" dataDxfId="69"/>
    <tableColumn id="10" xr3:uid="{5DA9EE8D-9167-4951-A2F0-ECFB752B2E98}" name="Column10" dataDxfId="68"/>
    <tableColumn id="11" xr3:uid="{871E4051-C971-43AC-A796-B8BD70DF7C74}" name="Column11" dataDxfId="67"/>
    <tableColumn id="12" xr3:uid="{3DF08832-B01D-4FA5-A86C-7A0191FBCC0D}" name="Column12" dataDxfId="66"/>
    <tableColumn id="13" xr3:uid="{811259AF-73E3-4250-9366-30F6A961CF18}" name="Column13" dataDxfId="65"/>
    <tableColumn id="14" xr3:uid="{81071095-53CA-42D6-A404-3DC39B6FE20C}" name="Column14" dataDxfId="64"/>
    <tableColumn id="15" xr3:uid="{1D0F2AE0-8F20-4072-B698-4CCF6C0C4350}" name="Column15" dataDxfId="63"/>
    <tableColumn id="16" xr3:uid="{99429E5B-CE8D-476B-8951-789F44BEE873}" name="Column16" dataDxfId="62"/>
    <tableColumn id="17" xr3:uid="{77FC0252-0D26-4C70-A732-8E2601CDE1F3}" name="Column17" dataDxfId="61"/>
    <tableColumn id="18" xr3:uid="{304FD94A-FB70-458C-BEE9-FEB2041B3DA0}" name="Column18" dataDxfId="60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94F9080-6AD6-494D-A4F6-6EF9DB7B2EC9}" name="Table12" displayName="Table12" ref="A2:L70" totalsRowShown="0" headerRowDxfId="59" dataDxfId="58" tableBorderDxfId="57">
  <autoFilter ref="A2:L70" xr:uid="{F94F9080-6AD6-494D-A4F6-6EF9DB7B2EC9}"/>
  <tableColumns count="12">
    <tableColumn id="1" xr3:uid="{5D64AF79-CDEE-4C21-BFEE-1E052AB31509}" name="Column1" dataDxfId="56"/>
    <tableColumn id="2" xr3:uid="{A8290CA5-7D37-403D-96F6-66ABFA609C93}" name="Column2" dataDxfId="55"/>
    <tableColumn id="9" xr3:uid="{0C926AF6-21A3-4397-B294-DF5792168222}" name="Column9" dataDxfId="54"/>
    <tableColumn id="10" xr3:uid="{A57293C7-8AA4-415D-8F4F-FD5C5C6EA1B6}" name="Column10" dataDxfId="53"/>
    <tableColumn id="11" xr3:uid="{32E1C1AE-77AF-430D-9ADF-D19B367F8DC5}" name="Column11" dataDxfId="52"/>
    <tableColumn id="12" xr3:uid="{A346C98C-12A7-4F00-9D25-6F5DA23B88E0}" name="Column12" dataDxfId="51"/>
    <tableColumn id="13" xr3:uid="{6CBDE22E-9168-47BA-AEE2-E0421A587A4A}" name="Column13" dataDxfId="50"/>
    <tableColumn id="14" xr3:uid="{60FBB858-BB58-490A-B4EA-C60190B9A0E3}" name="Column14" dataDxfId="49"/>
    <tableColumn id="15" xr3:uid="{2B07AB8A-F0F2-4AA1-88D3-AAD4E229EFE3}" name="Column15" dataDxfId="48"/>
    <tableColumn id="16" xr3:uid="{8192794E-1CBB-4CCD-A1B9-AB0B2DDC1DF9}" name="Column16" dataDxfId="47"/>
    <tableColumn id="17" xr3:uid="{F313C450-50D0-44FE-AB3E-2A0622EC541E}" name="Column17" dataDxfId="46"/>
    <tableColumn id="18" xr3:uid="{6B4CF1C8-A55C-480C-9BBF-E2623C396033}" name="Column18" dataDxfId="45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1D0669D-B661-4C8C-B18B-9629F22B85AF}" name="Table13" displayName="Table13" ref="A2:L71" totalsRowShown="0" headerRowDxfId="44" dataDxfId="43" tableBorderDxfId="42">
  <autoFilter ref="A2:L71" xr:uid="{71D0669D-B661-4C8C-B18B-9629F22B85AF}"/>
  <tableColumns count="12">
    <tableColumn id="1" xr3:uid="{59149D49-0CEC-42C0-9F67-C7EA91871F8E}" name="Column1" dataDxfId="41"/>
    <tableColumn id="2" xr3:uid="{CEAD2063-A134-497C-A70A-6AB6236515B9}" name="Column2" dataDxfId="40"/>
    <tableColumn id="9" xr3:uid="{BDD276EC-B1FE-434B-B53B-7332C8397087}" name="Column9" dataDxfId="39"/>
    <tableColumn id="10" xr3:uid="{C71B561C-582F-453D-ACB1-EBA87F1C8F52}" name="Column10" dataDxfId="38"/>
    <tableColumn id="11" xr3:uid="{D67A1420-6B74-4DDF-8B36-9B262B3B8DF0}" name="Column11" dataDxfId="37"/>
    <tableColumn id="12" xr3:uid="{FAC6B8BC-B93E-48C5-B785-039577BF7E79}" name="Column12" dataDxfId="36"/>
    <tableColumn id="13" xr3:uid="{5543C27B-E89C-437F-93B7-5F9C3032A072}" name="Column13" dataDxfId="35"/>
    <tableColumn id="14" xr3:uid="{0DBE368C-EC2C-4AEB-9EBE-07FD5E398123}" name="Column14" dataDxfId="34"/>
    <tableColumn id="15" xr3:uid="{13971869-32C8-46C8-B97B-5BD6842B0064}" name="Column15" dataDxfId="33"/>
    <tableColumn id="16" xr3:uid="{CFA2A53D-3EF7-4BE0-BF73-50BF19BC4199}" name="Column16" dataDxfId="32"/>
    <tableColumn id="17" xr3:uid="{4C0AFAC5-BB7D-4F3F-8206-B613A27ED007}" name="Column17" dataDxfId="31"/>
    <tableColumn id="18" xr3:uid="{B5141859-CC4F-4934-B232-898F9933FFEC}" name="Column18" dataDxfId="30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4AD9BA3-AA31-4ED2-90D2-0B93FAEDC8C4}" name="Table14" displayName="Table14" ref="A2:L71" totalsRowShown="0" headerRowDxfId="29" dataDxfId="28" tableBorderDxfId="27">
  <autoFilter ref="A2:L71" xr:uid="{D4AD9BA3-AA31-4ED2-90D2-0B93FAEDC8C4}"/>
  <tableColumns count="12">
    <tableColumn id="1" xr3:uid="{EB69A907-5306-4B4A-B84C-CBB8A3C58698}" name="Column1" dataDxfId="26"/>
    <tableColumn id="2" xr3:uid="{A47B60B4-3D70-4A9B-AFA1-49E8BD69DDF7}" name="Column2" dataDxfId="25"/>
    <tableColumn id="9" xr3:uid="{4C1DAF81-5733-4DF0-8E79-0503AD3BBD72}" name="Column9" dataDxfId="24"/>
    <tableColumn id="10" xr3:uid="{E8CD7B09-8A20-4F5D-8568-436C9CAC765F}" name="Column10" dataDxfId="23"/>
    <tableColumn id="11" xr3:uid="{2372BD51-2116-4600-9050-EF83B4693C2F}" name="Column11" dataDxfId="22"/>
    <tableColumn id="12" xr3:uid="{D85F3194-7AD4-454D-B59F-70E7EEFBE747}" name="Column12" dataDxfId="21"/>
    <tableColumn id="13" xr3:uid="{D82E6BA9-92C9-4671-9D68-0EFBADCFB4DE}" name="Column13" dataDxfId="20"/>
    <tableColumn id="14" xr3:uid="{BE87D780-5A1E-4384-951C-7F433974C1B4}" name="Column14" dataDxfId="19"/>
    <tableColumn id="15" xr3:uid="{48942DD2-045E-46DC-9D38-6EBCECF55735}" name="Column15" dataDxfId="18"/>
    <tableColumn id="16" xr3:uid="{3BADC27A-18F2-436C-AEE3-8144717C3B39}" name="Column16" dataDxfId="17"/>
    <tableColumn id="17" xr3:uid="{A441639F-CB26-4D88-89BF-C58DAACA3547}" name="Column17" dataDxfId="16"/>
    <tableColumn id="18" xr3:uid="{D769DCB9-3735-4B9A-9DD1-2BD7D7083D69}" name="Column18" dataDxfId="15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4E77CE25-2C14-4BFF-8F69-7EB1B24CC7AD}" name="Table15" displayName="Table15" ref="A2:L71" totalsRowShown="0" headerRowDxfId="14" dataDxfId="13" tableBorderDxfId="12">
  <autoFilter ref="A2:L71" xr:uid="{4E77CE25-2C14-4BFF-8F69-7EB1B24CC7AD}"/>
  <tableColumns count="12">
    <tableColumn id="1" xr3:uid="{2E7E2413-E973-4FAA-BC9D-433C274983AD}" name="Column1" dataDxfId="11"/>
    <tableColumn id="2" xr3:uid="{ACEB8F05-31CA-4565-896C-F8B7F4D6F9BF}" name="Column2" dataDxfId="10"/>
    <tableColumn id="9" xr3:uid="{484F7F32-542B-4CB3-AD89-7753FBE75230}" name="Column9" dataDxfId="9"/>
    <tableColumn id="10" xr3:uid="{311158CE-7BBE-4ED1-A26E-2F1A2F3DE37C}" name="Column10" dataDxfId="8"/>
    <tableColumn id="11" xr3:uid="{749FE904-E1D6-45BF-B545-DEEFA12A131A}" name="Column11" dataDxfId="7"/>
    <tableColumn id="12" xr3:uid="{BE982D5C-5F94-4F6C-A6E3-E2F6B400BAF4}" name="Column12" dataDxfId="6"/>
    <tableColumn id="13" xr3:uid="{BE997517-27D1-43B9-9DE0-010232D7C931}" name="Column13" dataDxfId="5"/>
    <tableColumn id="14" xr3:uid="{2E55669D-CA69-44EE-8059-1A599FD432F7}" name="Column14" dataDxfId="4"/>
    <tableColumn id="15" xr3:uid="{B96FEFEE-7996-47E4-8EEA-5147F929603A}" name="Column15" dataDxfId="3"/>
    <tableColumn id="16" xr3:uid="{1A16780F-8254-4EB5-9DC4-BEAA7291A5F3}" name="Column16" dataDxfId="2"/>
    <tableColumn id="17" xr3:uid="{95988036-2ECE-4F53-850C-0DE416169977}" name="Column17" dataDxfId="1"/>
    <tableColumn id="18" xr3:uid="{FAC96A05-CA6B-4268-AF33-2EDC4D76483A}" name="Column18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19A08-557C-44B3-B112-2789BD232B3A}">
  <dimension ref="A3:X24"/>
  <sheetViews>
    <sheetView tabSelected="1" topLeftCell="M2" zoomScale="120" zoomScaleNormal="107" workbookViewId="0">
      <selection activeCell="P3" sqref="P3"/>
    </sheetView>
  </sheetViews>
  <sheetFormatPr defaultRowHeight="14.4"/>
  <cols>
    <col min="1" max="1" width="12.77734375" bestFit="1" customWidth="1"/>
    <col min="2" max="2" width="18.109375" bestFit="1" customWidth="1"/>
    <col min="3" max="3" width="16.88671875" bestFit="1" customWidth="1"/>
    <col min="4" max="4" width="22.21875" bestFit="1" customWidth="1"/>
    <col min="5" max="5" width="16.5546875" bestFit="1" customWidth="1"/>
    <col min="6" max="6" width="18.33203125" bestFit="1" customWidth="1"/>
    <col min="7" max="7" width="13.6640625" bestFit="1" customWidth="1"/>
    <col min="8" max="8" width="12.77734375" bestFit="1" customWidth="1"/>
    <col min="9" max="9" width="16.77734375" bestFit="1" customWidth="1"/>
    <col min="10" max="10" width="17.88671875" bestFit="1" customWidth="1"/>
    <col min="11" max="14" width="19.33203125" bestFit="1" customWidth="1"/>
    <col min="15" max="15" width="12.5546875" bestFit="1" customWidth="1"/>
    <col min="16" max="16" width="16.44140625" bestFit="1" customWidth="1"/>
    <col min="17" max="17" width="17.5546875" bestFit="1" customWidth="1"/>
    <col min="18" max="21" width="19.33203125" bestFit="1" customWidth="1"/>
    <col min="22" max="22" width="17.109375" bestFit="1" customWidth="1"/>
    <col min="23" max="23" width="16.88671875" bestFit="1" customWidth="1"/>
    <col min="24" max="24" width="33.88671875" bestFit="1" customWidth="1"/>
    <col min="25" max="25" width="22.88671875" bestFit="1" customWidth="1"/>
    <col min="26" max="26" width="17.109375" bestFit="1" customWidth="1"/>
    <col min="27" max="27" width="18.88671875" bestFit="1" customWidth="1"/>
    <col min="28" max="28" width="14.21875" bestFit="1" customWidth="1"/>
    <col min="29" max="29" width="31.77734375" bestFit="1" customWidth="1"/>
    <col min="30" max="30" width="14.33203125" bestFit="1" customWidth="1"/>
    <col min="31" max="31" width="19.44140625" bestFit="1" customWidth="1"/>
    <col min="32" max="32" width="11.109375" bestFit="1" customWidth="1"/>
    <col min="33" max="33" width="17.33203125" bestFit="1" customWidth="1"/>
    <col min="34" max="34" width="16.77734375" bestFit="1" customWidth="1"/>
    <col min="35" max="35" width="14.33203125" bestFit="1" customWidth="1"/>
    <col min="36" max="36" width="23.33203125" bestFit="1" customWidth="1"/>
    <col min="37" max="37" width="19" bestFit="1" customWidth="1"/>
    <col min="38" max="38" width="13.77734375" bestFit="1" customWidth="1"/>
    <col min="39" max="39" width="36.44140625" bestFit="1" customWidth="1"/>
    <col min="40" max="40" width="26.109375" bestFit="1" customWidth="1"/>
    <col min="41" max="41" width="22.88671875" bestFit="1" customWidth="1"/>
    <col min="42" max="42" width="9.6640625" bestFit="1" customWidth="1"/>
    <col min="43" max="43" width="16.77734375" bestFit="1" customWidth="1"/>
    <col min="44" max="44" width="19.44140625" bestFit="1" customWidth="1"/>
    <col min="45" max="45" width="10" bestFit="1" customWidth="1"/>
    <col min="46" max="46" width="13.88671875" bestFit="1" customWidth="1"/>
    <col min="47" max="47" width="19.77734375" bestFit="1" customWidth="1"/>
    <col min="48" max="48" width="25.21875" bestFit="1" customWidth="1"/>
    <col min="49" max="49" width="37.21875" bestFit="1" customWidth="1"/>
    <col min="50" max="50" width="33.44140625" bestFit="1" customWidth="1"/>
    <col min="51" max="51" width="18.109375" bestFit="1" customWidth="1"/>
    <col min="52" max="52" width="36.77734375" bestFit="1" customWidth="1"/>
    <col min="53" max="53" width="21" bestFit="1" customWidth="1"/>
    <col min="54" max="54" width="15" bestFit="1" customWidth="1"/>
    <col min="55" max="55" width="37.44140625" bestFit="1" customWidth="1"/>
    <col min="56" max="56" width="14.21875" bestFit="1" customWidth="1"/>
    <col min="57" max="57" width="8.5546875" bestFit="1" customWidth="1"/>
    <col min="58" max="58" width="16.88671875" bestFit="1" customWidth="1"/>
    <col min="59" max="59" width="27.109375" bestFit="1" customWidth="1"/>
    <col min="60" max="60" width="12.88671875" bestFit="1" customWidth="1"/>
    <col min="61" max="61" width="22.88671875" bestFit="1" customWidth="1"/>
    <col min="62" max="62" width="19.44140625" bestFit="1" customWidth="1"/>
    <col min="63" max="63" width="27.109375" bestFit="1" customWidth="1"/>
    <col min="64" max="64" width="33.77734375" bestFit="1" customWidth="1"/>
    <col min="65" max="65" width="19.44140625" bestFit="1" customWidth="1"/>
    <col min="66" max="66" width="21.33203125" bestFit="1" customWidth="1"/>
    <col min="67" max="67" width="22.77734375" bestFit="1" customWidth="1"/>
    <col min="68" max="68" width="27.33203125" bestFit="1" customWidth="1"/>
    <col min="69" max="69" width="40.6640625" bestFit="1" customWidth="1"/>
    <col min="70" max="70" width="21.44140625" bestFit="1" customWidth="1"/>
    <col min="71" max="71" width="29.21875" bestFit="1" customWidth="1"/>
    <col min="72" max="72" width="23.109375" bestFit="1" customWidth="1"/>
    <col min="73" max="73" width="22.88671875" bestFit="1" customWidth="1"/>
    <col min="74" max="74" width="23.21875" bestFit="1" customWidth="1"/>
    <col min="75" max="75" width="24.33203125" bestFit="1" customWidth="1"/>
    <col min="76" max="76" width="15.109375" bestFit="1" customWidth="1"/>
    <col min="77" max="77" width="19.77734375" bestFit="1" customWidth="1"/>
    <col min="78" max="78" width="31.6640625" bestFit="1" customWidth="1"/>
    <col min="79" max="79" width="20.33203125" bestFit="1" customWidth="1"/>
    <col min="80" max="80" width="39" bestFit="1" customWidth="1"/>
    <col min="81" max="81" width="16.33203125" bestFit="1" customWidth="1"/>
    <col min="82" max="82" width="32.109375" bestFit="1" customWidth="1"/>
    <col min="83" max="83" width="25.6640625" bestFit="1" customWidth="1"/>
    <col min="84" max="84" width="5.5546875" bestFit="1" customWidth="1"/>
    <col min="85" max="85" width="10.21875" bestFit="1" customWidth="1"/>
    <col min="86" max="86" width="36.5546875" bestFit="1" customWidth="1"/>
    <col min="87" max="87" width="21" bestFit="1" customWidth="1"/>
    <col min="88" max="88" width="21.77734375" bestFit="1" customWidth="1"/>
    <col min="89" max="89" width="37.77734375" bestFit="1" customWidth="1"/>
    <col min="90" max="90" width="13.33203125" bestFit="1" customWidth="1"/>
    <col min="91" max="91" width="9" bestFit="1" customWidth="1"/>
    <col min="92" max="92" width="21" bestFit="1" customWidth="1"/>
    <col min="93" max="93" width="9.6640625" bestFit="1" customWidth="1"/>
    <col min="94" max="94" width="9.21875" bestFit="1" customWidth="1"/>
    <col min="95" max="96" width="9" bestFit="1" customWidth="1"/>
    <col min="97" max="98" width="9.109375" bestFit="1" customWidth="1"/>
    <col min="99" max="99" width="9.88671875" bestFit="1" customWidth="1"/>
    <col min="100" max="100" width="10.33203125" bestFit="1" customWidth="1"/>
    <col min="101" max="102" width="10" bestFit="1" customWidth="1"/>
    <col min="103" max="103" width="9.88671875" bestFit="1" customWidth="1"/>
    <col min="104" max="104" width="9.6640625" bestFit="1" customWidth="1"/>
    <col min="105" max="105" width="9.21875" bestFit="1" customWidth="1"/>
    <col min="106" max="106" width="9" bestFit="1" customWidth="1"/>
    <col min="107" max="107" width="12.6640625" bestFit="1" customWidth="1"/>
    <col min="108" max="108" width="13.44140625" bestFit="1" customWidth="1"/>
    <col min="109" max="109" width="19" bestFit="1" customWidth="1"/>
    <col min="110" max="110" width="9.6640625" bestFit="1" customWidth="1"/>
    <col min="111" max="111" width="9.21875" bestFit="1" customWidth="1"/>
    <col min="112" max="113" width="9" bestFit="1" customWidth="1"/>
    <col min="114" max="115" width="9.109375" bestFit="1" customWidth="1"/>
    <col min="116" max="116" width="9.88671875" bestFit="1" customWidth="1"/>
    <col min="117" max="117" width="10.33203125" bestFit="1" customWidth="1"/>
    <col min="118" max="119" width="10" bestFit="1" customWidth="1"/>
    <col min="120" max="120" width="9.88671875" bestFit="1" customWidth="1"/>
    <col min="121" max="121" width="9.6640625" bestFit="1" customWidth="1"/>
    <col min="122" max="122" width="9.21875" bestFit="1" customWidth="1"/>
    <col min="123" max="123" width="9" bestFit="1" customWidth="1"/>
    <col min="124" max="124" width="18.33203125" bestFit="1" customWidth="1"/>
    <col min="125" max="125" width="9.6640625" bestFit="1" customWidth="1"/>
    <col min="126" max="126" width="9.21875" bestFit="1" customWidth="1"/>
    <col min="127" max="128" width="9" bestFit="1" customWidth="1"/>
    <col min="129" max="130" width="9.109375" bestFit="1" customWidth="1"/>
    <col min="131" max="131" width="9.88671875" bestFit="1" customWidth="1"/>
    <col min="132" max="132" width="10.33203125" bestFit="1" customWidth="1"/>
    <col min="133" max="134" width="10" bestFit="1" customWidth="1"/>
    <col min="135" max="135" width="9.88671875" bestFit="1" customWidth="1"/>
    <col min="136" max="136" width="9.6640625" bestFit="1" customWidth="1"/>
    <col min="137" max="137" width="9.21875" bestFit="1" customWidth="1"/>
    <col min="138" max="138" width="9" bestFit="1" customWidth="1"/>
    <col min="139" max="139" width="15.88671875" bestFit="1" customWidth="1"/>
    <col min="140" max="140" width="9.6640625" bestFit="1" customWidth="1"/>
    <col min="141" max="141" width="9.21875" bestFit="1" customWidth="1"/>
    <col min="142" max="143" width="9" bestFit="1" customWidth="1"/>
    <col min="144" max="145" width="9.109375" bestFit="1" customWidth="1"/>
    <col min="146" max="146" width="9.88671875" bestFit="1" customWidth="1"/>
    <col min="147" max="147" width="10.33203125" bestFit="1" customWidth="1"/>
    <col min="148" max="149" width="10" bestFit="1" customWidth="1"/>
    <col min="150" max="150" width="9.88671875" bestFit="1" customWidth="1"/>
    <col min="151" max="151" width="9.6640625" bestFit="1" customWidth="1"/>
    <col min="152" max="152" width="9.21875" bestFit="1" customWidth="1"/>
    <col min="153" max="153" width="9" bestFit="1" customWidth="1"/>
    <col min="154" max="154" width="24.88671875" bestFit="1" customWidth="1"/>
    <col min="155" max="155" width="9.6640625" bestFit="1" customWidth="1"/>
    <col min="156" max="156" width="9.21875" bestFit="1" customWidth="1"/>
    <col min="157" max="158" width="9" bestFit="1" customWidth="1"/>
    <col min="159" max="160" width="9.109375" bestFit="1" customWidth="1"/>
    <col min="161" max="161" width="9.88671875" bestFit="1" customWidth="1"/>
    <col min="162" max="162" width="10.33203125" bestFit="1" customWidth="1"/>
    <col min="163" max="164" width="10" bestFit="1" customWidth="1"/>
    <col min="165" max="165" width="9.88671875" bestFit="1" customWidth="1"/>
    <col min="166" max="166" width="9.6640625" bestFit="1" customWidth="1"/>
    <col min="167" max="167" width="9.21875" bestFit="1" customWidth="1"/>
    <col min="168" max="168" width="9" bestFit="1" customWidth="1"/>
    <col min="169" max="169" width="20.6640625" bestFit="1" customWidth="1"/>
    <col min="170" max="170" width="9.6640625" bestFit="1" customWidth="1"/>
    <col min="171" max="171" width="9.21875" bestFit="1" customWidth="1"/>
    <col min="172" max="173" width="9" bestFit="1" customWidth="1"/>
    <col min="174" max="175" width="9.109375" bestFit="1" customWidth="1"/>
    <col min="176" max="176" width="9.88671875" bestFit="1" customWidth="1"/>
    <col min="177" max="177" width="10.33203125" bestFit="1" customWidth="1"/>
    <col min="178" max="179" width="10" bestFit="1" customWidth="1"/>
    <col min="180" max="180" width="9.88671875" bestFit="1" customWidth="1"/>
    <col min="181" max="181" width="9.6640625" bestFit="1" customWidth="1"/>
    <col min="182" max="182" width="9.21875" bestFit="1" customWidth="1"/>
    <col min="183" max="183" width="9" bestFit="1" customWidth="1"/>
    <col min="184" max="184" width="15.5546875" bestFit="1" customWidth="1"/>
    <col min="185" max="185" width="9.6640625" bestFit="1" customWidth="1"/>
    <col min="186" max="186" width="9.21875" bestFit="1" customWidth="1"/>
    <col min="187" max="188" width="9" bestFit="1" customWidth="1"/>
    <col min="189" max="190" width="9.109375" bestFit="1" customWidth="1"/>
    <col min="191" max="191" width="9.88671875" bestFit="1" customWidth="1"/>
    <col min="192" max="192" width="10.33203125" bestFit="1" customWidth="1"/>
    <col min="193" max="194" width="10" bestFit="1" customWidth="1"/>
    <col min="195" max="195" width="9.88671875" bestFit="1" customWidth="1"/>
    <col min="196" max="196" width="9.6640625" bestFit="1" customWidth="1"/>
    <col min="197" max="197" width="9.21875" bestFit="1" customWidth="1"/>
    <col min="198" max="198" width="9" bestFit="1" customWidth="1"/>
    <col min="199" max="199" width="38" bestFit="1" customWidth="1"/>
    <col min="200" max="200" width="9.6640625" bestFit="1" customWidth="1"/>
    <col min="201" max="201" width="9.21875" bestFit="1" customWidth="1"/>
    <col min="202" max="203" width="9" bestFit="1" customWidth="1"/>
    <col min="204" max="205" width="9.109375" bestFit="1" customWidth="1"/>
    <col min="206" max="206" width="9.88671875" bestFit="1" customWidth="1"/>
    <col min="207" max="207" width="10.33203125" bestFit="1" customWidth="1"/>
    <col min="208" max="209" width="10" bestFit="1" customWidth="1"/>
    <col min="210" max="210" width="9.88671875" bestFit="1" customWidth="1"/>
    <col min="211" max="211" width="9.6640625" bestFit="1" customWidth="1"/>
    <col min="212" max="212" width="9.21875" bestFit="1" customWidth="1"/>
    <col min="213" max="213" width="9" bestFit="1" customWidth="1"/>
    <col min="214" max="214" width="27.6640625" bestFit="1" customWidth="1"/>
    <col min="215" max="215" width="9.6640625" bestFit="1" customWidth="1"/>
    <col min="216" max="216" width="9.21875" bestFit="1" customWidth="1"/>
    <col min="217" max="218" width="9" bestFit="1" customWidth="1"/>
    <col min="219" max="220" width="9.109375" bestFit="1" customWidth="1"/>
    <col min="221" max="221" width="9.88671875" bestFit="1" customWidth="1"/>
    <col min="222" max="222" width="10.33203125" bestFit="1" customWidth="1"/>
    <col min="223" max="224" width="10" bestFit="1" customWidth="1"/>
    <col min="225" max="225" width="9.88671875" bestFit="1" customWidth="1"/>
    <col min="226" max="226" width="9.6640625" bestFit="1" customWidth="1"/>
    <col min="227" max="227" width="9.21875" bestFit="1" customWidth="1"/>
    <col min="228" max="228" width="9" bestFit="1" customWidth="1"/>
    <col min="229" max="229" width="24.44140625" bestFit="1" customWidth="1"/>
    <col min="230" max="230" width="9.6640625" bestFit="1" customWidth="1"/>
    <col min="231" max="231" width="9.21875" bestFit="1" customWidth="1"/>
    <col min="232" max="233" width="9" bestFit="1" customWidth="1"/>
    <col min="234" max="235" width="9.109375" bestFit="1" customWidth="1"/>
    <col min="236" max="236" width="9.88671875" bestFit="1" customWidth="1"/>
    <col min="237" max="237" width="10.33203125" bestFit="1" customWidth="1"/>
    <col min="238" max="239" width="10" bestFit="1" customWidth="1"/>
    <col min="240" max="240" width="9.88671875" bestFit="1" customWidth="1"/>
    <col min="241" max="241" width="9.6640625" bestFit="1" customWidth="1"/>
    <col min="242" max="242" width="9.21875" bestFit="1" customWidth="1"/>
    <col min="243" max="243" width="9" bestFit="1" customWidth="1"/>
    <col min="244" max="244" width="11.44140625" bestFit="1" customWidth="1"/>
    <col min="245" max="245" width="9.6640625" bestFit="1" customWidth="1"/>
    <col min="246" max="246" width="9.21875" bestFit="1" customWidth="1"/>
    <col min="247" max="248" width="9" bestFit="1" customWidth="1"/>
    <col min="249" max="250" width="9.109375" bestFit="1" customWidth="1"/>
    <col min="251" max="251" width="9.88671875" bestFit="1" customWidth="1"/>
    <col min="252" max="252" width="10.33203125" bestFit="1" customWidth="1"/>
    <col min="253" max="254" width="10" bestFit="1" customWidth="1"/>
    <col min="255" max="255" width="9.88671875" bestFit="1" customWidth="1"/>
    <col min="256" max="256" width="9.6640625" bestFit="1" customWidth="1"/>
    <col min="257" max="257" width="9.21875" bestFit="1" customWidth="1"/>
    <col min="258" max="258" width="9" bestFit="1" customWidth="1"/>
    <col min="259" max="259" width="18.33203125" bestFit="1" customWidth="1"/>
    <col min="260" max="260" width="9.6640625" bestFit="1" customWidth="1"/>
    <col min="261" max="261" width="9.21875" bestFit="1" customWidth="1"/>
    <col min="262" max="263" width="9" bestFit="1" customWidth="1"/>
    <col min="264" max="265" width="9.109375" bestFit="1" customWidth="1"/>
    <col min="266" max="266" width="9.88671875" bestFit="1" customWidth="1"/>
    <col min="267" max="267" width="10.33203125" bestFit="1" customWidth="1"/>
    <col min="268" max="269" width="10" bestFit="1" customWidth="1"/>
    <col min="270" max="270" width="9.88671875" bestFit="1" customWidth="1"/>
    <col min="271" max="271" width="9.6640625" bestFit="1" customWidth="1"/>
    <col min="272" max="272" width="9.21875" bestFit="1" customWidth="1"/>
    <col min="273" max="273" width="9" bestFit="1" customWidth="1"/>
    <col min="274" max="274" width="21" bestFit="1" customWidth="1"/>
    <col min="275" max="275" width="9.109375" bestFit="1" customWidth="1"/>
    <col min="276" max="276" width="10" bestFit="1" customWidth="1"/>
    <col min="277" max="277" width="11.5546875" bestFit="1" customWidth="1"/>
    <col min="278" max="278" width="9.6640625" bestFit="1" customWidth="1"/>
    <col min="279" max="279" width="9.21875" bestFit="1" customWidth="1"/>
    <col min="280" max="281" width="9" bestFit="1" customWidth="1"/>
    <col min="282" max="283" width="9.109375" bestFit="1" customWidth="1"/>
    <col min="284" max="284" width="9.88671875" bestFit="1" customWidth="1"/>
    <col min="285" max="285" width="10.33203125" bestFit="1" customWidth="1"/>
    <col min="286" max="287" width="10" bestFit="1" customWidth="1"/>
    <col min="288" max="288" width="9.88671875" bestFit="1" customWidth="1"/>
    <col min="289" max="289" width="9.6640625" bestFit="1" customWidth="1"/>
    <col min="290" max="290" width="9.21875" bestFit="1" customWidth="1"/>
    <col min="291" max="291" width="9" bestFit="1" customWidth="1"/>
    <col min="292" max="292" width="15.44140625" bestFit="1" customWidth="1"/>
    <col min="293" max="293" width="9.6640625" bestFit="1" customWidth="1"/>
    <col min="294" max="294" width="9.21875" bestFit="1" customWidth="1"/>
    <col min="295" max="296" width="9" bestFit="1" customWidth="1"/>
    <col min="297" max="298" width="9.109375" bestFit="1" customWidth="1"/>
    <col min="299" max="299" width="9.88671875" bestFit="1" customWidth="1"/>
    <col min="300" max="300" width="10.33203125" bestFit="1" customWidth="1"/>
    <col min="301" max="302" width="10" bestFit="1" customWidth="1"/>
    <col min="303" max="303" width="9.88671875" bestFit="1" customWidth="1"/>
    <col min="304" max="304" width="9.6640625" bestFit="1" customWidth="1"/>
    <col min="305" max="305" width="9.21875" bestFit="1" customWidth="1"/>
    <col min="306" max="306" width="9" bestFit="1" customWidth="1"/>
    <col min="307" max="307" width="21.33203125" bestFit="1" customWidth="1"/>
    <col min="308" max="308" width="9.6640625" bestFit="1" customWidth="1"/>
    <col min="309" max="309" width="9.21875" bestFit="1" customWidth="1"/>
    <col min="310" max="311" width="9" bestFit="1" customWidth="1"/>
    <col min="312" max="313" width="9.109375" bestFit="1" customWidth="1"/>
    <col min="314" max="314" width="9.88671875" bestFit="1" customWidth="1"/>
    <col min="315" max="315" width="10.33203125" bestFit="1" customWidth="1"/>
    <col min="316" max="317" width="10" bestFit="1" customWidth="1"/>
    <col min="318" max="318" width="9.88671875" bestFit="1" customWidth="1"/>
    <col min="319" max="319" width="9.6640625" bestFit="1" customWidth="1"/>
    <col min="320" max="320" width="9.21875" bestFit="1" customWidth="1"/>
    <col min="321" max="321" width="9" bestFit="1" customWidth="1"/>
    <col min="322" max="322" width="26.77734375" bestFit="1" customWidth="1"/>
    <col min="323" max="323" width="9.6640625" bestFit="1" customWidth="1"/>
    <col min="324" max="324" width="9.21875" bestFit="1" customWidth="1"/>
    <col min="325" max="326" width="9" bestFit="1" customWidth="1"/>
    <col min="327" max="328" width="9.109375" bestFit="1" customWidth="1"/>
    <col min="329" max="329" width="9.88671875" bestFit="1" customWidth="1"/>
    <col min="330" max="330" width="10.33203125" bestFit="1" customWidth="1"/>
    <col min="331" max="332" width="10" bestFit="1" customWidth="1"/>
    <col min="333" max="333" width="9.88671875" bestFit="1" customWidth="1"/>
    <col min="334" max="334" width="9.6640625" bestFit="1" customWidth="1"/>
    <col min="335" max="335" width="9.21875" bestFit="1" customWidth="1"/>
    <col min="336" max="336" width="9" bestFit="1" customWidth="1"/>
    <col min="337" max="337" width="38.77734375" bestFit="1" customWidth="1"/>
    <col min="338" max="338" width="9.6640625" bestFit="1" customWidth="1"/>
    <col min="339" max="339" width="9.21875" bestFit="1" customWidth="1"/>
    <col min="340" max="341" width="9" bestFit="1" customWidth="1"/>
    <col min="342" max="343" width="9.109375" bestFit="1" customWidth="1"/>
    <col min="344" max="344" width="9.88671875" bestFit="1" customWidth="1"/>
    <col min="345" max="345" width="10.33203125" bestFit="1" customWidth="1"/>
    <col min="346" max="347" width="10" bestFit="1" customWidth="1"/>
    <col min="348" max="348" width="9.88671875" bestFit="1" customWidth="1"/>
    <col min="349" max="349" width="9.6640625" bestFit="1" customWidth="1"/>
    <col min="350" max="350" width="9.21875" bestFit="1" customWidth="1"/>
    <col min="351" max="351" width="9" bestFit="1" customWidth="1"/>
    <col min="352" max="352" width="35" bestFit="1" customWidth="1"/>
    <col min="353" max="353" width="9.6640625" bestFit="1" customWidth="1"/>
    <col min="354" max="354" width="9.21875" bestFit="1" customWidth="1"/>
    <col min="355" max="356" width="9" bestFit="1" customWidth="1"/>
    <col min="357" max="358" width="9.109375" bestFit="1" customWidth="1"/>
    <col min="359" max="359" width="9.88671875" bestFit="1" customWidth="1"/>
    <col min="360" max="360" width="10.33203125" bestFit="1" customWidth="1"/>
    <col min="361" max="362" width="10" bestFit="1" customWidth="1"/>
    <col min="363" max="363" width="9.88671875" bestFit="1" customWidth="1"/>
    <col min="364" max="364" width="9.6640625" bestFit="1" customWidth="1"/>
    <col min="365" max="365" width="9.21875" bestFit="1" customWidth="1"/>
    <col min="366" max="366" width="9" bestFit="1" customWidth="1"/>
    <col min="367" max="367" width="19.6640625" bestFit="1" customWidth="1"/>
    <col min="368" max="368" width="9.6640625" bestFit="1" customWidth="1"/>
    <col min="369" max="369" width="9.21875" bestFit="1" customWidth="1"/>
    <col min="370" max="371" width="9" bestFit="1" customWidth="1"/>
    <col min="372" max="373" width="9.109375" bestFit="1" customWidth="1"/>
    <col min="374" max="374" width="9.88671875" bestFit="1" customWidth="1"/>
    <col min="375" max="375" width="10.33203125" bestFit="1" customWidth="1"/>
    <col min="376" max="377" width="10" bestFit="1" customWidth="1"/>
    <col min="378" max="378" width="9.88671875" bestFit="1" customWidth="1"/>
    <col min="379" max="379" width="9.6640625" bestFit="1" customWidth="1"/>
    <col min="380" max="380" width="9.21875" bestFit="1" customWidth="1"/>
    <col min="381" max="381" width="9" bestFit="1" customWidth="1"/>
    <col min="382" max="382" width="38.33203125" bestFit="1" customWidth="1"/>
    <col min="383" max="383" width="9.6640625" bestFit="1" customWidth="1"/>
    <col min="384" max="384" width="9.21875" bestFit="1" customWidth="1"/>
    <col min="385" max="386" width="9" bestFit="1" customWidth="1"/>
    <col min="387" max="388" width="9.109375" bestFit="1" customWidth="1"/>
    <col min="389" max="389" width="9.88671875" bestFit="1" customWidth="1"/>
    <col min="390" max="390" width="10.33203125" bestFit="1" customWidth="1"/>
    <col min="391" max="392" width="10" bestFit="1" customWidth="1"/>
    <col min="393" max="393" width="9.88671875" bestFit="1" customWidth="1"/>
    <col min="394" max="394" width="9.6640625" bestFit="1" customWidth="1"/>
    <col min="395" max="395" width="9.21875" bestFit="1" customWidth="1"/>
    <col min="396" max="396" width="9" bestFit="1" customWidth="1"/>
    <col min="397" max="397" width="22.5546875" bestFit="1" customWidth="1"/>
    <col min="398" max="398" width="9.6640625" bestFit="1" customWidth="1"/>
    <col min="399" max="399" width="9.21875" bestFit="1" customWidth="1"/>
    <col min="400" max="401" width="9" bestFit="1" customWidth="1"/>
    <col min="402" max="403" width="9.109375" bestFit="1" customWidth="1"/>
    <col min="404" max="404" width="9.88671875" bestFit="1" customWidth="1"/>
    <col min="405" max="405" width="10.33203125" bestFit="1" customWidth="1"/>
    <col min="406" max="407" width="10" bestFit="1" customWidth="1"/>
    <col min="408" max="408" width="9.88671875" bestFit="1" customWidth="1"/>
    <col min="409" max="409" width="9.6640625" bestFit="1" customWidth="1"/>
    <col min="410" max="410" width="9.21875" bestFit="1" customWidth="1"/>
    <col min="411" max="411" width="9" bestFit="1" customWidth="1"/>
    <col min="412" max="412" width="16.5546875" bestFit="1" customWidth="1"/>
    <col min="413" max="413" width="9.6640625" bestFit="1" customWidth="1"/>
    <col min="414" max="414" width="9.21875" bestFit="1" customWidth="1"/>
    <col min="415" max="416" width="9" bestFit="1" customWidth="1"/>
    <col min="417" max="418" width="9.109375" bestFit="1" customWidth="1"/>
    <col min="419" max="419" width="9.88671875" bestFit="1" customWidth="1"/>
    <col min="420" max="420" width="10.33203125" bestFit="1" customWidth="1"/>
    <col min="421" max="422" width="10" bestFit="1" customWidth="1"/>
    <col min="423" max="423" width="9.88671875" bestFit="1" customWidth="1"/>
    <col min="424" max="424" width="9.6640625" bestFit="1" customWidth="1"/>
    <col min="425" max="425" width="9.21875" bestFit="1" customWidth="1"/>
    <col min="426" max="426" width="9" bestFit="1" customWidth="1"/>
    <col min="427" max="427" width="39" bestFit="1" customWidth="1"/>
    <col min="428" max="428" width="9.6640625" bestFit="1" customWidth="1"/>
    <col min="429" max="429" width="9.21875" bestFit="1" customWidth="1"/>
    <col min="430" max="431" width="9" bestFit="1" customWidth="1"/>
    <col min="432" max="433" width="9.109375" bestFit="1" customWidth="1"/>
    <col min="434" max="434" width="9.88671875" bestFit="1" customWidth="1"/>
    <col min="435" max="435" width="10.33203125" bestFit="1" customWidth="1"/>
    <col min="436" max="437" width="10" bestFit="1" customWidth="1"/>
    <col min="438" max="438" width="9.88671875" bestFit="1" customWidth="1"/>
    <col min="439" max="439" width="9.6640625" bestFit="1" customWidth="1"/>
    <col min="440" max="440" width="9.21875" bestFit="1" customWidth="1"/>
    <col min="441" max="441" width="9" bestFit="1" customWidth="1"/>
    <col min="442" max="442" width="15.77734375" bestFit="1" customWidth="1"/>
    <col min="443" max="443" width="9.6640625" bestFit="1" customWidth="1"/>
    <col min="444" max="444" width="9.21875" bestFit="1" customWidth="1"/>
    <col min="445" max="446" width="9" bestFit="1" customWidth="1"/>
    <col min="447" max="448" width="9.109375" bestFit="1" customWidth="1"/>
    <col min="449" max="449" width="9.88671875" bestFit="1" customWidth="1"/>
    <col min="450" max="450" width="10.33203125" bestFit="1" customWidth="1"/>
    <col min="451" max="452" width="10" bestFit="1" customWidth="1"/>
    <col min="453" max="453" width="9.88671875" bestFit="1" customWidth="1"/>
    <col min="454" max="454" width="9.6640625" bestFit="1" customWidth="1"/>
    <col min="455" max="455" width="9.21875" bestFit="1" customWidth="1"/>
    <col min="456" max="456" width="9" bestFit="1" customWidth="1"/>
    <col min="457" max="457" width="10.109375" bestFit="1" customWidth="1"/>
    <col min="458" max="458" width="9.6640625" bestFit="1" customWidth="1"/>
    <col min="459" max="459" width="9.21875" bestFit="1" customWidth="1"/>
    <col min="460" max="461" width="9" bestFit="1" customWidth="1"/>
    <col min="462" max="463" width="9.109375" bestFit="1" customWidth="1"/>
    <col min="464" max="464" width="9.88671875" bestFit="1" customWidth="1"/>
    <col min="465" max="465" width="10.33203125" bestFit="1" customWidth="1"/>
    <col min="466" max="467" width="10" bestFit="1" customWidth="1"/>
    <col min="468" max="468" width="9.88671875" bestFit="1" customWidth="1"/>
    <col min="469" max="469" width="9.6640625" bestFit="1" customWidth="1"/>
    <col min="470" max="470" width="9.21875" bestFit="1" customWidth="1"/>
    <col min="471" max="471" width="9" bestFit="1" customWidth="1"/>
    <col min="472" max="472" width="18.44140625" bestFit="1" customWidth="1"/>
    <col min="473" max="473" width="9.6640625" bestFit="1" customWidth="1"/>
    <col min="474" max="474" width="9.21875" bestFit="1" customWidth="1"/>
    <col min="475" max="476" width="9" bestFit="1" customWidth="1"/>
    <col min="477" max="478" width="9.109375" bestFit="1" customWidth="1"/>
    <col min="479" max="479" width="9.88671875" bestFit="1" customWidth="1"/>
    <col min="480" max="480" width="10.33203125" bestFit="1" customWidth="1"/>
    <col min="481" max="482" width="10" bestFit="1" customWidth="1"/>
    <col min="483" max="483" width="9.88671875" bestFit="1" customWidth="1"/>
    <col min="484" max="484" width="9.6640625" bestFit="1" customWidth="1"/>
    <col min="485" max="485" width="9.21875" bestFit="1" customWidth="1"/>
    <col min="486" max="486" width="9" bestFit="1" customWidth="1"/>
    <col min="487" max="487" width="28.6640625" bestFit="1" customWidth="1"/>
    <col min="488" max="488" width="9.6640625" bestFit="1" customWidth="1"/>
    <col min="489" max="489" width="9.21875" bestFit="1" customWidth="1"/>
    <col min="490" max="491" width="9" bestFit="1" customWidth="1"/>
    <col min="492" max="493" width="9.109375" bestFit="1" customWidth="1"/>
    <col min="494" max="494" width="9.88671875" bestFit="1" customWidth="1"/>
    <col min="495" max="495" width="10.33203125" bestFit="1" customWidth="1"/>
    <col min="496" max="497" width="10" bestFit="1" customWidth="1"/>
    <col min="498" max="498" width="9.88671875" bestFit="1" customWidth="1"/>
    <col min="499" max="499" width="9.6640625" bestFit="1" customWidth="1"/>
    <col min="500" max="500" width="9.21875" bestFit="1" customWidth="1"/>
    <col min="501" max="501" width="9" bestFit="1" customWidth="1"/>
    <col min="502" max="502" width="14.44140625" bestFit="1" customWidth="1"/>
    <col min="503" max="503" width="9.6640625" bestFit="1" customWidth="1"/>
    <col min="504" max="504" width="9.21875" bestFit="1" customWidth="1"/>
    <col min="505" max="506" width="9" bestFit="1" customWidth="1"/>
    <col min="507" max="508" width="9.109375" bestFit="1" customWidth="1"/>
    <col min="509" max="509" width="9.88671875" bestFit="1" customWidth="1"/>
    <col min="510" max="510" width="10.33203125" bestFit="1" customWidth="1"/>
    <col min="511" max="512" width="10" bestFit="1" customWidth="1"/>
    <col min="513" max="513" width="9.88671875" bestFit="1" customWidth="1"/>
    <col min="514" max="514" width="9.6640625" bestFit="1" customWidth="1"/>
    <col min="515" max="515" width="9.21875" bestFit="1" customWidth="1"/>
    <col min="516" max="516" width="9" bestFit="1" customWidth="1"/>
    <col min="517" max="517" width="24.44140625" bestFit="1" customWidth="1"/>
    <col min="518" max="518" width="9.6640625" bestFit="1" customWidth="1"/>
    <col min="519" max="519" width="9.21875" bestFit="1" customWidth="1"/>
    <col min="520" max="521" width="9" bestFit="1" customWidth="1"/>
    <col min="522" max="523" width="9.109375" bestFit="1" customWidth="1"/>
    <col min="524" max="524" width="9.88671875" bestFit="1" customWidth="1"/>
    <col min="525" max="525" width="10.33203125" bestFit="1" customWidth="1"/>
    <col min="526" max="527" width="10" bestFit="1" customWidth="1"/>
    <col min="528" max="528" width="9.88671875" bestFit="1" customWidth="1"/>
    <col min="529" max="529" width="9.6640625" bestFit="1" customWidth="1"/>
    <col min="530" max="530" width="9.21875" bestFit="1" customWidth="1"/>
    <col min="531" max="531" width="9" bestFit="1" customWidth="1"/>
    <col min="532" max="532" width="21" bestFit="1" customWidth="1"/>
    <col min="533" max="533" width="9.6640625" bestFit="1" customWidth="1"/>
    <col min="534" max="534" width="9.21875" bestFit="1" customWidth="1"/>
    <col min="535" max="536" width="9" bestFit="1" customWidth="1"/>
    <col min="537" max="538" width="9.109375" bestFit="1" customWidth="1"/>
    <col min="539" max="539" width="9.88671875" bestFit="1" customWidth="1"/>
    <col min="540" max="540" width="10.33203125" bestFit="1" customWidth="1"/>
    <col min="541" max="542" width="10" bestFit="1" customWidth="1"/>
    <col min="543" max="543" width="9.88671875" bestFit="1" customWidth="1"/>
    <col min="544" max="544" width="9.6640625" bestFit="1" customWidth="1"/>
    <col min="545" max="545" width="9.21875" bestFit="1" customWidth="1"/>
    <col min="546" max="546" width="9" bestFit="1" customWidth="1"/>
    <col min="547" max="547" width="28.6640625" bestFit="1" customWidth="1"/>
    <col min="548" max="548" width="9.6640625" bestFit="1" customWidth="1"/>
    <col min="549" max="549" width="9.21875" bestFit="1" customWidth="1"/>
    <col min="550" max="551" width="9" bestFit="1" customWidth="1"/>
    <col min="552" max="553" width="9.109375" bestFit="1" customWidth="1"/>
    <col min="554" max="554" width="9.88671875" bestFit="1" customWidth="1"/>
    <col min="555" max="555" width="10.33203125" bestFit="1" customWidth="1"/>
    <col min="556" max="557" width="10" bestFit="1" customWidth="1"/>
    <col min="558" max="558" width="9.88671875" bestFit="1" customWidth="1"/>
    <col min="559" max="559" width="9.6640625" bestFit="1" customWidth="1"/>
    <col min="560" max="560" width="9.21875" bestFit="1" customWidth="1"/>
    <col min="561" max="561" width="9" bestFit="1" customWidth="1"/>
    <col min="562" max="562" width="35.33203125" bestFit="1" customWidth="1"/>
    <col min="563" max="563" width="9.6640625" bestFit="1" customWidth="1"/>
    <col min="564" max="564" width="9.21875" bestFit="1" customWidth="1"/>
    <col min="565" max="566" width="9" bestFit="1" customWidth="1"/>
    <col min="567" max="568" width="9.109375" bestFit="1" customWidth="1"/>
    <col min="569" max="569" width="9.88671875" bestFit="1" customWidth="1"/>
    <col min="570" max="570" width="10.33203125" bestFit="1" customWidth="1"/>
    <col min="571" max="572" width="10" bestFit="1" customWidth="1"/>
    <col min="573" max="573" width="9.88671875" bestFit="1" customWidth="1"/>
    <col min="574" max="574" width="9.6640625" bestFit="1" customWidth="1"/>
    <col min="575" max="575" width="9.21875" bestFit="1" customWidth="1"/>
    <col min="576" max="576" width="9" bestFit="1" customWidth="1"/>
    <col min="577" max="577" width="21" bestFit="1" customWidth="1"/>
    <col min="578" max="578" width="9.6640625" bestFit="1" customWidth="1"/>
    <col min="579" max="579" width="9.21875" bestFit="1" customWidth="1"/>
    <col min="580" max="581" width="9" bestFit="1" customWidth="1"/>
    <col min="582" max="583" width="9.109375" bestFit="1" customWidth="1"/>
    <col min="584" max="584" width="9.88671875" bestFit="1" customWidth="1"/>
    <col min="585" max="585" width="10.33203125" bestFit="1" customWidth="1"/>
    <col min="586" max="587" width="10" bestFit="1" customWidth="1"/>
    <col min="588" max="588" width="9.88671875" bestFit="1" customWidth="1"/>
    <col min="589" max="589" width="9.6640625" bestFit="1" customWidth="1"/>
    <col min="590" max="590" width="9.21875" bestFit="1" customWidth="1"/>
    <col min="591" max="591" width="9" bestFit="1" customWidth="1"/>
    <col min="592" max="592" width="22.88671875" bestFit="1" customWidth="1"/>
    <col min="593" max="593" width="9.6640625" bestFit="1" customWidth="1"/>
    <col min="594" max="594" width="9.21875" bestFit="1" customWidth="1"/>
    <col min="595" max="596" width="9" bestFit="1" customWidth="1"/>
    <col min="597" max="598" width="9.109375" bestFit="1" customWidth="1"/>
    <col min="599" max="599" width="9.88671875" bestFit="1" customWidth="1"/>
    <col min="600" max="600" width="10.33203125" bestFit="1" customWidth="1"/>
    <col min="601" max="602" width="10" bestFit="1" customWidth="1"/>
    <col min="603" max="603" width="9.88671875" bestFit="1" customWidth="1"/>
    <col min="604" max="604" width="9.6640625" bestFit="1" customWidth="1"/>
    <col min="605" max="605" width="9.21875" bestFit="1" customWidth="1"/>
    <col min="606" max="606" width="9" bestFit="1" customWidth="1"/>
    <col min="607" max="607" width="24.33203125" bestFit="1" customWidth="1"/>
    <col min="608" max="608" width="9.6640625" bestFit="1" customWidth="1"/>
    <col min="609" max="609" width="9.21875" bestFit="1" customWidth="1"/>
    <col min="610" max="611" width="9" bestFit="1" customWidth="1"/>
    <col min="612" max="613" width="9.109375" bestFit="1" customWidth="1"/>
    <col min="614" max="614" width="9.88671875" bestFit="1" customWidth="1"/>
    <col min="615" max="615" width="10.33203125" bestFit="1" customWidth="1"/>
    <col min="616" max="617" width="10" bestFit="1" customWidth="1"/>
    <col min="618" max="618" width="9.88671875" bestFit="1" customWidth="1"/>
    <col min="619" max="619" width="9.6640625" bestFit="1" customWidth="1"/>
    <col min="620" max="620" width="9.21875" bestFit="1" customWidth="1"/>
    <col min="621" max="621" width="9" bestFit="1" customWidth="1"/>
    <col min="622" max="622" width="28.88671875" bestFit="1" customWidth="1"/>
    <col min="623" max="623" width="9.6640625" bestFit="1" customWidth="1"/>
    <col min="624" max="624" width="9.21875" bestFit="1" customWidth="1"/>
    <col min="625" max="626" width="9" bestFit="1" customWidth="1"/>
    <col min="627" max="628" width="9.109375" bestFit="1" customWidth="1"/>
    <col min="629" max="629" width="9.88671875" bestFit="1" customWidth="1"/>
    <col min="630" max="630" width="10.33203125" bestFit="1" customWidth="1"/>
    <col min="631" max="632" width="10" bestFit="1" customWidth="1"/>
    <col min="633" max="633" width="9.88671875" bestFit="1" customWidth="1"/>
    <col min="634" max="634" width="9.6640625" bestFit="1" customWidth="1"/>
    <col min="635" max="635" width="9.21875" bestFit="1" customWidth="1"/>
    <col min="636" max="636" width="9" bestFit="1" customWidth="1"/>
    <col min="637" max="637" width="42.21875" bestFit="1" customWidth="1"/>
    <col min="638" max="638" width="9.6640625" bestFit="1" customWidth="1"/>
    <col min="639" max="639" width="9.21875" bestFit="1" customWidth="1"/>
    <col min="640" max="641" width="9" bestFit="1" customWidth="1"/>
    <col min="642" max="643" width="9.109375" bestFit="1" customWidth="1"/>
    <col min="644" max="644" width="9.88671875" bestFit="1" customWidth="1"/>
    <col min="645" max="645" width="10.33203125" bestFit="1" customWidth="1"/>
    <col min="646" max="647" width="10" bestFit="1" customWidth="1"/>
    <col min="648" max="648" width="9.88671875" bestFit="1" customWidth="1"/>
    <col min="649" max="649" width="9.6640625" bestFit="1" customWidth="1"/>
    <col min="650" max="650" width="9.21875" bestFit="1" customWidth="1"/>
    <col min="651" max="651" width="9" bestFit="1" customWidth="1"/>
    <col min="652" max="652" width="23" bestFit="1" customWidth="1"/>
    <col min="653" max="653" width="9.6640625" bestFit="1" customWidth="1"/>
    <col min="654" max="654" width="9.21875" bestFit="1" customWidth="1"/>
    <col min="655" max="656" width="9" bestFit="1" customWidth="1"/>
    <col min="657" max="658" width="9.109375" bestFit="1" customWidth="1"/>
    <col min="659" max="659" width="9.88671875" bestFit="1" customWidth="1"/>
    <col min="660" max="660" width="10.33203125" bestFit="1" customWidth="1"/>
    <col min="661" max="662" width="10" bestFit="1" customWidth="1"/>
    <col min="663" max="663" width="9.88671875" bestFit="1" customWidth="1"/>
    <col min="664" max="664" width="9.6640625" bestFit="1" customWidth="1"/>
    <col min="665" max="665" width="9.21875" bestFit="1" customWidth="1"/>
    <col min="666" max="666" width="9" bestFit="1" customWidth="1"/>
    <col min="667" max="667" width="30.77734375" bestFit="1" customWidth="1"/>
    <col min="668" max="668" width="9.109375" bestFit="1" customWidth="1"/>
    <col min="669" max="669" width="10" bestFit="1" customWidth="1"/>
    <col min="670" max="670" width="24.6640625" bestFit="1" customWidth="1"/>
    <col min="671" max="671" width="9.6640625" bestFit="1" customWidth="1"/>
    <col min="672" max="672" width="9.21875" bestFit="1" customWidth="1"/>
    <col min="673" max="674" width="9" bestFit="1" customWidth="1"/>
    <col min="675" max="676" width="9.109375" bestFit="1" customWidth="1"/>
    <col min="677" max="677" width="9.88671875" bestFit="1" customWidth="1"/>
    <col min="678" max="678" width="10.33203125" bestFit="1" customWidth="1"/>
    <col min="679" max="680" width="10" bestFit="1" customWidth="1"/>
    <col min="681" max="681" width="9.88671875" bestFit="1" customWidth="1"/>
    <col min="682" max="682" width="9.6640625" bestFit="1" customWidth="1"/>
    <col min="683" max="683" width="9.21875" bestFit="1" customWidth="1"/>
    <col min="684" max="684" width="9" bestFit="1" customWidth="1"/>
    <col min="685" max="685" width="24.44140625" bestFit="1" customWidth="1"/>
    <col min="686" max="686" width="9.6640625" bestFit="1" customWidth="1"/>
    <col min="687" max="687" width="9.21875" bestFit="1" customWidth="1"/>
    <col min="688" max="689" width="9" bestFit="1" customWidth="1"/>
    <col min="690" max="691" width="9.109375" bestFit="1" customWidth="1"/>
    <col min="692" max="692" width="9.88671875" bestFit="1" customWidth="1"/>
    <col min="693" max="693" width="10.33203125" bestFit="1" customWidth="1"/>
    <col min="694" max="695" width="10" bestFit="1" customWidth="1"/>
    <col min="696" max="696" width="9.88671875" bestFit="1" customWidth="1"/>
    <col min="697" max="697" width="9.6640625" bestFit="1" customWidth="1"/>
    <col min="698" max="698" width="9.21875" bestFit="1" customWidth="1"/>
    <col min="699" max="699" width="9" bestFit="1" customWidth="1"/>
    <col min="700" max="700" width="24.77734375" bestFit="1" customWidth="1"/>
    <col min="701" max="701" width="9.6640625" bestFit="1" customWidth="1"/>
    <col min="702" max="702" width="9.21875" bestFit="1" customWidth="1"/>
    <col min="703" max="704" width="9" bestFit="1" customWidth="1"/>
    <col min="705" max="706" width="9.109375" bestFit="1" customWidth="1"/>
    <col min="707" max="707" width="9.88671875" bestFit="1" customWidth="1"/>
    <col min="708" max="708" width="10.33203125" bestFit="1" customWidth="1"/>
    <col min="709" max="710" width="10" bestFit="1" customWidth="1"/>
    <col min="711" max="711" width="9.88671875" bestFit="1" customWidth="1"/>
    <col min="712" max="712" width="9.6640625" bestFit="1" customWidth="1"/>
    <col min="713" max="713" width="9.21875" bestFit="1" customWidth="1"/>
    <col min="714" max="714" width="9" bestFit="1" customWidth="1"/>
    <col min="715" max="715" width="25.88671875" bestFit="1" customWidth="1"/>
    <col min="716" max="716" width="9.6640625" bestFit="1" customWidth="1"/>
    <col min="717" max="717" width="9.21875" bestFit="1" customWidth="1"/>
    <col min="718" max="719" width="9" bestFit="1" customWidth="1"/>
    <col min="720" max="721" width="9.109375" bestFit="1" customWidth="1"/>
    <col min="722" max="722" width="9.88671875" bestFit="1" customWidth="1"/>
    <col min="723" max="723" width="10.33203125" bestFit="1" customWidth="1"/>
    <col min="724" max="725" width="10" bestFit="1" customWidth="1"/>
    <col min="726" max="726" width="9.88671875" bestFit="1" customWidth="1"/>
    <col min="727" max="727" width="9.6640625" bestFit="1" customWidth="1"/>
    <col min="728" max="728" width="9.21875" bestFit="1" customWidth="1"/>
    <col min="729" max="729" width="9" bestFit="1" customWidth="1"/>
    <col min="730" max="730" width="16.6640625" bestFit="1" customWidth="1"/>
    <col min="731" max="731" width="9.109375" bestFit="1" customWidth="1"/>
    <col min="732" max="732" width="10" bestFit="1" customWidth="1"/>
    <col min="733" max="733" width="21.33203125" bestFit="1" customWidth="1"/>
    <col min="734" max="734" width="9.6640625" bestFit="1" customWidth="1"/>
    <col min="735" max="735" width="9.21875" bestFit="1" customWidth="1"/>
    <col min="736" max="737" width="9" bestFit="1" customWidth="1"/>
    <col min="738" max="739" width="9.109375" bestFit="1" customWidth="1"/>
    <col min="740" max="740" width="9.88671875" bestFit="1" customWidth="1"/>
    <col min="741" max="741" width="10.33203125" bestFit="1" customWidth="1"/>
    <col min="742" max="743" width="10" bestFit="1" customWidth="1"/>
    <col min="744" max="744" width="9.88671875" bestFit="1" customWidth="1"/>
    <col min="745" max="745" width="9.6640625" bestFit="1" customWidth="1"/>
    <col min="746" max="746" width="9.21875" bestFit="1" customWidth="1"/>
    <col min="747" max="747" width="9" bestFit="1" customWidth="1"/>
    <col min="748" max="748" width="33.21875" bestFit="1" customWidth="1"/>
    <col min="749" max="749" width="9.6640625" bestFit="1" customWidth="1"/>
    <col min="750" max="750" width="9.21875" bestFit="1" customWidth="1"/>
    <col min="751" max="752" width="9" bestFit="1" customWidth="1"/>
    <col min="753" max="754" width="9.109375" bestFit="1" customWidth="1"/>
    <col min="755" max="755" width="9.88671875" bestFit="1" customWidth="1"/>
    <col min="756" max="756" width="10.33203125" bestFit="1" customWidth="1"/>
    <col min="757" max="758" width="10" bestFit="1" customWidth="1"/>
    <col min="759" max="759" width="9.88671875" bestFit="1" customWidth="1"/>
    <col min="760" max="760" width="9.6640625" bestFit="1" customWidth="1"/>
    <col min="761" max="761" width="9.21875" bestFit="1" customWidth="1"/>
    <col min="762" max="762" width="9" bestFit="1" customWidth="1"/>
    <col min="763" max="763" width="21.88671875" bestFit="1" customWidth="1"/>
    <col min="764" max="764" width="9.6640625" bestFit="1" customWidth="1"/>
    <col min="765" max="765" width="9.21875" bestFit="1" customWidth="1"/>
    <col min="766" max="767" width="9" bestFit="1" customWidth="1"/>
    <col min="768" max="769" width="9.109375" bestFit="1" customWidth="1"/>
    <col min="770" max="770" width="9.88671875" bestFit="1" customWidth="1"/>
    <col min="771" max="771" width="10.33203125" bestFit="1" customWidth="1"/>
    <col min="772" max="773" width="10" bestFit="1" customWidth="1"/>
    <col min="774" max="774" width="9.88671875" bestFit="1" customWidth="1"/>
    <col min="775" max="775" width="9.6640625" bestFit="1" customWidth="1"/>
    <col min="776" max="776" width="9.21875" bestFit="1" customWidth="1"/>
    <col min="777" max="777" width="9" bestFit="1" customWidth="1"/>
    <col min="778" max="778" width="40.5546875" bestFit="1" customWidth="1"/>
    <col min="779" max="779" width="9.6640625" bestFit="1" customWidth="1"/>
    <col min="780" max="780" width="9.21875" bestFit="1" customWidth="1"/>
    <col min="781" max="782" width="9" bestFit="1" customWidth="1"/>
    <col min="783" max="784" width="9.109375" bestFit="1" customWidth="1"/>
    <col min="785" max="785" width="9.88671875" bestFit="1" customWidth="1"/>
    <col min="786" max="786" width="10.33203125" bestFit="1" customWidth="1"/>
    <col min="787" max="788" width="10" bestFit="1" customWidth="1"/>
    <col min="789" max="789" width="9.88671875" bestFit="1" customWidth="1"/>
    <col min="790" max="790" width="9.6640625" bestFit="1" customWidth="1"/>
    <col min="791" max="791" width="9.21875" bestFit="1" customWidth="1"/>
    <col min="792" max="792" width="9" bestFit="1" customWidth="1"/>
    <col min="793" max="793" width="17.88671875" bestFit="1" customWidth="1"/>
    <col min="794" max="794" width="9.109375" bestFit="1" customWidth="1"/>
    <col min="795" max="795" width="10" bestFit="1" customWidth="1"/>
    <col min="796" max="796" width="33.6640625" bestFit="1" customWidth="1"/>
    <col min="797" max="797" width="9.6640625" bestFit="1" customWidth="1"/>
    <col min="798" max="798" width="9.21875" bestFit="1" customWidth="1"/>
    <col min="799" max="800" width="9" bestFit="1" customWidth="1"/>
    <col min="801" max="802" width="9.109375" bestFit="1" customWidth="1"/>
    <col min="803" max="803" width="9.88671875" bestFit="1" customWidth="1"/>
    <col min="804" max="804" width="10.33203125" bestFit="1" customWidth="1"/>
    <col min="805" max="806" width="10" bestFit="1" customWidth="1"/>
    <col min="807" max="807" width="9.88671875" bestFit="1" customWidth="1"/>
    <col min="808" max="808" width="9.6640625" bestFit="1" customWidth="1"/>
    <col min="809" max="809" width="9.21875" bestFit="1" customWidth="1"/>
    <col min="810" max="810" width="9" bestFit="1" customWidth="1"/>
    <col min="811" max="811" width="27.21875" bestFit="1" customWidth="1"/>
    <col min="812" max="812" width="9.6640625" bestFit="1" customWidth="1"/>
    <col min="813" max="813" width="9.21875" bestFit="1" customWidth="1"/>
    <col min="814" max="815" width="9" bestFit="1" customWidth="1"/>
    <col min="816" max="817" width="9.109375" bestFit="1" customWidth="1"/>
    <col min="818" max="818" width="9.88671875" bestFit="1" customWidth="1"/>
    <col min="819" max="819" width="10.33203125" bestFit="1" customWidth="1"/>
    <col min="820" max="821" width="10" bestFit="1" customWidth="1"/>
    <col min="822" max="822" width="9.88671875" bestFit="1" customWidth="1"/>
    <col min="823" max="823" width="9.6640625" bestFit="1" customWidth="1"/>
    <col min="824" max="824" width="9.21875" bestFit="1" customWidth="1"/>
    <col min="825" max="825" width="9" bestFit="1" customWidth="1"/>
    <col min="826" max="826" width="7.21875" bestFit="1" customWidth="1"/>
    <col min="827" max="827" width="12" bestFit="1" customWidth="1"/>
    <col min="828" max="828" width="9.6640625" bestFit="1" customWidth="1"/>
    <col min="829" max="829" width="9.21875" bestFit="1" customWidth="1"/>
    <col min="830" max="831" width="9" bestFit="1" customWidth="1"/>
    <col min="832" max="833" width="9.109375" bestFit="1" customWidth="1"/>
    <col min="834" max="834" width="9.88671875" bestFit="1" customWidth="1"/>
    <col min="835" max="835" width="10.33203125" bestFit="1" customWidth="1"/>
    <col min="836" max="837" width="10" bestFit="1" customWidth="1"/>
    <col min="838" max="838" width="9.88671875" bestFit="1" customWidth="1"/>
    <col min="839" max="839" width="9.6640625" bestFit="1" customWidth="1"/>
    <col min="840" max="840" width="9.21875" bestFit="1" customWidth="1"/>
    <col min="841" max="841" width="9" bestFit="1" customWidth="1"/>
    <col min="842" max="842" width="38.109375" bestFit="1" customWidth="1"/>
    <col min="843" max="843" width="9.6640625" bestFit="1" customWidth="1"/>
    <col min="844" max="844" width="9.21875" bestFit="1" customWidth="1"/>
    <col min="845" max="846" width="9" bestFit="1" customWidth="1"/>
    <col min="847" max="848" width="9.109375" bestFit="1" customWidth="1"/>
    <col min="849" max="849" width="9.88671875" bestFit="1" customWidth="1"/>
    <col min="850" max="850" width="10.33203125" bestFit="1" customWidth="1"/>
    <col min="851" max="852" width="10" bestFit="1" customWidth="1"/>
    <col min="853" max="853" width="9.88671875" bestFit="1" customWidth="1"/>
    <col min="854" max="854" width="9.6640625" bestFit="1" customWidth="1"/>
    <col min="855" max="855" width="9.21875" bestFit="1" customWidth="1"/>
    <col min="856" max="856" width="9" bestFit="1" customWidth="1"/>
    <col min="857" max="857" width="22.5546875" bestFit="1" customWidth="1"/>
    <col min="858" max="858" width="9.6640625" bestFit="1" customWidth="1"/>
    <col min="859" max="859" width="9.21875" bestFit="1" customWidth="1"/>
    <col min="860" max="861" width="9" bestFit="1" customWidth="1"/>
    <col min="862" max="863" width="9.109375" bestFit="1" customWidth="1"/>
    <col min="864" max="864" width="9.88671875" bestFit="1" customWidth="1"/>
    <col min="865" max="865" width="10.33203125" bestFit="1" customWidth="1"/>
    <col min="866" max="867" width="10" bestFit="1" customWidth="1"/>
    <col min="868" max="868" width="9.88671875" bestFit="1" customWidth="1"/>
    <col min="869" max="869" width="9.6640625" bestFit="1" customWidth="1"/>
    <col min="870" max="870" width="9.21875" bestFit="1" customWidth="1"/>
    <col min="871" max="871" width="9" bestFit="1" customWidth="1"/>
    <col min="872" max="872" width="23.33203125" bestFit="1" customWidth="1"/>
    <col min="873" max="873" width="9.109375" bestFit="1" customWidth="1"/>
    <col min="874" max="874" width="10" bestFit="1" customWidth="1"/>
    <col min="875" max="875" width="39.33203125" bestFit="1" customWidth="1"/>
    <col min="876" max="876" width="9.6640625" bestFit="1" customWidth="1"/>
    <col min="877" max="877" width="9.21875" bestFit="1" customWidth="1"/>
    <col min="878" max="879" width="9" bestFit="1" customWidth="1"/>
    <col min="880" max="881" width="9.109375" bestFit="1" customWidth="1"/>
    <col min="882" max="882" width="9.88671875" bestFit="1" customWidth="1"/>
    <col min="883" max="883" width="10.33203125" bestFit="1" customWidth="1"/>
    <col min="884" max="885" width="10" bestFit="1" customWidth="1"/>
    <col min="886" max="886" width="9.88671875" bestFit="1" customWidth="1"/>
    <col min="887" max="887" width="9.6640625" bestFit="1" customWidth="1"/>
    <col min="888" max="888" width="9.21875" bestFit="1" customWidth="1"/>
    <col min="889" max="889" width="9" bestFit="1" customWidth="1"/>
    <col min="890" max="890" width="14.88671875" bestFit="1" customWidth="1"/>
    <col min="891" max="891" width="9.6640625" bestFit="1" customWidth="1"/>
    <col min="892" max="892" width="9.21875" bestFit="1" customWidth="1"/>
    <col min="893" max="894" width="9" bestFit="1" customWidth="1"/>
    <col min="895" max="896" width="9.109375" bestFit="1" customWidth="1"/>
    <col min="897" max="897" width="9.88671875" bestFit="1" customWidth="1"/>
    <col min="898" max="898" width="10.33203125" bestFit="1" customWidth="1"/>
    <col min="899" max="900" width="10" bestFit="1" customWidth="1"/>
    <col min="901" max="901" width="9.88671875" bestFit="1" customWidth="1"/>
    <col min="902" max="902" width="9.6640625" bestFit="1" customWidth="1"/>
    <col min="903" max="903" width="9.21875" bestFit="1" customWidth="1"/>
    <col min="904" max="904" width="9" bestFit="1" customWidth="1"/>
  </cols>
  <sheetData>
    <row r="3" spans="1:24">
      <c r="A3" s="110" t="s">
        <v>236</v>
      </c>
      <c r="B3" t="s">
        <v>237</v>
      </c>
      <c r="C3" t="s">
        <v>238</v>
      </c>
    </row>
    <row r="4" spans="1:24">
      <c r="A4" s="111" t="s">
        <v>208</v>
      </c>
      <c r="B4" s="112">
        <v>57</v>
      </c>
      <c r="C4" s="112">
        <v>57</v>
      </c>
    </row>
    <row r="5" spans="1:24">
      <c r="A5" s="111" t="s">
        <v>212</v>
      </c>
      <c r="B5" s="112">
        <v>58</v>
      </c>
      <c r="C5" s="112">
        <v>57</v>
      </c>
      <c r="H5" s="110" t="s">
        <v>236</v>
      </c>
      <c r="I5" t="s">
        <v>238</v>
      </c>
      <c r="J5" t="s">
        <v>240</v>
      </c>
    </row>
    <row r="6" spans="1:24">
      <c r="A6" s="111" t="s">
        <v>216</v>
      </c>
      <c r="B6" s="112">
        <v>57</v>
      </c>
      <c r="C6" s="112">
        <v>57</v>
      </c>
      <c r="H6" s="111" t="s">
        <v>208</v>
      </c>
      <c r="I6" s="112">
        <v>57</v>
      </c>
      <c r="J6" s="112">
        <v>57</v>
      </c>
      <c r="O6" s="110" t="s">
        <v>236</v>
      </c>
      <c r="P6" t="s">
        <v>238</v>
      </c>
      <c r="Q6" t="s">
        <v>241</v>
      </c>
    </row>
    <row r="7" spans="1:24">
      <c r="A7" s="111" t="s">
        <v>204</v>
      </c>
      <c r="B7" s="112">
        <v>63</v>
      </c>
      <c r="C7" s="112">
        <v>63</v>
      </c>
      <c r="H7" s="111" t="s">
        <v>212</v>
      </c>
      <c r="I7" s="112">
        <v>57</v>
      </c>
      <c r="J7" s="112">
        <v>58</v>
      </c>
      <c r="O7" s="111" t="s">
        <v>208</v>
      </c>
      <c r="P7" s="112">
        <v>57</v>
      </c>
      <c r="Q7" s="112">
        <v>57</v>
      </c>
      <c r="V7" s="113"/>
      <c r="W7" s="114"/>
      <c r="X7" s="115"/>
    </row>
    <row r="8" spans="1:24">
      <c r="A8" s="111" t="s">
        <v>205</v>
      </c>
      <c r="B8" s="112">
        <v>59</v>
      </c>
      <c r="C8" s="112">
        <v>59</v>
      </c>
      <c r="H8" s="111" t="s">
        <v>216</v>
      </c>
      <c r="I8" s="112">
        <v>57</v>
      </c>
      <c r="J8" s="112">
        <v>57</v>
      </c>
      <c r="O8" s="111" t="s">
        <v>212</v>
      </c>
      <c r="P8" s="112">
        <v>57</v>
      </c>
      <c r="Q8" s="112">
        <v>58</v>
      </c>
      <c r="V8" s="116"/>
      <c r="W8" s="117"/>
      <c r="X8" s="118"/>
    </row>
    <row r="9" spans="1:24">
      <c r="A9" s="111" t="s">
        <v>201</v>
      </c>
      <c r="B9" s="112">
        <v>64</v>
      </c>
      <c r="C9" s="112">
        <v>64</v>
      </c>
      <c r="H9" s="111" t="s">
        <v>204</v>
      </c>
      <c r="I9" s="112">
        <v>63</v>
      </c>
      <c r="J9" s="112">
        <v>63</v>
      </c>
      <c r="O9" s="111" t="s">
        <v>216</v>
      </c>
      <c r="P9" s="112">
        <v>57</v>
      </c>
      <c r="Q9" s="112">
        <v>57</v>
      </c>
      <c r="V9" s="116"/>
      <c r="W9" s="117"/>
      <c r="X9" s="118"/>
    </row>
    <row r="10" spans="1:24">
      <c r="A10" s="111" t="s">
        <v>203</v>
      </c>
      <c r="B10" s="112">
        <v>58</v>
      </c>
      <c r="C10" s="112">
        <v>58</v>
      </c>
      <c r="H10" s="111" t="s">
        <v>205</v>
      </c>
      <c r="I10" s="112">
        <v>59</v>
      </c>
      <c r="J10" s="112">
        <v>59</v>
      </c>
      <c r="O10" s="111" t="s">
        <v>204</v>
      </c>
      <c r="P10" s="112">
        <v>63</v>
      </c>
      <c r="Q10" s="112">
        <v>63</v>
      </c>
      <c r="V10" s="116"/>
      <c r="W10" s="117"/>
      <c r="X10" s="118"/>
    </row>
    <row r="11" spans="1:24">
      <c r="A11" s="111" t="s">
        <v>211</v>
      </c>
      <c r="B11" s="112">
        <v>57</v>
      </c>
      <c r="C11" s="112">
        <v>57</v>
      </c>
      <c r="H11" s="111" t="s">
        <v>201</v>
      </c>
      <c r="I11" s="112">
        <v>64</v>
      </c>
      <c r="J11" s="112">
        <v>64</v>
      </c>
      <c r="O11" s="111" t="s">
        <v>205</v>
      </c>
      <c r="P11" s="112">
        <v>59</v>
      </c>
      <c r="Q11" s="112">
        <v>59</v>
      </c>
      <c r="V11" s="116"/>
      <c r="W11" s="117"/>
      <c r="X11" s="118"/>
    </row>
    <row r="12" spans="1:24">
      <c r="A12" s="111" t="s">
        <v>210</v>
      </c>
      <c r="B12" s="112">
        <v>57</v>
      </c>
      <c r="C12" s="112">
        <v>57</v>
      </c>
      <c r="H12" s="111" t="s">
        <v>203</v>
      </c>
      <c r="I12" s="112">
        <v>58</v>
      </c>
      <c r="J12" s="112">
        <v>58</v>
      </c>
      <c r="O12" s="111" t="s">
        <v>201</v>
      </c>
      <c r="P12" s="112">
        <v>64</v>
      </c>
      <c r="Q12" s="112">
        <v>64</v>
      </c>
      <c r="V12" s="116"/>
      <c r="W12" s="117"/>
      <c r="X12" s="118"/>
    </row>
    <row r="13" spans="1:24">
      <c r="A13" s="111" t="s">
        <v>206</v>
      </c>
      <c r="B13" s="112">
        <v>63</v>
      </c>
      <c r="C13" s="112">
        <v>63</v>
      </c>
      <c r="H13" s="111" t="s">
        <v>211</v>
      </c>
      <c r="I13" s="112">
        <v>57</v>
      </c>
      <c r="J13" s="112">
        <v>57</v>
      </c>
      <c r="O13" s="111" t="s">
        <v>203</v>
      </c>
      <c r="P13" s="112">
        <v>58</v>
      </c>
      <c r="Q13" s="112">
        <v>58</v>
      </c>
      <c r="V13" s="116"/>
      <c r="W13" s="117"/>
      <c r="X13" s="118"/>
    </row>
    <row r="14" spans="1:24">
      <c r="A14" s="111" t="s">
        <v>207</v>
      </c>
      <c r="B14" s="112">
        <v>59</v>
      </c>
      <c r="C14" s="112">
        <v>58</v>
      </c>
      <c r="H14" s="111" t="s">
        <v>210</v>
      </c>
      <c r="I14" s="112">
        <v>57</v>
      </c>
      <c r="J14" s="112">
        <v>57</v>
      </c>
      <c r="O14" s="111" t="s">
        <v>211</v>
      </c>
      <c r="P14" s="112">
        <v>57</v>
      </c>
      <c r="Q14" s="112">
        <v>57</v>
      </c>
      <c r="V14" s="116"/>
      <c r="W14" s="117"/>
      <c r="X14" s="118"/>
    </row>
    <row r="15" spans="1:24">
      <c r="A15" s="111" t="s">
        <v>209</v>
      </c>
      <c r="B15" s="112">
        <v>58</v>
      </c>
      <c r="C15" s="112">
        <v>58</v>
      </c>
      <c r="H15" s="111" t="s">
        <v>206</v>
      </c>
      <c r="I15" s="112">
        <v>63</v>
      </c>
      <c r="J15" s="112">
        <v>63</v>
      </c>
      <c r="O15" s="111" t="s">
        <v>210</v>
      </c>
      <c r="P15" s="112">
        <v>57</v>
      </c>
      <c r="Q15" s="112">
        <v>57</v>
      </c>
      <c r="V15" s="116"/>
      <c r="W15" s="117"/>
      <c r="X15" s="118"/>
    </row>
    <row r="16" spans="1:24">
      <c r="A16" s="111" t="s">
        <v>215</v>
      </c>
      <c r="B16" s="112">
        <v>61</v>
      </c>
      <c r="C16" s="112">
        <v>59</v>
      </c>
      <c r="H16" s="111" t="s">
        <v>207</v>
      </c>
      <c r="I16" s="112">
        <v>58</v>
      </c>
      <c r="J16" s="112">
        <v>59</v>
      </c>
      <c r="O16" s="111" t="s">
        <v>206</v>
      </c>
      <c r="P16" s="112">
        <v>63</v>
      </c>
      <c r="Q16" s="112">
        <v>63</v>
      </c>
      <c r="V16" s="116"/>
      <c r="W16" s="117"/>
      <c r="X16" s="118"/>
    </row>
    <row r="17" spans="1:24">
      <c r="A17" s="111" t="s">
        <v>214</v>
      </c>
      <c r="B17" s="112">
        <v>57</v>
      </c>
      <c r="C17" s="112">
        <v>57</v>
      </c>
      <c r="H17" s="111" t="s">
        <v>209</v>
      </c>
      <c r="I17" s="112">
        <v>58</v>
      </c>
      <c r="J17" s="112">
        <v>58</v>
      </c>
      <c r="O17" s="111" t="s">
        <v>207</v>
      </c>
      <c r="P17" s="112">
        <v>58</v>
      </c>
      <c r="Q17" s="112">
        <v>59</v>
      </c>
      <c r="V17" s="116"/>
      <c r="W17" s="117"/>
      <c r="X17" s="118"/>
    </row>
    <row r="18" spans="1:24">
      <c r="A18" s="111" t="s">
        <v>213</v>
      </c>
      <c r="B18" s="112">
        <v>58</v>
      </c>
      <c r="C18" s="112">
        <v>58</v>
      </c>
      <c r="H18" s="111" t="s">
        <v>215</v>
      </c>
      <c r="I18" s="112">
        <v>59</v>
      </c>
      <c r="J18" s="112">
        <v>61</v>
      </c>
      <c r="O18" s="111" t="s">
        <v>209</v>
      </c>
      <c r="P18" s="112">
        <v>58</v>
      </c>
      <c r="Q18" s="112">
        <v>58</v>
      </c>
      <c r="V18" s="116"/>
      <c r="W18" s="117"/>
      <c r="X18" s="118"/>
    </row>
    <row r="19" spans="1:24">
      <c r="H19" s="111" t="s">
        <v>214</v>
      </c>
      <c r="I19" s="112">
        <v>57</v>
      </c>
      <c r="J19" s="112">
        <v>57</v>
      </c>
      <c r="O19" s="111" t="s">
        <v>215</v>
      </c>
      <c r="P19" s="112">
        <v>59</v>
      </c>
      <c r="Q19" s="112">
        <v>61</v>
      </c>
      <c r="V19" s="116"/>
      <c r="W19" s="117"/>
      <c r="X19" s="118"/>
    </row>
    <row r="20" spans="1:24">
      <c r="H20" s="111" t="s">
        <v>213</v>
      </c>
      <c r="I20" s="112">
        <v>58</v>
      </c>
      <c r="J20" s="112">
        <v>58</v>
      </c>
      <c r="O20" s="111" t="s">
        <v>214</v>
      </c>
      <c r="P20" s="112">
        <v>57</v>
      </c>
      <c r="Q20" s="112">
        <v>57</v>
      </c>
      <c r="V20" s="116"/>
      <c r="W20" s="117"/>
      <c r="X20" s="118"/>
    </row>
    <row r="21" spans="1:24">
      <c r="H21" s="111" t="s">
        <v>239</v>
      </c>
      <c r="I21" s="112">
        <v>882</v>
      </c>
      <c r="J21" s="112">
        <v>886</v>
      </c>
      <c r="O21" s="111" t="s">
        <v>213</v>
      </c>
      <c r="P21" s="112">
        <v>58</v>
      </c>
      <c r="Q21" s="112">
        <v>58</v>
      </c>
      <c r="V21" s="116"/>
      <c r="W21" s="117"/>
      <c r="X21" s="118"/>
    </row>
    <row r="22" spans="1:24">
      <c r="V22" s="116"/>
      <c r="W22" s="117"/>
      <c r="X22" s="118"/>
    </row>
    <row r="23" spans="1:24">
      <c r="V23" s="116"/>
      <c r="W23" s="117"/>
      <c r="X23" s="118"/>
    </row>
    <row r="24" spans="1:24">
      <c r="V24" s="119"/>
      <c r="W24" s="120"/>
      <c r="X24" s="121"/>
    </row>
  </sheetData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FBB54-5873-444E-B5CB-51F364AE848C}">
  <dimension ref="A1:AH950"/>
  <sheetViews>
    <sheetView topLeftCell="G1" zoomScale="62" workbookViewId="0">
      <selection activeCell="E41" sqref="E41"/>
    </sheetView>
  </sheetViews>
  <sheetFormatPr defaultRowHeight="14.4"/>
  <cols>
    <col min="1" max="1" width="48.21875" customWidth="1"/>
    <col min="2" max="2" width="84.21875" customWidth="1"/>
    <col min="3" max="3" width="85.109375" customWidth="1"/>
    <col min="4" max="4" width="32.6640625" customWidth="1"/>
    <col min="5" max="5" width="39.109375" customWidth="1"/>
    <col min="6" max="6" width="39" customWidth="1"/>
    <col min="7" max="7" width="42.88671875" customWidth="1"/>
    <col min="8" max="8" width="43.21875" customWidth="1"/>
    <col min="9" max="9" width="41.33203125" customWidth="1"/>
    <col min="10" max="10" width="51.6640625" customWidth="1"/>
    <col min="11" max="11" width="48.77734375" customWidth="1"/>
    <col min="12" max="12" width="48.6640625" customWidth="1"/>
    <col min="13" max="13" width="43.21875" customWidth="1"/>
    <col min="14" max="14" width="56.33203125" customWidth="1"/>
    <col min="15" max="15" width="52.77734375" customWidth="1"/>
    <col min="16" max="16" width="54.6640625" customWidth="1"/>
    <col min="17" max="17" width="46.33203125" customWidth="1"/>
    <col min="18" max="18" width="35.88671875" customWidth="1"/>
    <col min="19" max="19" width="39.77734375" customWidth="1"/>
    <col min="20" max="20" width="33.5546875" customWidth="1"/>
    <col min="21" max="21" width="39.6640625" customWidth="1"/>
    <col min="22" max="22" width="44.77734375" customWidth="1"/>
    <col min="23" max="23" width="40.6640625" customWidth="1"/>
    <col min="24" max="24" width="49.6640625" customWidth="1"/>
    <col min="25" max="25" width="35.44140625" customWidth="1"/>
    <col min="26" max="26" width="44" customWidth="1"/>
    <col min="27" max="27" width="53" customWidth="1"/>
    <col min="28" max="28" width="57.33203125" customWidth="1"/>
    <col min="29" max="29" width="61.33203125" customWidth="1"/>
    <col min="30" max="30" width="37.109375" customWidth="1"/>
    <col min="31" max="31" width="26.33203125" customWidth="1"/>
    <col min="32" max="32" width="27.33203125" customWidth="1"/>
    <col min="33" max="33" width="27.6640625" customWidth="1"/>
  </cols>
  <sheetData>
    <row r="1" spans="1:34">
      <c r="A1" s="101" t="s">
        <v>138</v>
      </c>
      <c r="B1" s="101" t="s">
        <v>139</v>
      </c>
      <c r="C1" s="101" t="s">
        <v>140</v>
      </c>
      <c r="D1" s="101" t="s">
        <v>217</v>
      </c>
      <c r="E1" s="101" t="s">
        <v>218</v>
      </c>
      <c r="F1" s="101" t="s">
        <v>219</v>
      </c>
      <c r="G1" s="101" t="s">
        <v>220</v>
      </c>
      <c r="H1" s="101" t="s">
        <v>141</v>
      </c>
      <c r="I1" s="101" t="s">
        <v>142</v>
      </c>
      <c r="J1" s="101" t="s">
        <v>143</v>
      </c>
      <c r="K1" s="101" t="s">
        <v>144</v>
      </c>
      <c r="L1" s="101" t="s">
        <v>145</v>
      </c>
      <c r="M1" s="101" t="s">
        <v>146</v>
      </c>
      <c r="N1" s="101" t="s">
        <v>147</v>
      </c>
      <c r="O1" s="101" t="s">
        <v>148</v>
      </c>
      <c r="P1" s="101" t="s">
        <v>149</v>
      </c>
      <c r="Q1" s="101" t="s">
        <v>150</v>
      </c>
      <c r="R1" s="101" t="s">
        <v>151</v>
      </c>
      <c r="S1" s="101" t="s">
        <v>200</v>
      </c>
      <c r="T1" s="101" t="s">
        <v>221</v>
      </c>
      <c r="U1" s="101" t="s">
        <v>222</v>
      </c>
      <c r="V1" s="101" t="s">
        <v>223</v>
      </c>
      <c r="W1" s="101" t="s">
        <v>224</v>
      </c>
      <c r="X1" s="101" t="s">
        <v>225</v>
      </c>
      <c r="Y1" s="101" t="s">
        <v>226</v>
      </c>
      <c r="Z1" s="101" t="s">
        <v>227</v>
      </c>
      <c r="AA1" s="101" t="s">
        <v>228</v>
      </c>
      <c r="AB1" s="101" t="s">
        <v>229</v>
      </c>
      <c r="AC1" s="101" t="s">
        <v>230</v>
      </c>
      <c r="AD1" s="101" t="s">
        <v>231</v>
      </c>
      <c r="AE1" s="101" t="s">
        <v>232</v>
      </c>
      <c r="AF1" s="101" t="s">
        <v>233</v>
      </c>
      <c r="AG1" s="101" t="s">
        <v>234</v>
      </c>
      <c r="AH1" s="101" t="s">
        <v>235</v>
      </c>
    </row>
    <row r="2" spans="1:34">
      <c r="A2" s="101" t="s">
        <v>178</v>
      </c>
      <c r="B2" s="101" t="s">
        <v>2</v>
      </c>
      <c r="C2" s="101" t="s">
        <v>202</v>
      </c>
      <c r="D2" s="101" t="s">
        <v>4</v>
      </c>
      <c r="E2" s="101"/>
      <c r="F2" s="101"/>
      <c r="G2" s="101"/>
      <c r="H2" s="101"/>
      <c r="I2" s="101" t="s">
        <v>5</v>
      </c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  <c r="AA2" s="101"/>
      <c r="AB2" s="101"/>
      <c r="AC2" s="101"/>
      <c r="AD2" s="101"/>
      <c r="AE2" s="101"/>
      <c r="AF2" s="101"/>
      <c r="AG2" s="101"/>
      <c r="AH2" s="102"/>
    </row>
    <row r="3" spans="1:34">
      <c r="A3" s="101"/>
      <c r="B3" s="101"/>
      <c r="C3" s="101"/>
      <c r="D3" s="101" t="s">
        <v>152</v>
      </c>
      <c r="E3" s="101" t="s">
        <v>153</v>
      </c>
      <c r="F3" s="101" t="s">
        <v>196</v>
      </c>
      <c r="G3" s="101" t="s">
        <v>155</v>
      </c>
      <c r="H3" s="101" t="s">
        <v>198</v>
      </c>
      <c r="I3" s="101" t="s">
        <v>157</v>
      </c>
      <c r="J3" s="101" t="s">
        <v>158</v>
      </c>
      <c r="K3" s="101" t="s">
        <v>197</v>
      </c>
      <c r="L3" s="101" t="s">
        <v>160</v>
      </c>
      <c r="M3" s="101" t="s">
        <v>199</v>
      </c>
      <c r="N3" s="101" t="s">
        <v>154</v>
      </c>
      <c r="O3" s="101" t="s">
        <v>156</v>
      </c>
      <c r="P3" s="101" t="s">
        <v>159</v>
      </c>
      <c r="Q3" s="101" t="s">
        <v>161</v>
      </c>
      <c r="R3" s="101" t="s">
        <v>180</v>
      </c>
      <c r="S3" s="101" t="s">
        <v>179</v>
      </c>
      <c r="T3" s="101" t="s">
        <v>181</v>
      </c>
      <c r="U3" s="101" t="s">
        <v>182</v>
      </c>
      <c r="V3" s="101" t="s">
        <v>183</v>
      </c>
      <c r="W3" s="101" t="s">
        <v>184</v>
      </c>
      <c r="X3" s="101" t="s">
        <v>185</v>
      </c>
      <c r="Y3" s="101" t="s">
        <v>186</v>
      </c>
      <c r="Z3" s="101" t="s">
        <v>187</v>
      </c>
      <c r="AA3" s="101" t="s">
        <v>188</v>
      </c>
      <c r="AB3" s="101" t="s">
        <v>189</v>
      </c>
      <c r="AC3" s="101" t="s">
        <v>190</v>
      </c>
      <c r="AD3" s="101" t="s">
        <v>191</v>
      </c>
      <c r="AE3" s="101" t="s">
        <v>192</v>
      </c>
      <c r="AF3" s="101" t="s">
        <v>193</v>
      </c>
      <c r="AG3" s="101" t="s">
        <v>194</v>
      </c>
      <c r="AH3" s="102" t="s">
        <v>195</v>
      </c>
    </row>
    <row r="4" spans="1:34">
      <c r="A4" s="101"/>
      <c r="B4" s="101"/>
      <c r="C4" s="101"/>
      <c r="D4" s="101"/>
      <c r="E4" s="101" t="s">
        <v>6</v>
      </c>
      <c r="F4" s="101" t="s">
        <v>3</v>
      </c>
      <c r="G4" s="101" t="s">
        <v>6</v>
      </c>
      <c r="H4" s="101" t="s">
        <v>3</v>
      </c>
      <c r="I4" s="101"/>
      <c r="J4" s="101" t="s">
        <v>6</v>
      </c>
      <c r="K4" s="101" t="s">
        <v>3</v>
      </c>
      <c r="L4" s="101" t="s">
        <v>6</v>
      </c>
      <c r="M4" s="101" t="s">
        <v>3</v>
      </c>
      <c r="N4" s="101"/>
      <c r="O4" s="101"/>
      <c r="P4" s="101"/>
      <c r="Q4" s="101"/>
      <c r="R4" s="101"/>
      <c r="S4" s="101"/>
      <c r="T4" s="101"/>
      <c r="U4" s="101"/>
      <c r="V4" s="101"/>
      <c r="W4" s="101"/>
      <c r="X4" s="101"/>
      <c r="Y4" s="101"/>
      <c r="Z4" s="101"/>
      <c r="AA4" s="101"/>
      <c r="AB4" s="101"/>
      <c r="AC4" s="101"/>
      <c r="AD4" s="101"/>
      <c r="AE4" s="101"/>
      <c r="AF4" s="101"/>
      <c r="AG4" s="101"/>
      <c r="AH4" s="102"/>
    </row>
    <row r="5" spans="1:34">
      <c r="A5" s="107" t="s">
        <v>201</v>
      </c>
      <c r="B5" s="101" t="s">
        <v>7</v>
      </c>
      <c r="C5" s="109" t="s">
        <v>88</v>
      </c>
      <c r="D5" s="101">
        <v>0</v>
      </c>
      <c r="E5" s="101">
        <v>0</v>
      </c>
      <c r="F5" s="101">
        <v>0</v>
      </c>
      <c r="G5" s="101">
        <v>0</v>
      </c>
      <c r="H5" s="101">
        <v>0</v>
      </c>
      <c r="I5" s="101">
        <v>6720335</v>
      </c>
      <c r="J5" s="101">
        <v>5907695</v>
      </c>
      <c r="K5" s="101">
        <v>4635265</v>
      </c>
      <c r="L5" s="101">
        <v>237009</v>
      </c>
      <c r="M5" s="101">
        <v>39552</v>
      </c>
      <c r="N5" s="101">
        <f>SUM(Query2[[#This Row],[Column5]],Query2[[#This Row],[Column6]])</f>
        <v>0</v>
      </c>
      <c r="O5" s="101">
        <f>SUM(Query2[[#This Row],[Column7]],Query2[[#This Row],[Column8]])</f>
        <v>0</v>
      </c>
      <c r="P5" s="101">
        <f>SUM(Query2[[#This Row],[Column10]],Query2[[#This Row],[Column11]])</f>
        <v>10542960</v>
      </c>
      <c r="Q5" s="101">
        <f>SUM(Query2[[#This Row],[Column12]],Query2[[#This Row],[Column13]])</f>
        <v>276561</v>
      </c>
      <c r="R5" s="103">
        <f>(Query2[[#This Row],[Column4]]/D69)</f>
        <v>0</v>
      </c>
      <c r="S5" s="103">
        <f>(Query2[[#This Row],[Column15]]/O69)</f>
        <v>0</v>
      </c>
      <c r="T5" s="103">
        <f>(Query2[[#This Row],[Column14]]/N69)</f>
        <v>0</v>
      </c>
      <c r="U5" s="103">
        <f>(Query2[[#This Row],[Column9]]/I69)</f>
        <v>8.2283794932758326E-3</v>
      </c>
      <c r="V5" s="103">
        <f>(Query2[[#This Row],[Column17]]/Q69)</f>
        <v>7.7422819837797653E-3</v>
      </c>
      <c r="W5" s="103">
        <f>(Query2[[#This Row],[Column10]]+Query2[[#This Row],[Column11]]/J69+K69)</f>
        <v>464354788.00712144</v>
      </c>
      <c r="X5" s="104">
        <f>(Query2[[#This Row],[Column5]]+Query2[[#This Row],[Column6]])</f>
        <v>0</v>
      </c>
      <c r="Y5" s="104">
        <f>(Query2[[#This Row],[Column7]]+Query2[[#This Row],[Column8]])</f>
        <v>0</v>
      </c>
      <c r="Z5" s="104">
        <f>(Query2[[#This Row],[Column10]]+Query2[[#This Row],[Column11]])</f>
        <v>10542960</v>
      </c>
      <c r="AA5" s="104">
        <f>(Query2[[#This Row],[Column12]]+Query2[[#This Row],[Column13]])</f>
        <v>276561</v>
      </c>
      <c r="AB5" s="104">
        <f>(G69+H69/E69+F69)</f>
        <v>202968832.73355344</v>
      </c>
      <c r="AC5" s="104">
        <f>(G69+H69/D69)</f>
        <v>40000.013939111494</v>
      </c>
      <c r="AD5" s="104">
        <f>(E69+F69/D69)</f>
        <v>854732.61596470221</v>
      </c>
      <c r="AE5" s="104">
        <f>(L69+M69/J69+K69)</f>
        <v>487952603.92072499</v>
      </c>
      <c r="AF5" s="104">
        <f>(Query2[[#This Row],[Column12]]+Query2[[#This Row],[Column13]]/I69)</f>
        <v>237009.00004842746</v>
      </c>
      <c r="AG5" s="104">
        <f>(J69+K69/I69)</f>
        <v>650886581.56132269</v>
      </c>
      <c r="AH5" s="102" t="s">
        <v>162</v>
      </c>
    </row>
    <row r="6" spans="1:34">
      <c r="A6" s="107" t="s">
        <v>201</v>
      </c>
      <c r="B6" s="101" t="s">
        <v>8</v>
      </c>
      <c r="C6" s="109" t="s">
        <v>88</v>
      </c>
      <c r="D6" s="101">
        <v>304670</v>
      </c>
      <c r="E6" s="101">
        <v>9313</v>
      </c>
      <c r="F6" s="101">
        <v>607168</v>
      </c>
      <c r="G6" s="101">
        <v>436.58022319999998</v>
      </c>
      <c r="H6" s="101">
        <v>14659.115034</v>
      </c>
      <c r="I6" s="101">
        <v>12947608</v>
      </c>
      <c r="J6" s="101">
        <v>13713219</v>
      </c>
      <c r="K6" s="101">
        <v>7848257</v>
      </c>
      <c r="L6" s="101">
        <v>580100.52217899996</v>
      </c>
      <c r="M6" s="101">
        <v>105131.0026529</v>
      </c>
      <c r="N6" s="101">
        <f>SUM(Query2[[#This Row],[Column5]],Query2[[#This Row],[Column6]])</f>
        <v>616481</v>
      </c>
      <c r="O6" s="101">
        <f>SUM(Query2[[#This Row],[Column7]],Query2[[#This Row],[Column8]])</f>
        <v>15095.695257200001</v>
      </c>
      <c r="P6" s="101">
        <f>SUM(Query2[[#This Row],[Column10]],Query2[[#This Row],[Column11]])</f>
        <v>21561476</v>
      </c>
      <c r="Q6" s="101">
        <f>SUM(Query2[[#This Row],[Column12]],Query2[[#This Row],[Column13]])</f>
        <v>685231.52483189991</v>
      </c>
      <c r="R6" s="103" t="e">
        <f>(Query2[[#This Row],[Column4]]/#REF!)</f>
        <v>#REF!</v>
      </c>
      <c r="S6" s="103" t="e">
        <f>(Query2[[#This Row],[Column15]]/O70)</f>
        <v>#DIV/0!</v>
      </c>
      <c r="T6" s="103" t="e">
        <f>(Query2[[#This Row],[Column14]]/N70)</f>
        <v>#DIV/0!</v>
      </c>
      <c r="U6" s="103" t="e">
        <f>(Query2[[#This Row],[Column9]]/#REF!)</f>
        <v>#REF!</v>
      </c>
      <c r="V6" s="103" t="e">
        <f>(Query2[[#This Row],[Column17]]/Q70)</f>
        <v>#DIV/0!</v>
      </c>
      <c r="W6" s="103" t="e">
        <f>(Query2[[#This Row],[Column10]]+Query2[[#This Row],[Column11]]/#REF!+#REF!)</f>
        <v>#REF!</v>
      </c>
      <c r="X6" s="104">
        <f>(Query2[[#This Row],[Column5]]+Query2[[#This Row],[Column6]])</f>
        <v>616481</v>
      </c>
      <c r="Y6" s="104">
        <f>(Query2[[#This Row],[Column7]]+Query2[[#This Row],[Column8]])</f>
        <v>15095.695257200001</v>
      </c>
      <c r="Z6" s="104">
        <f>(Query2[[#This Row],[Column10]]+Query2[[#This Row],[Column11]])</f>
        <v>21561476</v>
      </c>
      <c r="AA6" s="104">
        <f>(Query2[[#This Row],[Column12]]+Query2[[#This Row],[Column13]])</f>
        <v>685231.52483189991</v>
      </c>
      <c r="AB6" s="104" t="e">
        <f>(#REF!+#REF!/#REF!+#REF!)</f>
        <v>#REF!</v>
      </c>
      <c r="AC6" s="104" t="e">
        <f>(#REF!+#REF!/#REF!)</f>
        <v>#REF!</v>
      </c>
      <c r="AD6" s="104" t="e">
        <f>(#REF!+#REF!/#REF!)</f>
        <v>#REF!</v>
      </c>
      <c r="AE6" s="104" t="e">
        <f>(#REF!+#REF!/#REF!+#REF!)</f>
        <v>#REF!</v>
      </c>
      <c r="AF6" s="104" t="e">
        <f>(Query2[[#This Row],[Column12]]+Query2[[#This Row],[Column13]]/#REF!)</f>
        <v>#REF!</v>
      </c>
      <c r="AG6" s="104" t="e">
        <f>(#REF!+#REF!/#REF!)</f>
        <v>#REF!</v>
      </c>
      <c r="AH6" s="102" t="s">
        <v>162</v>
      </c>
    </row>
    <row r="7" spans="1:34">
      <c r="A7" s="107" t="s">
        <v>201</v>
      </c>
      <c r="B7" s="101" t="s">
        <v>9</v>
      </c>
      <c r="C7" s="109" t="s">
        <v>88</v>
      </c>
      <c r="D7" s="101">
        <v>441917</v>
      </c>
      <c r="E7" s="101">
        <v>15409</v>
      </c>
      <c r="F7" s="101">
        <v>1126096</v>
      </c>
      <c r="G7" s="101">
        <v>638.22900000000004</v>
      </c>
      <c r="H7" s="101">
        <v>23885.388480000001</v>
      </c>
      <c r="I7" s="101">
        <v>54029306</v>
      </c>
      <c r="J7" s="101">
        <v>32933816</v>
      </c>
      <c r="K7" s="101">
        <v>21871835</v>
      </c>
      <c r="L7" s="101">
        <v>1379388.0094734561</v>
      </c>
      <c r="M7" s="101">
        <v>270150.93190620001</v>
      </c>
      <c r="N7" s="101">
        <f>SUM(Query2[[#This Row],[Column5]],Query2[[#This Row],[Column6]])</f>
        <v>1141505</v>
      </c>
      <c r="O7" s="101">
        <f>SUM(Query2[[#This Row],[Column7]],Query2[[#This Row],[Column8]])</f>
        <v>24523.617480000001</v>
      </c>
      <c r="P7" s="101">
        <f>SUM(Query2[[#This Row],[Column10]],Query2[[#This Row],[Column11]])</f>
        <v>54805651</v>
      </c>
      <c r="Q7" s="101">
        <f>SUM(Query2[[#This Row],[Column12]],Query2[[#This Row],[Column13]])</f>
        <v>1649538.9413796561</v>
      </c>
      <c r="R7" s="103" t="e">
        <f>(Query2[[#This Row],[Column4]]/D70)</f>
        <v>#VALUE!</v>
      </c>
      <c r="S7" s="103" t="e">
        <f>(Query2[[#This Row],[Column15]]/O71)</f>
        <v>#DIV/0!</v>
      </c>
      <c r="T7" s="103" t="e">
        <f>(Query2[[#This Row],[Column14]]/N71)</f>
        <v>#DIV/0!</v>
      </c>
      <c r="U7" s="103" t="e">
        <f>(Query2[[#This Row],[Column9]]/I70)</f>
        <v>#VALUE!</v>
      </c>
      <c r="V7" s="103" t="e">
        <f>(Query2[[#This Row],[Column17]]/Q71)</f>
        <v>#DIV/0!</v>
      </c>
      <c r="W7" s="103" t="e">
        <f>(Query2[[#This Row],[Column10]]+Query2[[#This Row],[Column11]]/J70+K70)</f>
        <v>#DIV/0!</v>
      </c>
      <c r="X7" s="104">
        <f>(Query2[[#This Row],[Column5]]+Query2[[#This Row],[Column6]])</f>
        <v>1141505</v>
      </c>
      <c r="Y7" s="104">
        <f>(Query2[[#This Row],[Column7]]+Query2[[#This Row],[Column8]])</f>
        <v>24523.617480000001</v>
      </c>
      <c r="Z7" s="104">
        <f>(Query2[[#This Row],[Column10]]+Query2[[#This Row],[Column11]])</f>
        <v>54805651</v>
      </c>
      <c r="AA7" s="104">
        <f>(Query2[[#This Row],[Column12]]+Query2[[#This Row],[Column13]])</f>
        <v>1649538.9413796561</v>
      </c>
      <c r="AB7" s="104" t="e">
        <f>(G70+H70/E70+F70)</f>
        <v>#DIV/0!</v>
      </c>
      <c r="AC7" s="104" t="e">
        <f>(G70+H70/D70)</f>
        <v>#VALUE!</v>
      </c>
      <c r="AD7" s="104" t="e">
        <f>(E70+F70/D70)</f>
        <v>#VALUE!</v>
      </c>
      <c r="AE7" s="104" t="e">
        <f>(L70+M70/J70+K70)</f>
        <v>#DIV/0!</v>
      </c>
      <c r="AF7" s="104" t="e">
        <f>(Query2[[#This Row],[Column12]]+Query2[[#This Row],[Column13]]/I70)</f>
        <v>#VALUE!</v>
      </c>
      <c r="AG7" s="104" t="e">
        <f>(J70+K70/I70)</f>
        <v>#VALUE!</v>
      </c>
      <c r="AH7" s="102" t="s">
        <v>162</v>
      </c>
    </row>
    <row r="8" spans="1:34">
      <c r="A8" s="107" t="s">
        <v>201</v>
      </c>
      <c r="B8" s="101" t="s">
        <v>10</v>
      </c>
      <c r="C8" s="109" t="s">
        <v>88</v>
      </c>
      <c r="D8" s="101">
        <v>165660</v>
      </c>
      <c r="E8" s="101">
        <v>15550</v>
      </c>
      <c r="F8" s="101">
        <v>440276</v>
      </c>
      <c r="G8" s="101">
        <v>865.71253060000004</v>
      </c>
      <c r="H8" s="101">
        <v>9929.3893755000008</v>
      </c>
      <c r="I8" s="101">
        <v>39986161</v>
      </c>
      <c r="J8" s="101">
        <v>21284478</v>
      </c>
      <c r="K8" s="101">
        <v>11814821</v>
      </c>
      <c r="L8" s="101">
        <v>752834.82531999995</v>
      </c>
      <c r="M8" s="101">
        <v>124343.688444</v>
      </c>
      <c r="N8" s="101">
        <f>SUM(Query2[[#This Row],[Column5]],Query2[[#This Row],[Column6]])</f>
        <v>455826</v>
      </c>
      <c r="O8" s="101">
        <f>SUM(Query2[[#This Row],[Column7]],Query2[[#This Row],[Column8]])</f>
        <v>10795.101906100001</v>
      </c>
      <c r="P8" s="101">
        <f>SUM(Query2[[#This Row],[Column10]],Query2[[#This Row],[Column11]])</f>
        <v>33099299</v>
      </c>
      <c r="Q8" s="101">
        <f>SUM(Query2[[#This Row],[Column12]],Query2[[#This Row],[Column13]])</f>
        <v>877178.51376399992</v>
      </c>
      <c r="R8" s="103" t="e">
        <f>(Query2[[#This Row],[Column4]]/D71)</f>
        <v>#VALUE!</v>
      </c>
      <c r="S8" s="103" t="e">
        <f>(Query2[[#This Row],[Column15]]/O72)</f>
        <v>#DIV/0!</v>
      </c>
      <c r="T8" s="103" t="e">
        <f>(Query2[[#This Row],[Column14]]/N72)</f>
        <v>#DIV/0!</v>
      </c>
      <c r="U8" s="103" t="e">
        <f>(Query2[[#This Row],[Column9]]/#REF!)</f>
        <v>#REF!</v>
      </c>
      <c r="V8" s="103" t="e">
        <f>(Query2[[#This Row],[Column17]]/Q72)</f>
        <v>#DIV/0!</v>
      </c>
      <c r="W8" s="103" t="e">
        <f>(Query2[[#This Row],[Column10]]+Query2[[#This Row],[Column11]]/J71+K71)</f>
        <v>#VALUE!</v>
      </c>
      <c r="X8" s="104">
        <f>(Query2[[#This Row],[Column5]]+Query2[[#This Row],[Column6]])</f>
        <v>455826</v>
      </c>
      <c r="Y8" s="104">
        <f>(Query2[[#This Row],[Column7]]+Query2[[#This Row],[Column8]])</f>
        <v>10795.101906100001</v>
      </c>
      <c r="Z8" s="104">
        <f>(Query2[[#This Row],[Column10]]+Query2[[#This Row],[Column11]])</f>
        <v>33099299</v>
      </c>
      <c r="AA8" s="104">
        <f>(Query2[[#This Row],[Column12]]+Query2[[#This Row],[Column13]])</f>
        <v>877178.51376399992</v>
      </c>
      <c r="AB8" s="104" t="e">
        <f>(G71+H71/E71+F71)</f>
        <v>#VALUE!</v>
      </c>
      <c r="AC8" s="104" t="e">
        <f>(G71+H71/D71)</f>
        <v>#VALUE!</v>
      </c>
      <c r="AD8" s="104" t="e">
        <f>(E71+F71/D71)</f>
        <v>#VALUE!</v>
      </c>
      <c r="AE8" s="104" t="e">
        <f>(L71+M71/J71+K71)</f>
        <v>#VALUE!</v>
      </c>
      <c r="AF8" s="104" t="e">
        <f>(Query2[[#This Row],[Column12]]+Query2[[#This Row],[Column13]]/#REF!)</f>
        <v>#REF!</v>
      </c>
      <c r="AG8" s="104" t="e">
        <f>(J71+K71/#REF!)</f>
        <v>#VALUE!</v>
      </c>
      <c r="AH8" s="102" t="s">
        <v>162</v>
      </c>
    </row>
    <row r="9" spans="1:34">
      <c r="A9" s="107" t="s">
        <v>201</v>
      </c>
      <c r="B9" s="101" t="s">
        <v>11</v>
      </c>
      <c r="C9" s="109" t="s">
        <v>88</v>
      </c>
      <c r="D9" s="101">
        <v>0</v>
      </c>
      <c r="E9" s="101">
        <v>0</v>
      </c>
      <c r="F9" s="101">
        <v>0</v>
      </c>
      <c r="G9" s="101">
        <v>0</v>
      </c>
      <c r="H9" s="101">
        <v>0</v>
      </c>
      <c r="I9" s="101">
        <v>7386860</v>
      </c>
      <c r="J9" s="101">
        <v>8551954</v>
      </c>
      <c r="K9" s="101">
        <v>5693552</v>
      </c>
      <c r="L9" s="101">
        <v>307793.82689839997</v>
      </c>
      <c r="M9" s="101">
        <v>58430.082750000001</v>
      </c>
      <c r="N9" s="101">
        <f>SUM(Query2[[#This Row],[Column5]],Query2[[#This Row],[Column6]])</f>
        <v>0</v>
      </c>
      <c r="O9" s="101">
        <f>SUM(Query2[[#This Row],[Column7]],Query2[[#This Row],[Column8]])</f>
        <v>0</v>
      </c>
      <c r="P9" s="101">
        <f>SUM(Query2[[#This Row],[Column10]],Query2[[#This Row],[Column11]])</f>
        <v>14245506</v>
      </c>
      <c r="Q9" s="101">
        <f>SUM(Query2[[#This Row],[Column12]],Query2[[#This Row],[Column13]])</f>
        <v>366223.90964839997</v>
      </c>
      <c r="R9" s="103" t="e">
        <f>(Query2[[#This Row],[Column4]]/D72)</f>
        <v>#DIV/0!</v>
      </c>
      <c r="S9" s="103" t="e">
        <f>(Query2[[#This Row],[Column15]]/O73)</f>
        <v>#DIV/0!</v>
      </c>
      <c r="T9" s="103" t="e">
        <f>(Query2[[#This Row],[Column14]]/N73)</f>
        <v>#DIV/0!</v>
      </c>
      <c r="U9" s="103" t="e">
        <f>(Query2[[#This Row],[Column9]]/I72)</f>
        <v>#DIV/0!</v>
      </c>
      <c r="V9" s="103">
        <f>(Query2[[#This Row],[Column17]]/Q73)</f>
        <v>1.3449873283009166</v>
      </c>
      <c r="W9" s="103" t="e">
        <f>(Query2[[#This Row],[Column10]]+Query2[[#This Row],[Column11]]/J72+K72)</f>
        <v>#VALUE!</v>
      </c>
      <c r="X9" s="104">
        <f>(Query2[[#This Row],[Column5]]+Query2[[#This Row],[Column6]])</f>
        <v>0</v>
      </c>
      <c r="Y9" s="104">
        <f>(Query2[[#This Row],[Column7]]+Query2[[#This Row],[Column8]])</f>
        <v>0</v>
      </c>
      <c r="Z9" s="104">
        <f>(Query2[[#This Row],[Column10]]+Query2[[#This Row],[Column11]])</f>
        <v>14245506</v>
      </c>
      <c r="AA9" s="104">
        <f>(Query2[[#This Row],[Column12]]+Query2[[#This Row],[Column13]])</f>
        <v>366223.90964839997</v>
      </c>
      <c r="AB9" s="104" t="e">
        <f>(G72+H72/E72+F72)</f>
        <v>#VALUE!</v>
      </c>
      <c r="AC9" s="104" t="e">
        <f>(G72+H72/D72)</f>
        <v>#VALUE!</v>
      </c>
      <c r="AD9" s="104" t="e">
        <f>(E72+F72/D72)</f>
        <v>#VALUE!</v>
      </c>
      <c r="AE9" s="104" t="e">
        <f>(L72+M72/J72+K72)</f>
        <v>#VALUE!</v>
      </c>
      <c r="AF9" s="104" t="e">
        <f>(Query2[[#This Row],[Column12]]+Query2[[#This Row],[Column13]]/I72)</f>
        <v>#DIV/0!</v>
      </c>
      <c r="AG9" s="104" t="e">
        <f>(J72+K72/I72)</f>
        <v>#VALUE!</v>
      </c>
      <c r="AH9" s="102" t="s">
        <v>162</v>
      </c>
    </row>
    <row r="10" spans="1:34">
      <c r="A10" s="107" t="s">
        <v>201</v>
      </c>
      <c r="B10" s="101" t="s">
        <v>12</v>
      </c>
      <c r="C10" s="109" t="s">
        <v>88</v>
      </c>
      <c r="D10" s="101">
        <v>519024</v>
      </c>
      <c r="E10" s="101">
        <v>61470</v>
      </c>
      <c r="F10" s="101">
        <v>877393</v>
      </c>
      <c r="G10" s="101">
        <v>2996.1552345</v>
      </c>
      <c r="H10" s="101">
        <v>20358.038164599999</v>
      </c>
      <c r="I10" s="101">
        <v>23290533</v>
      </c>
      <c r="J10" s="101">
        <v>26916776</v>
      </c>
      <c r="K10" s="101">
        <v>14724508</v>
      </c>
      <c r="L10" s="101">
        <v>1226966.1815394</v>
      </c>
      <c r="M10" s="101">
        <v>190509.55820199996</v>
      </c>
      <c r="N10" s="101">
        <f>SUM(Query2[[#This Row],[Column5]],Query2[[#This Row],[Column6]])</f>
        <v>938863</v>
      </c>
      <c r="O10" s="101">
        <f>SUM(Query2[[#This Row],[Column7]],Query2[[#This Row],[Column8]])</f>
        <v>23354.193399099997</v>
      </c>
      <c r="P10" s="101">
        <f>SUM(Query2[[#This Row],[Column10]],Query2[[#This Row],[Column11]])</f>
        <v>41641284</v>
      </c>
      <c r="Q10" s="101">
        <f>SUM(Query2[[#This Row],[Column12]],Query2[[#This Row],[Column13]])</f>
        <v>1417475.7397413999</v>
      </c>
      <c r="R10" s="103" t="e">
        <f>(Query2[[#This Row],[Column4]]/#REF!)</f>
        <v>#REF!</v>
      </c>
      <c r="S10" s="103">
        <f>(Query2[[#This Row],[Column15]]/O74)</f>
        <v>1.6924634048889742</v>
      </c>
      <c r="T10" s="103">
        <f>(Query2[[#This Row],[Column14]]/N74)</f>
        <v>1.6708541998127802</v>
      </c>
      <c r="U10" s="103" t="e">
        <f>(Query2[[#This Row],[Column9]]/#REF!)</f>
        <v>#REF!</v>
      </c>
      <c r="V10" s="103">
        <f>(Query2[[#This Row],[Column17]]/Q74)</f>
        <v>2.4417018294334181</v>
      </c>
      <c r="W10" s="103" t="e">
        <f>(Query2[[#This Row],[Column10]]+Query2[[#This Row],[Column11]]/#REF!+#REF!)</f>
        <v>#REF!</v>
      </c>
      <c r="X10" s="104">
        <f>(Query2[[#This Row],[Column5]]+Query2[[#This Row],[Column6]])</f>
        <v>938863</v>
      </c>
      <c r="Y10" s="104">
        <f>(Query2[[#This Row],[Column7]]+Query2[[#This Row],[Column8]])</f>
        <v>23354.193399099997</v>
      </c>
      <c r="Z10" s="104">
        <f>(Query2[[#This Row],[Column10]]+Query2[[#This Row],[Column11]])</f>
        <v>41641284</v>
      </c>
      <c r="AA10" s="104">
        <f>(Query2[[#This Row],[Column12]]+Query2[[#This Row],[Column13]])</f>
        <v>1417475.7397413999</v>
      </c>
      <c r="AB10" s="104" t="e">
        <f>(#REF!+#REF!/#REF!+#REF!)</f>
        <v>#REF!</v>
      </c>
      <c r="AC10" s="104" t="e">
        <f>(#REF!+#REF!/#REF!)</f>
        <v>#REF!</v>
      </c>
      <c r="AD10" s="104" t="e">
        <f>(#REF!+#REF!/#REF!)</f>
        <v>#REF!</v>
      </c>
      <c r="AE10" s="104" t="e">
        <f>(#REF!+#REF!/#REF!+#REF!)</f>
        <v>#REF!</v>
      </c>
      <c r="AF10" s="104" t="e">
        <f>(Query2[[#This Row],[Column12]]+Query2[[#This Row],[Column13]]/#REF!)</f>
        <v>#REF!</v>
      </c>
      <c r="AG10" s="104" t="e">
        <f>(#REF!+#REF!/#REF!)</f>
        <v>#REF!</v>
      </c>
      <c r="AH10" s="102" t="s">
        <v>162</v>
      </c>
    </row>
    <row r="11" spans="1:34">
      <c r="A11" s="107" t="s">
        <v>201</v>
      </c>
      <c r="B11" s="101" t="s">
        <v>13</v>
      </c>
      <c r="C11" s="109" t="s">
        <v>88</v>
      </c>
      <c r="D11" s="101">
        <v>88906</v>
      </c>
      <c r="E11" s="101">
        <v>1708</v>
      </c>
      <c r="F11" s="101">
        <v>150948</v>
      </c>
      <c r="G11" s="101">
        <v>80.166059799999999</v>
      </c>
      <c r="H11" s="101">
        <v>3191.6231444</v>
      </c>
      <c r="I11" s="101">
        <v>23814241</v>
      </c>
      <c r="J11" s="101">
        <v>12616349</v>
      </c>
      <c r="K11" s="101">
        <v>7051582</v>
      </c>
      <c r="L11" s="101">
        <v>511043.78615</v>
      </c>
      <c r="M11" s="101">
        <v>91670.529461200014</v>
      </c>
      <c r="N11" s="101">
        <f>SUM(Query2[[#This Row],[Column5]],Query2[[#This Row],[Column6]])</f>
        <v>152656</v>
      </c>
      <c r="O11" s="101">
        <f>SUM(Query2[[#This Row],[Column7]],Query2[[#This Row],[Column8]])</f>
        <v>3271.7892041999999</v>
      </c>
      <c r="P11" s="101">
        <f>SUM(Query2[[#This Row],[Column10]],Query2[[#This Row],[Column11]])</f>
        <v>19667931</v>
      </c>
      <c r="Q11" s="101">
        <f>SUM(Query2[[#This Row],[Column12]],Query2[[#This Row],[Column13]])</f>
        <v>602714.31561120006</v>
      </c>
      <c r="R11" s="103" t="e">
        <f>(Query2[[#This Row],[Column4]]/#REF!)</f>
        <v>#REF!</v>
      </c>
      <c r="S11" s="103">
        <f>(Query2[[#This Row],[Column15]]/O75)</f>
        <v>0.13529348249099601</v>
      </c>
      <c r="T11" s="103">
        <f>(Query2[[#This Row],[Column14]]/N75)</f>
        <v>0.13777393508047703</v>
      </c>
      <c r="U11" s="103" t="e">
        <f>(Query2[[#This Row],[Column9]]/#REF!)</f>
        <v>#REF!</v>
      </c>
      <c r="V11" s="103">
        <f>(Query2[[#This Row],[Column17]]/Q75)</f>
        <v>0.39345124819317445</v>
      </c>
      <c r="W11" s="103" t="e">
        <f>(Query2[[#This Row],[Column10]]+Query2[[#This Row],[Column11]]/#REF!+#REF!)</f>
        <v>#REF!</v>
      </c>
      <c r="X11" s="104">
        <f>(Query2[[#This Row],[Column5]]+Query2[[#This Row],[Column6]])</f>
        <v>152656</v>
      </c>
      <c r="Y11" s="104">
        <f>(Query2[[#This Row],[Column7]]+Query2[[#This Row],[Column8]])</f>
        <v>3271.7892041999999</v>
      </c>
      <c r="Z11" s="104">
        <f>(Query2[[#This Row],[Column10]]+Query2[[#This Row],[Column11]])</f>
        <v>19667931</v>
      </c>
      <c r="AA11" s="104">
        <f>(Query2[[#This Row],[Column12]]+Query2[[#This Row],[Column13]])</f>
        <v>602714.31561120006</v>
      </c>
      <c r="AB11" s="104" t="e">
        <f>(#REF!+#REF!/#REF!+#REF!)</f>
        <v>#REF!</v>
      </c>
      <c r="AC11" s="104" t="e">
        <f>(#REF!+#REF!/#REF!)</f>
        <v>#REF!</v>
      </c>
      <c r="AD11" s="104" t="e">
        <f>(#REF!+#REF!/#REF!)</f>
        <v>#REF!</v>
      </c>
      <c r="AE11" s="104" t="e">
        <f>(#REF!+#REF!/#REF!+#REF!)</f>
        <v>#REF!</v>
      </c>
      <c r="AF11" s="104" t="e">
        <f>(Query2[[#This Row],[Column12]]+Query2[[#This Row],[Column13]]/#REF!)</f>
        <v>#REF!</v>
      </c>
      <c r="AG11" s="104" t="e">
        <f>(#REF!+#REF!/#REF!)</f>
        <v>#REF!</v>
      </c>
      <c r="AH11" s="102" t="s">
        <v>162</v>
      </c>
    </row>
    <row r="12" spans="1:34">
      <c r="A12" s="107" t="s">
        <v>201</v>
      </c>
      <c r="B12" s="101" t="s">
        <v>14</v>
      </c>
      <c r="C12" s="109" t="s">
        <v>88</v>
      </c>
      <c r="D12" s="101">
        <v>113884</v>
      </c>
      <c r="E12" s="101">
        <v>1658</v>
      </c>
      <c r="F12" s="101">
        <v>163452</v>
      </c>
      <c r="G12" s="101">
        <v>81.177846299999999</v>
      </c>
      <c r="H12" s="101">
        <v>3859.7400567</v>
      </c>
      <c r="I12" s="101">
        <v>7920402</v>
      </c>
      <c r="J12" s="101">
        <v>7320517</v>
      </c>
      <c r="K12" s="101">
        <v>4658069</v>
      </c>
      <c r="L12" s="101">
        <v>300431.80806730001</v>
      </c>
      <c r="M12" s="101">
        <v>55896.694004399993</v>
      </c>
      <c r="N12" s="101">
        <f>SUM(Query2[[#This Row],[Column5]],Query2[[#This Row],[Column6]])</f>
        <v>165110</v>
      </c>
      <c r="O12" s="101">
        <f>SUM(Query2[[#This Row],[Column7]],Query2[[#This Row],[Column8]])</f>
        <v>3940.917903</v>
      </c>
      <c r="P12" s="101">
        <f>SUM(Query2[[#This Row],[Column10]],Query2[[#This Row],[Column11]])</f>
        <v>11978586</v>
      </c>
      <c r="Q12" s="101">
        <f>SUM(Query2[[#This Row],[Column12]],Query2[[#This Row],[Column13]])</f>
        <v>356328.5020717</v>
      </c>
      <c r="R12" s="103" t="e">
        <f>(Query2[[#This Row],[Column4]]/#REF!)</f>
        <v>#REF!</v>
      </c>
      <c r="S12" s="103">
        <f>(Query2[[#This Row],[Column15]]/O76)</f>
        <v>0.3944929421409869</v>
      </c>
      <c r="T12" s="103">
        <f>(Query2[[#This Row],[Column14]]/N76)</f>
        <v>0.38380447845501903</v>
      </c>
      <c r="U12" s="103" t="e">
        <f>(Query2[[#This Row],[Column9]]/#REF!)</f>
        <v>#REF!</v>
      </c>
      <c r="V12" s="103">
        <f>(Query2[[#This Row],[Column17]]/Q76)</f>
        <v>0.42275371951963142</v>
      </c>
      <c r="W12" s="103" t="e">
        <f>(Query2[[#This Row],[Column10]]+Query2[[#This Row],[Column11]]/#REF!+#REF!)</f>
        <v>#REF!</v>
      </c>
      <c r="X12" s="104">
        <f>(Query2[[#This Row],[Column5]]+Query2[[#This Row],[Column6]])</f>
        <v>165110</v>
      </c>
      <c r="Y12" s="104">
        <f>(Query2[[#This Row],[Column7]]+Query2[[#This Row],[Column8]])</f>
        <v>3940.917903</v>
      </c>
      <c r="Z12" s="104">
        <f>(Query2[[#This Row],[Column10]]+Query2[[#This Row],[Column11]])</f>
        <v>11978586</v>
      </c>
      <c r="AA12" s="104">
        <f>(Query2[[#This Row],[Column12]]+Query2[[#This Row],[Column13]])</f>
        <v>356328.5020717</v>
      </c>
      <c r="AB12" s="104" t="e">
        <f>(#REF!+#REF!/#REF!+#REF!)</f>
        <v>#REF!</v>
      </c>
      <c r="AC12" s="104" t="e">
        <f>(#REF!+#REF!/#REF!)</f>
        <v>#REF!</v>
      </c>
      <c r="AD12" s="104" t="e">
        <f>(#REF!+#REF!/#REF!)</f>
        <v>#REF!</v>
      </c>
      <c r="AE12" s="104" t="e">
        <f>(#REF!+#REF!/#REF!+#REF!)</f>
        <v>#REF!</v>
      </c>
      <c r="AF12" s="104" t="e">
        <f>(Query2[[#This Row],[Column12]]+Query2[[#This Row],[Column13]]/#REF!)</f>
        <v>#REF!</v>
      </c>
      <c r="AG12" s="104" t="e">
        <f>(#REF!+#REF!/#REF!)</f>
        <v>#REF!</v>
      </c>
      <c r="AH12" s="102" t="s">
        <v>162</v>
      </c>
    </row>
    <row r="13" spans="1:34">
      <c r="A13" s="107" t="s">
        <v>201</v>
      </c>
      <c r="B13" s="101" t="s">
        <v>15</v>
      </c>
      <c r="C13" s="109" t="s">
        <v>88</v>
      </c>
      <c r="D13" s="101">
        <v>101874</v>
      </c>
      <c r="E13" s="101">
        <v>4235</v>
      </c>
      <c r="F13" s="101">
        <v>184359</v>
      </c>
      <c r="G13" s="101">
        <v>279.49333000000001</v>
      </c>
      <c r="H13" s="101">
        <v>4458.8440199999995</v>
      </c>
      <c r="I13" s="101">
        <v>14402089</v>
      </c>
      <c r="J13" s="101">
        <v>23744238</v>
      </c>
      <c r="K13" s="101">
        <v>8318566</v>
      </c>
      <c r="L13" s="101">
        <v>728380.65618970001</v>
      </c>
      <c r="M13" s="101">
        <v>104013.10500899999</v>
      </c>
      <c r="N13" s="101">
        <f>SUM(Query2[[#This Row],[Column5]],Query2[[#This Row],[Column6]])</f>
        <v>188594</v>
      </c>
      <c r="O13" s="101">
        <f>SUM(Query2[[#This Row],[Column7]],Query2[[#This Row],[Column8]])</f>
        <v>4738.3373499999998</v>
      </c>
      <c r="P13" s="101">
        <f>SUM(Query2[[#This Row],[Column10]],Query2[[#This Row],[Column11]])</f>
        <v>32062804</v>
      </c>
      <c r="Q13" s="101">
        <f>SUM(Query2[[#This Row],[Column12]],Query2[[#This Row],[Column13]])</f>
        <v>832393.76119869994</v>
      </c>
      <c r="R13" s="103" t="e">
        <f>(Query2[[#This Row],[Column4]]/D73)</f>
        <v>#DIV/0!</v>
      </c>
      <c r="S13" s="103" t="e">
        <f>(Query2[[#This Row],[Column15]]/O77)</f>
        <v>#DIV/0!</v>
      </c>
      <c r="T13" s="103" t="e">
        <f>(Query2[[#This Row],[Column14]]/N77)</f>
        <v>#DIV/0!</v>
      </c>
      <c r="U13" s="103">
        <f>(Query2[[#This Row],[Column9]]/I73)</f>
        <v>2.1154126586145763</v>
      </c>
      <c r="V13" s="103">
        <f>(Query2[[#This Row],[Column17]]/Q77)</f>
        <v>2.3906585300720335</v>
      </c>
      <c r="W13" s="103">
        <f>(Query2[[#This Row],[Column10]]+Query2[[#This Row],[Column11]]/J73+K73)</f>
        <v>27777961.454972133</v>
      </c>
      <c r="X13" s="104">
        <f>(Query2[[#This Row],[Column5]]+Query2[[#This Row],[Column6]])</f>
        <v>188594</v>
      </c>
      <c r="Y13" s="104">
        <f>(Query2[[#This Row],[Column7]]+Query2[[#This Row],[Column8]])</f>
        <v>4738.3373499999998</v>
      </c>
      <c r="Z13" s="104">
        <f>(Query2[[#This Row],[Column10]]+Query2[[#This Row],[Column11]])</f>
        <v>32062804</v>
      </c>
      <c r="AA13" s="104">
        <f>(Query2[[#This Row],[Column12]]+Query2[[#This Row],[Column13]])</f>
        <v>832393.76119869994</v>
      </c>
      <c r="AB13" s="104" t="e">
        <f t="shared" ref="AB13:AB31" si="0">(G73+H73/E73+F73)</f>
        <v>#DIV/0!</v>
      </c>
      <c r="AC13" s="104" t="e">
        <f t="shared" ref="AC13:AC31" si="1">(G73+H73/D73)</f>
        <v>#DIV/0!</v>
      </c>
      <c r="AD13" s="104" t="e">
        <f t="shared" ref="AD13:AD31" si="2">(E73+F73/D73)</f>
        <v>#DIV/0!</v>
      </c>
      <c r="AE13" s="104">
        <f t="shared" ref="AE13:AE31" si="3">(L73+M73/J73+K73)</f>
        <v>4268245.0066053476</v>
      </c>
      <c r="AF13" s="104">
        <f>(Query2[[#This Row],[Column12]]+Query2[[#This Row],[Column13]]/I73)</f>
        <v>728380.67146738921</v>
      </c>
      <c r="AG13" s="104">
        <f t="shared" ref="AG13:AG31" si="4">(J73+K73/I73)</f>
        <v>5717337.5924825612</v>
      </c>
      <c r="AH13" s="102" t="s">
        <v>162</v>
      </c>
    </row>
    <row r="14" spans="1:34">
      <c r="A14" s="107" t="s">
        <v>201</v>
      </c>
      <c r="B14" s="101" t="s">
        <v>16</v>
      </c>
      <c r="C14" s="109" t="s">
        <v>88</v>
      </c>
      <c r="D14" s="101">
        <v>59933</v>
      </c>
      <c r="E14" s="101">
        <v>918</v>
      </c>
      <c r="F14" s="101">
        <v>99720</v>
      </c>
      <c r="G14" s="101">
        <v>36.373579999999997</v>
      </c>
      <c r="H14" s="101">
        <v>1933.0903900000001</v>
      </c>
      <c r="I14" s="101">
        <v>17701592</v>
      </c>
      <c r="J14" s="101">
        <v>13766430</v>
      </c>
      <c r="K14" s="101">
        <v>5759275</v>
      </c>
      <c r="L14" s="101">
        <v>531376.00800000003</v>
      </c>
      <c r="M14" s="101">
        <v>77462.782439999995</v>
      </c>
      <c r="N14" s="101">
        <f>SUM(Query2[[#This Row],[Column5]],Query2[[#This Row],[Column6]])</f>
        <v>100638</v>
      </c>
      <c r="O14" s="101">
        <f>SUM(Query2[[#This Row],[Column7]],Query2[[#This Row],[Column8]])</f>
        <v>1969.46397</v>
      </c>
      <c r="P14" s="101">
        <f>SUM(Query2[[#This Row],[Column10]],Query2[[#This Row],[Column11]])</f>
        <v>19525705</v>
      </c>
      <c r="Q14" s="101">
        <f>SUM(Query2[[#This Row],[Column12]],Query2[[#This Row],[Column13]])</f>
        <v>608838.79044000001</v>
      </c>
      <c r="R14" s="103">
        <f>(Query2[[#This Row],[Column4]]/D74)</f>
        <v>0.19694719200814959</v>
      </c>
      <c r="S14" s="103">
        <f>(Query2[[#This Row],[Column15]]/O78)</f>
        <v>9.1744854090113764E-2</v>
      </c>
      <c r="T14" s="103">
        <f>(Query2[[#This Row],[Column14]]/N78)</f>
        <v>0.11489575948131479</v>
      </c>
      <c r="U14" s="103">
        <f>(Query2[[#This Row],[Column9]]/I74)</f>
        <v>1.353820842438298</v>
      </c>
      <c r="V14" s="103">
        <f>(Query2[[#This Row],[Column17]]/Q78)</f>
        <v>0.46507289506533367</v>
      </c>
      <c r="W14" s="103">
        <f>(Query2[[#This Row],[Column10]]+Query2[[#This Row],[Column11]]/J74+K74)</f>
        <v>20778648.497603342</v>
      </c>
      <c r="X14" s="104">
        <f>(Query2[[#This Row],[Column5]]+Query2[[#This Row],[Column6]])</f>
        <v>100638</v>
      </c>
      <c r="Y14" s="104">
        <f>(Query2[[#This Row],[Column7]]+Query2[[#This Row],[Column8]])</f>
        <v>1969.46397</v>
      </c>
      <c r="Z14" s="104">
        <f>(Query2[[#This Row],[Column10]]+Query2[[#This Row],[Column11]])</f>
        <v>19525705</v>
      </c>
      <c r="AA14" s="104">
        <f>(Query2[[#This Row],[Column12]]+Query2[[#This Row],[Column13]])</f>
        <v>608838.79044000001</v>
      </c>
      <c r="AB14" s="104">
        <f t="shared" si="0"/>
        <v>553645.94354539027</v>
      </c>
      <c r="AC14" s="104">
        <f t="shared" si="1"/>
        <v>417.4456897620538</v>
      </c>
      <c r="AD14" s="104">
        <f t="shared" si="2"/>
        <v>8680.8179718050669</v>
      </c>
      <c r="AE14" s="104">
        <f t="shared" si="3"/>
        <v>7498486.1053521689</v>
      </c>
      <c r="AF14" s="104">
        <f>(Query2[[#This Row],[Column12]]+Query2[[#This Row],[Column13]]/I74)</f>
        <v>531376.01392436714</v>
      </c>
      <c r="AG14" s="104">
        <f t="shared" si="4"/>
        <v>11574028.536295656</v>
      </c>
      <c r="AH14" s="102" t="s">
        <v>162</v>
      </c>
    </row>
    <row r="15" spans="1:34">
      <c r="A15" s="107" t="s">
        <v>201</v>
      </c>
      <c r="B15" s="101" t="s">
        <v>17</v>
      </c>
      <c r="C15" s="109" t="s">
        <v>88</v>
      </c>
      <c r="D15" s="101">
        <v>0</v>
      </c>
      <c r="E15" s="101">
        <v>0</v>
      </c>
      <c r="F15" s="101">
        <v>0</v>
      </c>
      <c r="G15" s="101">
        <v>0</v>
      </c>
      <c r="H15" s="101">
        <v>0</v>
      </c>
      <c r="I15" s="101">
        <v>12171157</v>
      </c>
      <c r="J15" s="101">
        <v>5857939</v>
      </c>
      <c r="K15" s="101">
        <v>4258078</v>
      </c>
      <c r="L15" s="101">
        <v>253499.9638541</v>
      </c>
      <c r="M15" s="101">
        <v>51086.931015900002</v>
      </c>
      <c r="N15" s="101">
        <f>SUM(Query2[[#This Row],[Column5]],Query2[[#This Row],[Column6]])</f>
        <v>0</v>
      </c>
      <c r="O15" s="101">
        <f>SUM(Query2[[#This Row],[Column7]],Query2[[#This Row],[Column8]])</f>
        <v>0</v>
      </c>
      <c r="P15" s="101">
        <f>SUM(Query2[[#This Row],[Column10]],Query2[[#This Row],[Column11]])</f>
        <v>10116017</v>
      </c>
      <c r="Q15" s="101">
        <f>SUM(Query2[[#This Row],[Column12]],Query2[[#This Row],[Column13]])</f>
        <v>304586.89487000002</v>
      </c>
      <c r="R15" s="103">
        <f>(Query2[[#This Row],[Column4]]/D75)</f>
        <v>0</v>
      </c>
      <c r="S15" s="103">
        <f>(Query2[[#This Row],[Column15]]/O79)</f>
        <v>0</v>
      </c>
      <c r="T15" s="103">
        <f>(Query2[[#This Row],[Column14]]/N79)</f>
        <v>0</v>
      </c>
      <c r="U15" s="103">
        <f>(Query2[[#This Row],[Column9]]/I75)</f>
        <v>0.22696893618378222</v>
      </c>
      <c r="V15" s="103">
        <f>(Query2[[#This Row],[Column17]]/Q79)</f>
        <v>0.51841670997008071</v>
      </c>
      <c r="W15" s="103">
        <f>(Query2[[#This Row],[Column10]]+Query2[[#This Row],[Column11]]/J75+K75)</f>
        <v>28733579.1427489</v>
      </c>
      <c r="X15" s="104">
        <f>(Query2[[#This Row],[Column5]]+Query2[[#This Row],[Column6]])</f>
        <v>0</v>
      </c>
      <c r="Y15" s="104">
        <f>(Query2[[#This Row],[Column7]]+Query2[[#This Row],[Column8]])</f>
        <v>0</v>
      </c>
      <c r="Z15" s="104">
        <f>(Query2[[#This Row],[Column10]]+Query2[[#This Row],[Column11]])</f>
        <v>10116017</v>
      </c>
      <c r="AA15" s="104">
        <f>(Query2[[#This Row],[Column12]]+Query2[[#This Row],[Column13]])</f>
        <v>304586.89487000002</v>
      </c>
      <c r="AB15" s="104">
        <f t="shared" si="0"/>
        <v>1094059.9730868519</v>
      </c>
      <c r="AC15" s="104">
        <f t="shared" si="1"/>
        <v>620.40842392721981</v>
      </c>
      <c r="AD15" s="104">
        <f t="shared" si="2"/>
        <v>14582.386366711626</v>
      </c>
      <c r="AE15" s="104">
        <f t="shared" si="3"/>
        <v>24120289.131667208</v>
      </c>
      <c r="AF15" s="104">
        <f>(Query2[[#This Row],[Column12]]+Query2[[#This Row],[Column13]]/I75)</f>
        <v>253499.96480677414</v>
      </c>
      <c r="AG15" s="104">
        <f t="shared" si="4"/>
        <v>29829148.42658719</v>
      </c>
      <c r="AH15" s="102" t="s">
        <v>162</v>
      </c>
    </row>
    <row r="16" spans="1:34">
      <c r="A16" s="107" t="s">
        <v>201</v>
      </c>
      <c r="B16" s="101" t="s">
        <v>18</v>
      </c>
      <c r="C16" s="109" t="s">
        <v>88</v>
      </c>
      <c r="D16" s="101">
        <v>0</v>
      </c>
      <c r="E16" s="101">
        <v>0</v>
      </c>
      <c r="F16" s="101">
        <v>0</v>
      </c>
      <c r="G16" s="101">
        <v>0</v>
      </c>
      <c r="H16" s="101">
        <v>0</v>
      </c>
      <c r="I16" s="101">
        <v>2677571</v>
      </c>
      <c r="J16" s="101">
        <v>1661434</v>
      </c>
      <c r="K16" s="101">
        <v>759659</v>
      </c>
      <c r="L16" s="101">
        <v>68962.06177</v>
      </c>
      <c r="M16" s="101">
        <v>10872.404838599999</v>
      </c>
      <c r="N16" s="101">
        <f>SUM(Query2[[#This Row],[Column5]],Query2[[#This Row],[Column6]])</f>
        <v>0</v>
      </c>
      <c r="O16" s="101">
        <f>SUM(Query2[[#This Row],[Column7]],Query2[[#This Row],[Column8]])</f>
        <v>0</v>
      </c>
      <c r="P16" s="101">
        <f>SUM(Query2[[#This Row],[Column10]],Query2[[#This Row],[Column11]])</f>
        <v>2421093</v>
      </c>
      <c r="Q16" s="101">
        <f>SUM(Query2[[#This Row],[Column12]],Query2[[#This Row],[Column13]])</f>
        <v>79834.466608599992</v>
      </c>
      <c r="R16" s="103">
        <f>(Query2[[#This Row],[Column4]]/D76)</f>
        <v>0</v>
      </c>
      <c r="S16" s="103">
        <f>(Query2[[#This Row],[Column15]]/O80)</f>
        <v>0</v>
      </c>
      <c r="T16" s="103">
        <f>(Query2[[#This Row],[Column14]]/N80)</f>
        <v>0</v>
      </c>
      <c r="U16" s="103">
        <f>(Query2[[#This Row],[Column9]]/I76)</f>
        <v>6.7618531890718314E-2</v>
      </c>
      <c r="V16" s="103">
        <f>(Query2[[#This Row],[Column17]]/Q80)</f>
        <v>0.23381737726292814</v>
      </c>
      <c r="W16" s="103">
        <f>(Query2[[#This Row],[Column10]]+Query2[[#This Row],[Column11]]/J76+K76)</f>
        <v>12922738.037688028</v>
      </c>
      <c r="X16" s="104">
        <f>(Query2[[#This Row],[Column5]]+Query2[[#This Row],[Column6]])</f>
        <v>0</v>
      </c>
      <c r="Y16" s="104">
        <f>(Query2[[#This Row],[Column7]]+Query2[[#This Row],[Column8]])</f>
        <v>0</v>
      </c>
      <c r="Z16" s="104">
        <f>(Query2[[#This Row],[Column10]]+Query2[[#This Row],[Column11]])</f>
        <v>2421093</v>
      </c>
      <c r="AA16" s="104">
        <f>(Query2[[#This Row],[Column12]]+Query2[[#This Row],[Column13]])</f>
        <v>79834.466608599992</v>
      </c>
      <c r="AB16" s="104">
        <f t="shared" si="0"/>
        <v>415650.27124964463</v>
      </c>
      <c r="AC16" s="104">
        <f t="shared" si="1"/>
        <v>877.73508559010725</v>
      </c>
      <c r="AD16" s="104">
        <f t="shared" si="2"/>
        <v>15423.491153046883</v>
      </c>
      <c r="AE16" s="104">
        <f t="shared" si="3"/>
        <v>11984688.020630954</v>
      </c>
      <c r="AF16" s="104">
        <f>(Query2[[#This Row],[Column12]]+Query2[[#This Row],[Column13]]/I76)</f>
        <v>68962.062044568273</v>
      </c>
      <c r="AG16" s="104">
        <f t="shared" si="4"/>
        <v>20156507.284389414</v>
      </c>
      <c r="AH16" s="102" t="s">
        <v>162</v>
      </c>
    </row>
    <row r="17" spans="1:34">
      <c r="A17" s="107" t="s">
        <v>201</v>
      </c>
      <c r="B17" s="101" t="s">
        <v>19</v>
      </c>
      <c r="C17" s="109" t="s">
        <v>88</v>
      </c>
      <c r="D17" s="101">
        <v>345194</v>
      </c>
      <c r="E17" s="101">
        <v>3997</v>
      </c>
      <c r="F17" s="101">
        <v>647141</v>
      </c>
      <c r="G17" s="101">
        <v>107.67382050000001</v>
      </c>
      <c r="H17" s="101">
        <v>13774.166568400002</v>
      </c>
      <c r="I17" s="101">
        <v>23796687</v>
      </c>
      <c r="J17" s="101">
        <v>26367837</v>
      </c>
      <c r="K17" s="101">
        <v>15708389</v>
      </c>
      <c r="L17" s="101">
        <v>1193077.6917558999</v>
      </c>
      <c r="M17" s="101">
        <v>223734.13031439998</v>
      </c>
      <c r="N17" s="101">
        <f>SUM(Query2[[#This Row],[Column5]],Query2[[#This Row],[Column6]])</f>
        <v>651138</v>
      </c>
      <c r="O17" s="101">
        <f>SUM(Query2[[#This Row],[Column7]],Query2[[#This Row],[Column8]])</f>
        <v>13881.840388900002</v>
      </c>
      <c r="P17" s="101">
        <f>SUM(Query2[[#This Row],[Column10]],Query2[[#This Row],[Column11]])</f>
        <v>42076226</v>
      </c>
      <c r="Q17" s="101">
        <f>SUM(Query2[[#This Row],[Column12]],Query2[[#This Row],[Column13]])</f>
        <v>1416811.8220702999</v>
      </c>
      <c r="R17" s="103" t="e">
        <f>(Query2[[#This Row],[Column4]]/D77)</f>
        <v>#DIV/0!</v>
      </c>
      <c r="S17" s="103">
        <f>(Query2[[#This Row],[Column15]]/O81)</f>
        <v>3.3018185194356131</v>
      </c>
      <c r="T17" s="103">
        <f>(Query2[[#This Row],[Column14]]/N81)</f>
        <v>3.72856529332608</v>
      </c>
      <c r="U17" s="103">
        <f>(Query2[[#This Row],[Column9]]/I77)</f>
        <v>3.1563971104069095</v>
      </c>
      <c r="V17" s="103">
        <f>(Query2[[#This Row],[Column17]]/Q81)</f>
        <v>1.7319611152567174</v>
      </c>
      <c r="W17" s="103">
        <f>(Query2[[#This Row],[Column10]]+Query2[[#This Row],[Column11]]/J77+K77)</f>
        <v>31592519.966939382</v>
      </c>
      <c r="X17" s="104">
        <f>(Query2[[#This Row],[Column5]]+Query2[[#This Row],[Column6]])</f>
        <v>651138</v>
      </c>
      <c r="Y17" s="104">
        <f>(Query2[[#This Row],[Column7]]+Query2[[#This Row],[Column8]])</f>
        <v>13881.840388900002</v>
      </c>
      <c r="Z17" s="104">
        <f>(Query2[[#This Row],[Column10]]+Query2[[#This Row],[Column11]])</f>
        <v>42076226</v>
      </c>
      <c r="AA17" s="104">
        <f>(Query2[[#This Row],[Column12]]+Query2[[#This Row],[Column13]])</f>
        <v>1416811.8220702999</v>
      </c>
      <c r="AB17" s="104" t="e">
        <f t="shared" si="0"/>
        <v>#DIV/0!</v>
      </c>
      <c r="AC17" s="104" t="e">
        <f t="shared" si="1"/>
        <v>#DIV/0!</v>
      </c>
      <c r="AD17" s="104" t="e">
        <f t="shared" si="2"/>
        <v>#DIV/0!</v>
      </c>
      <c r="AE17" s="104">
        <f t="shared" si="3"/>
        <v>5518099.2436804883</v>
      </c>
      <c r="AF17" s="104">
        <f>(Query2[[#This Row],[Column12]]+Query2[[#This Row],[Column13]]/I77)</f>
        <v>1193077.7214320377</v>
      </c>
      <c r="AG17" s="104">
        <f t="shared" si="4"/>
        <v>7986209.6930026859</v>
      </c>
      <c r="AH17" s="102" t="s">
        <v>162</v>
      </c>
    </row>
    <row r="18" spans="1:34">
      <c r="A18" s="107" t="s">
        <v>201</v>
      </c>
      <c r="B18" s="101" t="s">
        <v>20</v>
      </c>
      <c r="C18" s="109" t="s">
        <v>88</v>
      </c>
      <c r="D18" s="101">
        <v>46683</v>
      </c>
      <c r="E18" s="101">
        <v>1992</v>
      </c>
      <c r="F18" s="101">
        <v>195926</v>
      </c>
      <c r="G18" s="101">
        <v>89.599914800000008</v>
      </c>
      <c r="H18" s="101">
        <v>4344.0149807999996</v>
      </c>
      <c r="I18" s="101">
        <v>9665117</v>
      </c>
      <c r="J18" s="101">
        <v>9887309</v>
      </c>
      <c r="K18" s="101">
        <v>6083742</v>
      </c>
      <c r="L18" s="101">
        <v>403057.69992039993</v>
      </c>
      <c r="M18" s="101">
        <v>71066.478047399985</v>
      </c>
      <c r="N18" s="101">
        <f>SUM(Query2[[#This Row],[Column5]],Query2[[#This Row],[Column6]])</f>
        <v>197918</v>
      </c>
      <c r="O18" s="101">
        <f>SUM(Query2[[#This Row],[Column7]],Query2[[#This Row],[Column8]])</f>
        <v>4433.6148955999997</v>
      </c>
      <c r="P18" s="101">
        <f>SUM(Query2[[#This Row],[Column10]],Query2[[#This Row],[Column11]])</f>
        <v>15971051</v>
      </c>
      <c r="Q18" s="101">
        <f>SUM(Query2[[#This Row],[Column12]],Query2[[#This Row],[Column13]])</f>
        <v>474124.17796779994</v>
      </c>
      <c r="R18" s="103">
        <f>(Query2[[#This Row],[Column4]]/D78)</f>
        <v>8.9132219570405721E-2</v>
      </c>
      <c r="S18" s="103">
        <f>(Query2[[#This Row],[Column15]]/O82)</f>
        <v>2.4725111513720659</v>
      </c>
      <c r="T18" s="103">
        <f>(Query2[[#This Row],[Column14]]/N82)</f>
        <v>2.1101574744383909</v>
      </c>
      <c r="U18" s="103">
        <f>(Query2[[#This Row],[Column9]]/I78)</f>
        <v>0.40661411164011674</v>
      </c>
      <c r="V18" s="103">
        <f>(Query2[[#This Row],[Column17]]/Q82)</f>
        <v>0.80560913160847847</v>
      </c>
      <c r="W18" s="103">
        <f>(Query2[[#This Row],[Column10]]+Query2[[#This Row],[Column11]]/J78+K78)</f>
        <v>23839972.244069491</v>
      </c>
      <c r="X18" s="104">
        <f>(Query2[[#This Row],[Column5]]+Query2[[#This Row],[Column6]])</f>
        <v>197918</v>
      </c>
      <c r="Y18" s="104">
        <f>(Query2[[#This Row],[Column7]]+Query2[[#This Row],[Column8]])</f>
        <v>4433.6148955999997</v>
      </c>
      <c r="Z18" s="104">
        <f>(Query2[[#This Row],[Column10]]+Query2[[#This Row],[Column11]])</f>
        <v>15971051</v>
      </c>
      <c r="AA18" s="104">
        <f>(Query2[[#This Row],[Column12]]+Query2[[#This Row],[Column13]])</f>
        <v>474124.17796779994</v>
      </c>
      <c r="AB18" s="104">
        <f t="shared" si="0"/>
        <v>824149.38156215404</v>
      </c>
      <c r="AC18" s="104">
        <f t="shared" si="1"/>
        <v>2602.0705476523945</v>
      </c>
      <c r="AD18" s="104">
        <f t="shared" si="2"/>
        <v>54361.568586157518</v>
      </c>
      <c r="AE18" s="104">
        <f t="shared" si="3"/>
        <v>15084675.569417773</v>
      </c>
      <c r="AF18" s="104">
        <f>(Query2[[#This Row],[Column12]]+Query2[[#This Row],[Column13]]/I78)</f>
        <v>403057.70291018608</v>
      </c>
      <c r="AG18" s="104">
        <f t="shared" si="4"/>
        <v>24926270.586992342</v>
      </c>
      <c r="AH18" s="102" t="s">
        <v>162</v>
      </c>
    </row>
    <row r="19" spans="1:34">
      <c r="A19" s="107" t="s">
        <v>201</v>
      </c>
      <c r="B19" s="101" t="s">
        <v>21</v>
      </c>
      <c r="C19" s="109" t="s">
        <v>88</v>
      </c>
      <c r="D19" s="101">
        <v>0</v>
      </c>
      <c r="E19" s="101">
        <v>0</v>
      </c>
      <c r="F19" s="101">
        <v>0</v>
      </c>
      <c r="G19" s="101">
        <v>0</v>
      </c>
      <c r="H19" s="101">
        <v>0</v>
      </c>
      <c r="I19" s="101">
        <v>8245082</v>
      </c>
      <c r="J19" s="101">
        <v>6708794</v>
      </c>
      <c r="K19" s="101">
        <v>4236353</v>
      </c>
      <c r="L19" s="101">
        <v>264405</v>
      </c>
      <c r="M19" s="101">
        <v>48970</v>
      </c>
      <c r="N19" s="101">
        <f>SUM(Query2[[#This Row],[Column5]],Query2[[#This Row],[Column6]])</f>
        <v>0</v>
      </c>
      <c r="O19" s="101">
        <f>SUM(Query2[[#This Row],[Column7]],Query2[[#This Row],[Column8]])</f>
        <v>0</v>
      </c>
      <c r="P19" s="101">
        <f>SUM(Query2[[#This Row],[Column10]],Query2[[#This Row],[Column11]])</f>
        <v>10945147</v>
      </c>
      <c r="Q19" s="101">
        <f>SUM(Query2[[#This Row],[Column12]],Query2[[#This Row],[Column13]])</f>
        <v>313375</v>
      </c>
      <c r="R19" s="103">
        <f>(Query2[[#This Row],[Column4]]/D79)</f>
        <v>0</v>
      </c>
      <c r="S19" s="103" t="e">
        <f>(Query2[[#This Row],[Column15]]/O83)</f>
        <v>#DIV/0!</v>
      </c>
      <c r="T19" s="103" t="e">
        <f>(Query2[[#This Row],[Column14]]/N83)</f>
        <v>#DIV/0!</v>
      </c>
      <c r="U19" s="103">
        <f>(Query2[[#This Row],[Column9]]/I79)</f>
        <v>0.34391288383288909</v>
      </c>
      <c r="V19" s="103">
        <f>(Query2[[#This Row],[Column17]]/Q83)</f>
        <v>1.0886002471699245</v>
      </c>
      <c r="W19" s="103">
        <f>(Query2[[#This Row],[Column10]]+Query2[[#This Row],[Column11]]/J79+K79)</f>
        <v>13220369.349845272</v>
      </c>
      <c r="X19" s="104">
        <f>(Query2[[#This Row],[Column5]]+Query2[[#This Row],[Column6]])</f>
        <v>0</v>
      </c>
      <c r="Y19" s="104">
        <f>(Query2[[#This Row],[Column7]]+Query2[[#This Row],[Column8]])</f>
        <v>0</v>
      </c>
      <c r="Z19" s="104">
        <f>(Query2[[#This Row],[Column10]]+Query2[[#This Row],[Column11]])</f>
        <v>10945147</v>
      </c>
      <c r="AA19" s="104">
        <f>(Query2[[#This Row],[Column12]]+Query2[[#This Row],[Column13]])</f>
        <v>313375</v>
      </c>
      <c r="AB19" s="104">
        <f t="shared" si="0"/>
        <v>131526.46895435281</v>
      </c>
      <c r="AC19" s="104">
        <f t="shared" si="1"/>
        <v>70.653133046575164</v>
      </c>
      <c r="AD19" s="104">
        <f t="shared" si="2"/>
        <v>1501.4887877140527</v>
      </c>
      <c r="AE19" s="104">
        <f t="shared" si="3"/>
        <v>7012639.5248937104</v>
      </c>
      <c r="AF19" s="104">
        <f>(Query2[[#This Row],[Column12]]+Query2[[#This Row],[Column13]]/I79)</f>
        <v>264405.00204260112</v>
      </c>
      <c r="AG19" s="104">
        <f t="shared" si="4"/>
        <v>12109219.271606097</v>
      </c>
      <c r="AH19" s="102" t="s">
        <v>162</v>
      </c>
    </row>
    <row r="20" spans="1:34">
      <c r="A20" s="107" t="s">
        <v>201</v>
      </c>
      <c r="B20" s="101" t="s">
        <v>22</v>
      </c>
      <c r="C20" s="109" t="s">
        <v>88</v>
      </c>
      <c r="D20" s="101">
        <v>45930</v>
      </c>
      <c r="E20" s="101">
        <v>3320</v>
      </c>
      <c r="F20" s="101">
        <v>228016</v>
      </c>
      <c r="G20" s="101">
        <v>172.70903759999999</v>
      </c>
      <c r="H20" s="101">
        <v>5630.8624</v>
      </c>
      <c r="I20" s="101">
        <v>20378661</v>
      </c>
      <c r="J20" s="101">
        <v>29633142</v>
      </c>
      <c r="K20" s="101">
        <v>11352870</v>
      </c>
      <c r="L20" s="101">
        <v>941741.73026949994</v>
      </c>
      <c r="M20" s="101">
        <v>126100.36428299999</v>
      </c>
      <c r="N20" s="101">
        <f>SUM(Query2[[#This Row],[Column5]],Query2[[#This Row],[Column6]])</f>
        <v>231336</v>
      </c>
      <c r="O20" s="101">
        <f>SUM(Query2[[#This Row],[Column7]],Query2[[#This Row],[Column8]])</f>
        <v>5803.5714375999996</v>
      </c>
      <c r="P20" s="101">
        <f>SUM(Query2[[#This Row],[Column10]],Query2[[#This Row],[Column11]])</f>
        <v>40986012</v>
      </c>
      <c r="Q20" s="101">
        <f>SUM(Query2[[#This Row],[Column12]],Query2[[#This Row],[Column13]])</f>
        <v>1067842.0945524999</v>
      </c>
      <c r="R20" s="103">
        <f>(Query2[[#This Row],[Column4]]/D80)</f>
        <v>0.40227015948921413</v>
      </c>
      <c r="S20" s="103" t="e">
        <f>(Query2[[#This Row],[Column15]]/O84)</f>
        <v>#DIV/0!</v>
      </c>
      <c r="T20" s="103" t="e">
        <f>(Query2[[#This Row],[Column14]]/N84)</f>
        <v>#DIV/0!</v>
      </c>
      <c r="U20" s="103">
        <f>(Query2[[#This Row],[Column9]]/I80)</f>
        <v>2.529625562267324</v>
      </c>
      <c r="V20" s="103">
        <f>(Query2[[#This Row],[Column17]]/Q84)</f>
        <v>13.23548010911823</v>
      </c>
      <c r="W20" s="103">
        <f>(Query2[[#This Row],[Column10]]+Query2[[#This Row],[Column11]]/J80+K80)</f>
        <v>34076187.622183636</v>
      </c>
      <c r="X20" s="104">
        <f>(Query2[[#This Row],[Column5]]+Query2[[#This Row],[Column6]])</f>
        <v>231336</v>
      </c>
      <c r="Y20" s="104">
        <f>(Query2[[#This Row],[Column7]]+Query2[[#This Row],[Column8]])</f>
        <v>5803.5714375999996</v>
      </c>
      <c r="Z20" s="104">
        <f>(Query2[[#This Row],[Column10]]+Query2[[#This Row],[Column11]])</f>
        <v>40986012</v>
      </c>
      <c r="AA20" s="104">
        <f>(Query2[[#This Row],[Column12]]+Query2[[#This Row],[Column13]])</f>
        <v>1067842.0945524999</v>
      </c>
      <c r="AB20" s="104">
        <f t="shared" si="0"/>
        <v>151673.97967156544</v>
      </c>
      <c r="AC20" s="104">
        <f t="shared" si="1"/>
        <v>81.758305221436899</v>
      </c>
      <c r="AD20" s="104">
        <f t="shared" si="2"/>
        <v>1598.3276754512731</v>
      </c>
      <c r="AE20" s="104">
        <f t="shared" si="3"/>
        <v>4731670.6315661883</v>
      </c>
      <c r="AF20" s="104">
        <f>(Query2[[#This Row],[Column12]]+Query2[[#This Row],[Column13]]/I80)</f>
        <v>941741.74592247664</v>
      </c>
      <c r="AG20" s="104">
        <f t="shared" si="4"/>
        <v>6998511.5515199294</v>
      </c>
      <c r="AH20" s="102" t="s">
        <v>162</v>
      </c>
    </row>
    <row r="21" spans="1:34">
      <c r="A21" s="107" t="s">
        <v>201</v>
      </c>
      <c r="B21" s="101" t="s">
        <v>23</v>
      </c>
      <c r="C21" s="109" t="s">
        <v>88</v>
      </c>
      <c r="D21" s="101">
        <v>7655</v>
      </c>
      <c r="E21" s="101">
        <v>231</v>
      </c>
      <c r="F21" s="101">
        <v>17147</v>
      </c>
      <c r="G21" s="101">
        <v>10.132999999999999</v>
      </c>
      <c r="H21" s="101">
        <v>320.15032129999997</v>
      </c>
      <c r="I21" s="101">
        <v>9174028</v>
      </c>
      <c r="J21" s="101">
        <v>7189205</v>
      </c>
      <c r="K21" s="101">
        <v>2613278</v>
      </c>
      <c r="L21" s="101">
        <v>233301.83937999999</v>
      </c>
      <c r="M21" s="101">
        <v>32520.95621</v>
      </c>
      <c r="N21" s="101">
        <f>SUM(Query2[[#This Row],[Column5]],Query2[[#This Row],[Column6]])</f>
        <v>17378</v>
      </c>
      <c r="O21" s="101">
        <f>SUM(Query2[[#This Row],[Column7]],Query2[[#This Row],[Column8]])</f>
        <v>330.28332129999995</v>
      </c>
      <c r="P21" s="101">
        <f>SUM(Query2[[#This Row],[Column10]],Query2[[#This Row],[Column11]])</f>
        <v>9802483</v>
      </c>
      <c r="Q21" s="101">
        <f>SUM(Query2[[#This Row],[Column12]],Query2[[#This Row],[Column13]])</f>
        <v>265822.79558999999</v>
      </c>
      <c r="R21" s="103">
        <f>(Query2[[#This Row],[Column4]]/D81)</f>
        <v>7.442371447738122E-2</v>
      </c>
      <c r="S21" s="103">
        <f>(Query2[[#This Row],[Column15]]/O85)</f>
        <v>2.5824880081817676E-2</v>
      </c>
      <c r="T21" s="103">
        <f>(Query2[[#This Row],[Column14]]/N85)</f>
        <v>2.853699069238904E-2</v>
      </c>
      <c r="U21" s="103">
        <f>(Query2[[#This Row],[Column9]]/I81)</f>
        <v>0.62897891884928336</v>
      </c>
      <c r="V21" s="103">
        <f>(Query2[[#This Row],[Column17]]/Q85)</f>
        <v>0.19280544760121976</v>
      </c>
      <c r="W21" s="103">
        <f>(Query2[[#This Row],[Column10]]+Query2[[#This Row],[Column11]]/J81+K81)</f>
        <v>14946965.111797808</v>
      </c>
      <c r="X21" s="104">
        <f>(Query2[[#This Row],[Column5]]+Query2[[#This Row],[Column6]])</f>
        <v>17378</v>
      </c>
      <c r="Y21" s="104">
        <f>(Query2[[#This Row],[Column7]]+Query2[[#This Row],[Column8]])</f>
        <v>330.28332129999995</v>
      </c>
      <c r="Z21" s="104">
        <f>(Query2[[#This Row],[Column10]]+Query2[[#This Row],[Column11]])</f>
        <v>9802483</v>
      </c>
      <c r="AA21" s="104">
        <f>(Query2[[#This Row],[Column12]]+Query2[[#This Row],[Column13]])</f>
        <v>265822.79558999999</v>
      </c>
      <c r="AB21" s="104">
        <f t="shared" si="0"/>
        <v>170862.16369174689</v>
      </c>
      <c r="AC21" s="104">
        <f t="shared" si="1"/>
        <v>256.22239452842297</v>
      </c>
      <c r="AD21" s="104">
        <f t="shared" si="2"/>
        <v>4031.6586620259195</v>
      </c>
      <c r="AE21" s="104">
        <f t="shared" si="3"/>
        <v>8480375.6244502794</v>
      </c>
      <c r="AF21" s="104">
        <f>(Query2[[#This Row],[Column12]]+Query2[[#This Row],[Column13]]/I81)</f>
        <v>233301.84160966353</v>
      </c>
      <c r="AG21" s="104">
        <f t="shared" si="4"/>
        <v>23375038.531878419</v>
      </c>
      <c r="AH21" s="102" t="s">
        <v>162</v>
      </c>
    </row>
    <row r="22" spans="1:34">
      <c r="A22" s="107" t="s">
        <v>201</v>
      </c>
      <c r="B22" s="101" t="s">
        <v>24</v>
      </c>
      <c r="C22" s="109" t="s">
        <v>88</v>
      </c>
      <c r="D22" s="101">
        <v>35703</v>
      </c>
      <c r="E22" s="101">
        <v>713</v>
      </c>
      <c r="F22" s="101">
        <v>136046</v>
      </c>
      <c r="G22" s="101">
        <v>39.420999999999999</v>
      </c>
      <c r="H22" s="101">
        <v>3353.6433901</v>
      </c>
      <c r="I22" s="101">
        <v>12492418</v>
      </c>
      <c r="J22" s="101">
        <v>9120576</v>
      </c>
      <c r="K22" s="101">
        <v>6359682</v>
      </c>
      <c r="L22" s="101">
        <v>412031.50923690002</v>
      </c>
      <c r="M22" s="101">
        <v>84448.404412799995</v>
      </c>
      <c r="N22" s="101">
        <f>SUM(Query2[[#This Row],[Column5]],Query2[[#This Row],[Column6]])</f>
        <v>136759</v>
      </c>
      <c r="O22" s="101">
        <f>SUM(Query2[[#This Row],[Column7]],Query2[[#This Row],[Column8]])</f>
        <v>3393.0643900999999</v>
      </c>
      <c r="P22" s="101">
        <f>SUM(Query2[[#This Row],[Column10]],Query2[[#This Row],[Column11]])</f>
        <v>15480258</v>
      </c>
      <c r="Q22" s="101">
        <f>SUM(Query2[[#This Row],[Column12]],Query2[[#This Row],[Column13]])</f>
        <v>496479.9136497</v>
      </c>
      <c r="R22" s="103">
        <f>(Query2[[#This Row],[Column4]]/D82)</f>
        <v>0.59390178987291242</v>
      </c>
      <c r="S22" s="103">
        <f>(Query2[[#This Row],[Column15]]/O86)</f>
        <v>0.81868279220469242</v>
      </c>
      <c r="T22" s="103">
        <f>(Query2[[#This Row],[Column14]]/N86)</f>
        <v>0.73478938319363851</v>
      </c>
      <c r="U22" s="103">
        <f>(Query2[[#This Row],[Column9]]/I82)</f>
        <v>0.72583748570684858</v>
      </c>
      <c r="V22" s="103">
        <f>(Query2[[#This Row],[Column17]]/Q86)</f>
        <v>1.1072292039409466</v>
      </c>
      <c r="W22" s="103">
        <f>(Query2[[#This Row],[Column10]]+Query2[[#This Row],[Column11]]/J82+K82)</f>
        <v>14392050.479694808</v>
      </c>
      <c r="X22" s="104">
        <f>(Query2[[#This Row],[Column5]]+Query2[[#This Row],[Column6]])</f>
        <v>136759</v>
      </c>
      <c r="Y22" s="104">
        <f>(Query2[[#This Row],[Column7]]+Query2[[#This Row],[Column8]])</f>
        <v>3393.0643900999999</v>
      </c>
      <c r="Z22" s="104">
        <f>(Query2[[#This Row],[Column10]]+Query2[[#This Row],[Column11]])</f>
        <v>15480258</v>
      </c>
      <c r="AA22" s="104">
        <f>(Query2[[#This Row],[Column12]]+Query2[[#This Row],[Column13]])</f>
        <v>496479.9136497</v>
      </c>
      <c r="AB22" s="104">
        <f t="shared" si="0"/>
        <v>92367.168141459319</v>
      </c>
      <c r="AC22" s="104">
        <f t="shared" si="1"/>
        <v>60.03143026398962</v>
      </c>
      <c r="AD22" s="104">
        <f t="shared" si="2"/>
        <v>1488.5354647681149</v>
      </c>
      <c r="AE22" s="104">
        <f t="shared" si="3"/>
        <v>5792304.2531063315</v>
      </c>
      <c r="AF22" s="104">
        <f>(Query2[[#This Row],[Column12]]+Query2[[#This Row],[Column13]]/I82)</f>
        <v>412031.51414354157</v>
      </c>
      <c r="AG22" s="104">
        <f t="shared" si="4"/>
        <v>13257767.306284454</v>
      </c>
      <c r="AH22" s="102" t="s">
        <v>162</v>
      </c>
    </row>
    <row r="23" spans="1:34">
      <c r="A23" s="107" t="s">
        <v>201</v>
      </c>
      <c r="B23" s="101" t="s">
        <v>25</v>
      </c>
      <c r="C23" s="109" t="s">
        <v>88</v>
      </c>
      <c r="D23" s="101">
        <v>10237289</v>
      </c>
      <c r="E23" s="101">
        <v>158211</v>
      </c>
      <c r="F23" s="101">
        <v>38128452</v>
      </c>
      <c r="G23" s="101">
        <v>6082.5182100000002</v>
      </c>
      <c r="H23" s="101">
        <v>1222942.8469199999</v>
      </c>
      <c r="I23" s="101">
        <v>274093023</v>
      </c>
      <c r="J23" s="101">
        <v>205938180</v>
      </c>
      <c r="K23" s="101">
        <v>130968859</v>
      </c>
      <c r="L23" s="101">
        <v>10449269.223850401</v>
      </c>
      <c r="M23" s="101">
        <v>1799799.7687971999</v>
      </c>
      <c r="N23" s="101">
        <f>SUM(Query2[[#This Row],[Column5]],Query2[[#This Row],[Column6]])</f>
        <v>38286663</v>
      </c>
      <c r="O23" s="101">
        <f>SUM(Query2[[#This Row],[Column7]],Query2[[#This Row],[Column8]])</f>
        <v>1229025.3651299998</v>
      </c>
      <c r="P23" s="101">
        <f>SUM(Query2[[#This Row],[Column10]],Query2[[#This Row],[Column11]])</f>
        <v>336907039</v>
      </c>
      <c r="Q23" s="101">
        <f>SUM(Query2[[#This Row],[Column12]],Query2[[#This Row],[Column13]])</f>
        <v>12249068.992647601</v>
      </c>
      <c r="R23" s="103" t="e">
        <f>(Query2[[#This Row],[Column4]]/D83)</f>
        <v>#DIV/0!</v>
      </c>
      <c r="S23" s="103" t="e">
        <f>(Query2[[#This Row],[Column15]]/O87)</f>
        <v>#DIV/0!</v>
      </c>
      <c r="T23" s="103" t="e">
        <f>(Query2[[#This Row],[Column14]]/N87)</f>
        <v>#DIV/0!</v>
      </c>
      <c r="U23" s="103">
        <f>(Query2[[#This Row],[Column9]]/I83)</f>
        <v>23.778897214076423</v>
      </c>
      <c r="V23" s="103">
        <f>(Query2[[#This Row],[Column17]]/Q87)</f>
        <v>39.884407521481762</v>
      </c>
      <c r="W23" s="103">
        <f>(Query2[[#This Row],[Column10]]+Query2[[#This Row],[Column11]]/J83+K83)</f>
        <v>209884320.84103805</v>
      </c>
      <c r="X23" s="104">
        <f>(Query2[[#This Row],[Column5]]+Query2[[#This Row],[Column6]])</f>
        <v>38286663</v>
      </c>
      <c r="Y23" s="104">
        <f>(Query2[[#This Row],[Column7]]+Query2[[#This Row],[Column8]])</f>
        <v>1229025.3651299998</v>
      </c>
      <c r="Z23" s="104">
        <f>(Query2[[#This Row],[Column10]]+Query2[[#This Row],[Column11]])</f>
        <v>336907039</v>
      </c>
      <c r="AA23" s="104">
        <f>(Query2[[#This Row],[Column12]]+Query2[[#This Row],[Column13]])</f>
        <v>12249068.992647601</v>
      </c>
      <c r="AB23" s="104" t="e">
        <f t="shared" si="0"/>
        <v>#DIV/0!</v>
      </c>
      <c r="AC23" s="104" t="e">
        <f t="shared" si="1"/>
        <v>#DIV/0!</v>
      </c>
      <c r="AD23" s="104" t="e">
        <f t="shared" si="2"/>
        <v>#DIV/0!</v>
      </c>
      <c r="AE23" s="104">
        <f t="shared" si="3"/>
        <v>4186915.8077285909</v>
      </c>
      <c r="AF23" s="104">
        <f>(Query2[[#This Row],[Column12]]+Query2[[#This Row],[Column13]]/I83)</f>
        <v>10449269.379991747</v>
      </c>
      <c r="AG23" s="104">
        <f t="shared" si="4"/>
        <v>5493421.3423447609</v>
      </c>
      <c r="AH23" s="102" t="s">
        <v>162</v>
      </c>
    </row>
    <row r="24" spans="1:34">
      <c r="A24" s="107" t="s">
        <v>201</v>
      </c>
      <c r="B24" s="101" t="s">
        <v>26</v>
      </c>
      <c r="C24" s="109" t="s">
        <v>89</v>
      </c>
      <c r="D24" s="101">
        <v>6850890</v>
      </c>
      <c r="E24" s="101">
        <v>67112</v>
      </c>
      <c r="F24" s="101">
        <v>17012372</v>
      </c>
      <c r="G24" s="101">
        <v>3131.6531360000004</v>
      </c>
      <c r="H24" s="101">
        <v>689649.80466999998</v>
      </c>
      <c r="I24" s="101">
        <v>24375638</v>
      </c>
      <c r="J24" s="101">
        <v>29048830</v>
      </c>
      <c r="K24" s="101">
        <v>29013169</v>
      </c>
      <c r="L24" s="101">
        <v>1501677.0115454998</v>
      </c>
      <c r="M24" s="101">
        <v>443265.12708000001</v>
      </c>
      <c r="N24" s="101">
        <f>SUM(Query2[[#This Row],[Column5]],Query2[[#This Row],[Column6]])</f>
        <v>17079484</v>
      </c>
      <c r="O24" s="101">
        <f>SUM(Query2[[#This Row],[Column7]],Query2[[#This Row],[Column8]])</f>
        <v>692781.45780600002</v>
      </c>
      <c r="P24" s="101">
        <f>SUM(Query2[[#This Row],[Column10]],Query2[[#This Row],[Column11]])</f>
        <v>58061999</v>
      </c>
      <c r="Q24" s="101">
        <f>SUM(Query2[[#This Row],[Column12]],Query2[[#This Row],[Column13]])</f>
        <v>1944942.1386254998</v>
      </c>
      <c r="R24" s="103" t="e">
        <f>(Query2[[#This Row],[Column4]]/D84)</f>
        <v>#DIV/0!</v>
      </c>
      <c r="S24" s="103">
        <f>(Query2[[#This Row],[Column15]]/O88)</f>
        <v>128.95968288597541</v>
      </c>
      <c r="T24" s="103">
        <f>(Query2[[#This Row],[Column14]]/N88)</f>
        <v>79.387028102369598</v>
      </c>
      <c r="U24" s="103">
        <f>(Query2[[#This Row],[Column9]]/I84)</f>
        <v>8.9703810370924284</v>
      </c>
      <c r="V24" s="103">
        <f>(Query2[[#This Row],[Column17]]/Q88)</f>
        <v>1.8790341744950434</v>
      </c>
      <c r="W24" s="103">
        <f>(Query2[[#This Row],[Column10]]+Query2[[#This Row],[Column11]]/J84+K84)</f>
        <v>29995459.337058492</v>
      </c>
      <c r="X24" s="104">
        <f>(Query2[[#This Row],[Column5]]+Query2[[#This Row],[Column6]])</f>
        <v>17079484</v>
      </c>
      <c r="Y24" s="104">
        <f>(Query2[[#This Row],[Column7]]+Query2[[#This Row],[Column8]])</f>
        <v>692781.45780600002</v>
      </c>
      <c r="Z24" s="104">
        <f>(Query2[[#This Row],[Column10]]+Query2[[#This Row],[Column11]])</f>
        <v>58061999</v>
      </c>
      <c r="AA24" s="104">
        <f>(Query2[[#This Row],[Column12]]+Query2[[#This Row],[Column13]])</f>
        <v>1944942.1386254998</v>
      </c>
      <c r="AB24" s="104" t="e">
        <f t="shared" si="0"/>
        <v>#DIV/0!</v>
      </c>
      <c r="AC24" s="104" t="e">
        <f t="shared" si="1"/>
        <v>#DIV/0!</v>
      </c>
      <c r="AD24" s="104" t="e">
        <f t="shared" si="2"/>
        <v>#DIV/0!</v>
      </c>
      <c r="AE24" s="104">
        <f t="shared" si="3"/>
        <v>1013854.9384921069</v>
      </c>
      <c r="AF24" s="104">
        <f>(Query2[[#This Row],[Column12]]+Query2[[#This Row],[Column13]]/I84)</f>
        <v>1501677.1746697261</v>
      </c>
      <c r="AG24" s="104">
        <f t="shared" si="4"/>
        <v>1582215.3483585275</v>
      </c>
      <c r="AH24" s="102" t="s">
        <v>162</v>
      </c>
    </row>
    <row r="25" spans="1:34">
      <c r="A25" s="107" t="s">
        <v>201</v>
      </c>
      <c r="B25" s="101" t="s">
        <v>27</v>
      </c>
      <c r="C25" s="109" t="s">
        <v>89</v>
      </c>
      <c r="D25" s="101">
        <v>0</v>
      </c>
      <c r="E25" s="101">
        <v>0</v>
      </c>
      <c r="F25" s="101">
        <v>0</v>
      </c>
      <c r="G25" s="101">
        <v>0</v>
      </c>
      <c r="H25" s="101">
        <v>0</v>
      </c>
      <c r="I25" s="101">
        <v>3523762</v>
      </c>
      <c r="J25" s="101">
        <v>2421548</v>
      </c>
      <c r="K25" s="101">
        <v>1112262</v>
      </c>
      <c r="L25" s="101">
        <v>90216.243640000001</v>
      </c>
      <c r="M25" s="101">
        <v>16595.611692800001</v>
      </c>
      <c r="N25" s="101">
        <f>SUM(Query2[[#This Row],[Column5]],Query2[[#This Row],[Column6]])</f>
        <v>0</v>
      </c>
      <c r="O25" s="101">
        <f>SUM(Query2[[#This Row],[Column7]],Query2[[#This Row],[Column8]])</f>
        <v>0</v>
      </c>
      <c r="P25" s="101">
        <f>SUM(Query2[[#This Row],[Column10]],Query2[[#This Row],[Column11]])</f>
        <v>3533810</v>
      </c>
      <c r="Q25" s="101">
        <f>SUM(Query2[[#This Row],[Column12]],Query2[[#This Row],[Column13]])</f>
        <v>106811.8553328</v>
      </c>
      <c r="R25" s="103">
        <f>(Query2[[#This Row],[Column4]]/D85)</f>
        <v>0</v>
      </c>
      <c r="S25" s="103">
        <f>(Query2[[#This Row],[Column15]]/O89)</f>
        <v>0</v>
      </c>
      <c r="T25" s="103">
        <f>(Query2[[#This Row],[Column14]]/N89)</f>
        <v>0</v>
      </c>
      <c r="U25" s="103">
        <f>(Query2[[#This Row],[Column9]]/I85)</f>
        <v>0.14591837013576378</v>
      </c>
      <c r="V25" s="103">
        <f>(Query2[[#This Row],[Column17]]/Q89)</f>
        <v>0.40730070379180233</v>
      </c>
      <c r="W25" s="103">
        <f>(Query2[[#This Row],[Column10]]+Query2[[#This Row],[Column11]]/J85+K85)</f>
        <v>17118839.043781664</v>
      </c>
      <c r="X25" s="104">
        <f>(Query2[[#This Row],[Column5]]+Query2[[#This Row],[Column6]])</f>
        <v>0</v>
      </c>
      <c r="Y25" s="104">
        <f>(Query2[[#This Row],[Column7]]+Query2[[#This Row],[Column8]])</f>
        <v>0</v>
      </c>
      <c r="Z25" s="104">
        <f>(Query2[[#This Row],[Column10]]+Query2[[#This Row],[Column11]])</f>
        <v>3533810</v>
      </c>
      <c r="AA25" s="104">
        <f>(Query2[[#This Row],[Column12]]+Query2[[#This Row],[Column13]])</f>
        <v>106811.8553328</v>
      </c>
      <c r="AB25" s="104">
        <f t="shared" si="0"/>
        <v>605080.44821838103</v>
      </c>
      <c r="AC25" s="104">
        <f t="shared" si="1"/>
        <v>109.31167722183507</v>
      </c>
      <c r="AD25" s="104">
        <f t="shared" si="2"/>
        <v>3997.7485635007802</v>
      </c>
      <c r="AE25" s="104">
        <f t="shared" si="3"/>
        <v>15864301.871795654</v>
      </c>
      <c r="AF25" s="104">
        <f>(Query2[[#This Row],[Column12]]+Query2[[#This Row],[Column13]]/I85)</f>
        <v>90216.244327221386</v>
      </c>
      <c r="AG25" s="104">
        <f t="shared" si="4"/>
        <v>25404744.608612258</v>
      </c>
      <c r="AH25" s="102" t="s">
        <v>162</v>
      </c>
    </row>
    <row r="26" spans="1:34">
      <c r="A26" s="107" t="s">
        <v>201</v>
      </c>
      <c r="B26" s="101" t="s">
        <v>28</v>
      </c>
      <c r="C26" s="109" t="s">
        <v>89</v>
      </c>
      <c r="D26" s="101">
        <v>0</v>
      </c>
      <c r="E26" s="101">
        <v>0</v>
      </c>
      <c r="F26" s="101">
        <v>0</v>
      </c>
      <c r="G26" s="101">
        <v>0</v>
      </c>
      <c r="H26" s="101">
        <v>0</v>
      </c>
      <c r="I26" s="101">
        <v>691007</v>
      </c>
      <c r="J26" s="101">
        <v>518303</v>
      </c>
      <c r="K26" s="101">
        <v>287924</v>
      </c>
      <c r="L26" s="101">
        <v>20630.952389999999</v>
      </c>
      <c r="M26" s="101">
        <v>3821.5737300000001</v>
      </c>
      <c r="N26" s="101">
        <f>SUM(Query2[[#This Row],[Column5]],Query2[[#This Row],[Column6]])</f>
        <v>0</v>
      </c>
      <c r="O26" s="101">
        <f>SUM(Query2[[#This Row],[Column7]],Query2[[#This Row],[Column8]])</f>
        <v>0</v>
      </c>
      <c r="P26" s="101">
        <f>SUM(Query2[[#This Row],[Column10]],Query2[[#This Row],[Column11]])</f>
        <v>806227</v>
      </c>
      <c r="Q26" s="101">
        <f>SUM(Query2[[#This Row],[Column12]],Query2[[#This Row],[Column13]])</f>
        <v>24452.526119999999</v>
      </c>
      <c r="R26" s="103">
        <f>(Query2[[#This Row],[Column4]]/D86)</f>
        <v>0</v>
      </c>
      <c r="S26" s="103">
        <f>(Query2[[#This Row],[Column15]]/O90)</f>
        <v>0</v>
      </c>
      <c r="T26" s="103">
        <f>(Query2[[#This Row],[Column14]]/N90)</f>
        <v>0</v>
      </c>
      <c r="U26" s="103">
        <f>(Query2[[#This Row],[Column9]]/I86)</f>
        <v>7.0616035380012612E-2</v>
      </c>
      <c r="V26" s="103">
        <f>(Query2[[#This Row],[Column17]]/Q90)</f>
        <v>5.1431657319435505E-2</v>
      </c>
      <c r="W26" s="103">
        <f>(Query2[[#This Row],[Column10]]+Query2[[#This Row],[Column11]]/J86+K86)</f>
        <v>6185088.0309146103</v>
      </c>
      <c r="X26" s="104">
        <f>(Query2[[#This Row],[Column5]]+Query2[[#This Row],[Column6]])</f>
        <v>0</v>
      </c>
      <c r="Y26" s="104">
        <f>(Query2[[#This Row],[Column7]]+Query2[[#This Row],[Column8]])</f>
        <v>0</v>
      </c>
      <c r="Z26" s="104">
        <f>(Query2[[#This Row],[Column10]]+Query2[[#This Row],[Column11]])</f>
        <v>806227</v>
      </c>
      <c r="AA26" s="104">
        <f>(Query2[[#This Row],[Column12]]+Query2[[#This Row],[Column13]])</f>
        <v>24452.526119999999</v>
      </c>
      <c r="AB26" s="104">
        <f t="shared" si="0"/>
        <v>183880.63080455011</v>
      </c>
      <c r="AC26" s="104">
        <f t="shared" si="1"/>
        <v>103.99440468603179</v>
      </c>
      <c r="AD26" s="104">
        <f t="shared" si="2"/>
        <v>2348.9425696694057</v>
      </c>
      <c r="AE26" s="104">
        <f t="shared" si="3"/>
        <v>6049682.8731128508</v>
      </c>
      <c r="AF26" s="104">
        <f>(Query2[[#This Row],[Column12]]+Query2[[#This Row],[Column13]]/I86)</f>
        <v>20630.952780537846</v>
      </c>
      <c r="AG26" s="104">
        <f t="shared" si="4"/>
        <v>9313525.579105407</v>
      </c>
      <c r="AH26" s="102" t="s">
        <v>162</v>
      </c>
    </row>
    <row r="27" spans="1:34">
      <c r="A27" s="107" t="s">
        <v>201</v>
      </c>
      <c r="B27" s="101" t="s">
        <v>29</v>
      </c>
      <c r="C27" s="109" t="s">
        <v>89</v>
      </c>
      <c r="D27" s="101">
        <v>6760</v>
      </c>
      <c r="E27" s="101">
        <v>313</v>
      </c>
      <c r="F27" s="101">
        <v>21695</v>
      </c>
      <c r="G27" s="101">
        <v>7.4009948999999997</v>
      </c>
      <c r="H27" s="101">
        <v>564.00226270000007</v>
      </c>
      <c r="I27" s="101">
        <v>1993916</v>
      </c>
      <c r="J27" s="101">
        <v>2552007</v>
      </c>
      <c r="K27" s="101">
        <v>2064057</v>
      </c>
      <c r="L27" s="101">
        <v>116994.37676049999</v>
      </c>
      <c r="M27" s="101">
        <v>25740.875398200002</v>
      </c>
      <c r="N27" s="101">
        <f>SUM(Query2[[#This Row],[Column5]],Query2[[#This Row],[Column6]])</f>
        <v>22008</v>
      </c>
      <c r="O27" s="101">
        <f>SUM(Query2[[#This Row],[Column7]],Query2[[#This Row],[Column8]])</f>
        <v>571.40325760000007</v>
      </c>
      <c r="P27" s="101">
        <f>SUM(Query2[[#This Row],[Column10]],Query2[[#This Row],[Column11]])</f>
        <v>4616064</v>
      </c>
      <c r="Q27" s="101">
        <f>SUM(Query2[[#This Row],[Column12]],Query2[[#This Row],[Column13]])</f>
        <v>142735.25215869999</v>
      </c>
      <c r="R27" s="103" t="e">
        <f>(Query2[[#This Row],[Column4]]/D87)</f>
        <v>#DIV/0!</v>
      </c>
      <c r="S27" s="103">
        <f>(Query2[[#This Row],[Column15]]/O91)</f>
        <v>5.3295435097470457E-4</v>
      </c>
      <c r="T27" s="103">
        <f>(Query2[[#This Row],[Column14]]/N91)</f>
        <v>6.2932746632070053E-4</v>
      </c>
      <c r="U27" s="103">
        <f>(Query2[[#This Row],[Column9]]/I87)</f>
        <v>0.23821983742782465</v>
      </c>
      <c r="V27" s="103">
        <f>(Query2[[#This Row],[Column17]]/Q91)</f>
        <v>1.2284597579356318E-2</v>
      </c>
      <c r="W27" s="103">
        <f>(Query2[[#This Row],[Column10]]+Query2[[#This Row],[Column11]]/J87+K87)</f>
        <v>6512016.3196022734</v>
      </c>
      <c r="X27" s="104">
        <f>(Query2[[#This Row],[Column5]]+Query2[[#This Row],[Column6]])</f>
        <v>22008</v>
      </c>
      <c r="Y27" s="104">
        <f>(Query2[[#This Row],[Column7]]+Query2[[#This Row],[Column8]])</f>
        <v>571.40325760000007</v>
      </c>
      <c r="Z27" s="104">
        <f>(Query2[[#This Row],[Column10]]+Query2[[#This Row],[Column11]])</f>
        <v>4616064</v>
      </c>
      <c r="AA27" s="104">
        <f>(Query2[[#This Row],[Column12]]+Query2[[#This Row],[Column13]])</f>
        <v>142735.25215869999</v>
      </c>
      <c r="AB27" s="104" t="e">
        <f t="shared" si="0"/>
        <v>#DIV/0!</v>
      </c>
      <c r="AC27" s="104" t="e">
        <f t="shared" si="1"/>
        <v>#DIV/0!</v>
      </c>
      <c r="AD27" s="104" t="e">
        <f t="shared" si="2"/>
        <v>#DIV/0!</v>
      </c>
      <c r="AE27" s="104">
        <f t="shared" si="3"/>
        <v>4220431.5032437313</v>
      </c>
      <c r="AF27" s="104">
        <f>(Query2[[#This Row],[Column12]]+Query2[[#This Row],[Column13]]/I87)</f>
        <v>116994.37983584877</v>
      </c>
      <c r="AG27" s="104">
        <f t="shared" si="4"/>
        <v>6458205.473115568</v>
      </c>
      <c r="AH27" s="102" t="s">
        <v>162</v>
      </c>
    </row>
    <row r="28" spans="1:34">
      <c r="A28" s="107" t="s">
        <v>201</v>
      </c>
      <c r="B28" s="101" t="s">
        <v>30</v>
      </c>
      <c r="C28" s="109" t="s">
        <v>89</v>
      </c>
      <c r="D28" s="101">
        <v>26132</v>
      </c>
      <c r="E28" s="101">
        <v>907</v>
      </c>
      <c r="F28" s="101">
        <v>66612</v>
      </c>
      <c r="G28" s="101">
        <v>61.831290000000003</v>
      </c>
      <c r="H28" s="101">
        <v>744.19893000000002</v>
      </c>
      <c r="I28" s="101">
        <v>718469</v>
      </c>
      <c r="J28" s="101">
        <v>516523</v>
      </c>
      <c r="K28" s="101">
        <v>641059</v>
      </c>
      <c r="L28" s="101">
        <v>29787.57662</v>
      </c>
      <c r="M28" s="101">
        <v>14189.10562</v>
      </c>
      <c r="N28" s="101">
        <f>SUM(Query2[[#This Row],[Column5]],Query2[[#This Row],[Column6]])</f>
        <v>67519</v>
      </c>
      <c r="O28" s="101">
        <f>SUM(Query2[[#This Row],[Column7]],Query2[[#This Row],[Column8]])</f>
        <v>806.03021999999999</v>
      </c>
      <c r="P28" s="101">
        <f>SUM(Query2[[#This Row],[Column10]],Query2[[#This Row],[Column11]])</f>
        <v>1157582</v>
      </c>
      <c r="Q28" s="101">
        <f>SUM(Query2[[#This Row],[Column12]],Query2[[#This Row],[Column13]])</f>
        <v>43976.682240000002</v>
      </c>
      <c r="R28" s="103">
        <f>(Query2[[#This Row],[Column4]]/D88)</f>
        <v>0.57380000878310133</v>
      </c>
      <c r="S28" s="103">
        <f>(Query2[[#This Row],[Column15]]/O92)</f>
        <v>1.2587389388076225E-3</v>
      </c>
      <c r="T28" s="103">
        <f>(Query2[[#This Row],[Column14]]/N92)</f>
        <v>4.2472598572076761E-3</v>
      </c>
      <c r="U28" s="103">
        <f>(Query2[[#This Row],[Column9]]/I88)</f>
        <v>3.4814579531002907E-2</v>
      </c>
      <c r="V28" s="103">
        <f>(Query2[[#This Row],[Column17]]/Q92)</f>
        <v>2.4266853589413637E-2</v>
      </c>
      <c r="W28" s="103">
        <f>(Query2[[#This Row],[Column10]]+Query2[[#This Row],[Column11]]/J88+K88)</f>
        <v>11165788.02260928</v>
      </c>
      <c r="X28" s="104">
        <f>(Query2[[#This Row],[Column5]]+Query2[[#This Row],[Column6]])</f>
        <v>67519</v>
      </c>
      <c r="Y28" s="104">
        <f>(Query2[[#This Row],[Column7]]+Query2[[#This Row],[Column8]])</f>
        <v>806.03021999999999</v>
      </c>
      <c r="Z28" s="104">
        <f>(Query2[[#This Row],[Column10]]+Query2[[#This Row],[Column11]])</f>
        <v>1157582</v>
      </c>
      <c r="AA28" s="104">
        <f>(Query2[[#This Row],[Column12]]+Query2[[#This Row],[Column13]])</f>
        <v>43976.682240000002</v>
      </c>
      <c r="AB28" s="104">
        <f t="shared" si="0"/>
        <v>212297.00965041234</v>
      </c>
      <c r="AC28" s="104">
        <f t="shared" si="1"/>
        <v>155.38642293886522</v>
      </c>
      <c r="AD28" s="104">
        <f t="shared" si="2"/>
        <v>3006.6581177813887</v>
      </c>
      <c r="AE28" s="104">
        <f t="shared" si="3"/>
        <v>11565818.279030116</v>
      </c>
      <c r="AF28" s="104">
        <f>(Query2[[#This Row],[Column12]]+Query2[[#This Row],[Column13]]/I88)</f>
        <v>29787.577307556105</v>
      </c>
      <c r="AG28" s="104">
        <f t="shared" si="4"/>
        <v>28353800.516027391</v>
      </c>
      <c r="AH28" s="102" t="s">
        <v>162</v>
      </c>
    </row>
    <row r="29" spans="1:34">
      <c r="A29" s="107" t="s">
        <v>201</v>
      </c>
      <c r="B29" s="101" t="s">
        <v>31</v>
      </c>
      <c r="C29" s="109" t="s">
        <v>89</v>
      </c>
      <c r="D29" s="101">
        <v>6142</v>
      </c>
      <c r="E29" s="101">
        <v>465</v>
      </c>
      <c r="F29" s="101">
        <v>24663</v>
      </c>
      <c r="G29" s="101">
        <v>6.81318</v>
      </c>
      <c r="H29" s="101">
        <v>473.44595500000003</v>
      </c>
      <c r="I29" s="101">
        <v>471824</v>
      </c>
      <c r="J29" s="101">
        <v>569277</v>
      </c>
      <c r="K29" s="101">
        <v>307974</v>
      </c>
      <c r="L29" s="101">
        <v>18969.271088199999</v>
      </c>
      <c r="M29" s="101">
        <v>4207.3616293000005</v>
      </c>
      <c r="N29" s="101">
        <f>SUM(Query2[[#This Row],[Column5]],Query2[[#This Row],[Column6]])</f>
        <v>25128</v>
      </c>
      <c r="O29" s="101">
        <f>SUM(Query2[[#This Row],[Column7]],Query2[[#This Row],[Column8]])</f>
        <v>480.25913500000001</v>
      </c>
      <c r="P29" s="101">
        <f>SUM(Query2[[#This Row],[Column10]],Query2[[#This Row],[Column11]])</f>
        <v>877251</v>
      </c>
      <c r="Q29" s="101">
        <f>SUM(Query2[[#This Row],[Column12]],Query2[[#This Row],[Column13]])</f>
        <v>23176.632717500001</v>
      </c>
      <c r="R29" s="103">
        <f>(Query2[[#This Row],[Column4]]/D89)</f>
        <v>0.8023514043109079</v>
      </c>
      <c r="S29" s="103" t="e">
        <f>(Query2[[#This Row],[Column15]]/O93)</f>
        <v>#DIV/0!</v>
      </c>
      <c r="T29" s="103" t="e">
        <f>(Query2[[#This Row],[Column14]]/N93)</f>
        <v>#DIV/0!</v>
      </c>
      <c r="U29" s="103">
        <f>(Query2[[#This Row],[Column9]]/I89)</f>
        <v>5.0970639898539234E-2</v>
      </c>
      <c r="V29" s="103">
        <f>(Query2[[#This Row],[Column17]]/Q93)</f>
        <v>0.21942334594585924</v>
      </c>
      <c r="W29" s="103">
        <f>(Query2[[#This Row],[Column10]]+Query2[[#This Row],[Column11]]/J89+K89)</f>
        <v>3049901.0622241474</v>
      </c>
      <c r="X29" s="104">
        <f>(Query2[[#This Row],[Column5]]+Query2[[#This Row],[Column6]])</f>
        <v>25128</v>
      </c>
      <c r="Y29" s="104">
        <f>(Query2[[#This Row],[Column7]]+Query2[[#This Row],[Column8]])</f>
        <v>480.25913500000001</v>
      </c>
      <c r="Z29" s="104">
        <f>(Query2[[#This Row],[Column10]]+Query2[[#This Row],[Column11]])</f>
        <v>877251</v>
      </c>
      <c r="AA29" s="104">
        <f>(Query2[[#This Row],[Column12]]+Query2[[#This Row],[Column13]])</f>
        <v>23176.632717500001</v>
      </c>
      <c r="AB29" s="104">
        <f t="shared" si="0"/>
        <v>16101.09578777466</v>
      </c>
      <c r="AC29" s="104">
        <f t="shared" si="1"/>
        <v>8.7694303198171131</v>
      </c>
      <c r="AD29" s="104">
        <f t="shared" si="2"/>
        <v>223.10202482037883</v>
      </c>
      <c r="AE29" s="104">
        <f t="shared" si="3"/>
        <v>2711726.5987117654</v>
      </c>
      <c r="AF29" s="104">
        <f>(Query2[[#This Row],[Column12]]+Query2[[#This Row],[Column13]]/I89)</f>
        <v>18969.271542716757</v>
      </c>
      <c r="AG29" s="104">
        <f t="shared" si="4"/>
        <v>4949429.267979146</v>
      </c>
      <c r="AH29" s="102" t="s">
        <v>162</v>
      </c>
    </row>
    <row r="30" spans="1:34">
      <c r="A30" s="107" t="s">
        <v>201</v>
      </c>
      <c r="B30" s="101" t="s">
        <v>32</v>
      </c>
      <c r="C30" s="109" t="s">
        <v>89</v>
      </c>
      <c r="D30" s="101">
        <v>0</v>
      </c>
      <c r="E30" s="101">
        <v>0</v>
      </c>
      <c r="F30" s="101">
        <v>0</v>
      </c>
      <c r="G30" s="101">
        <v>0</v>
      </c>
      <c r="H30" s="101">
        <v>0</v>
      </c>
      <c r="I30" s="101">
        <v>7525776</v>
      </c>
      <c r="J30" s="101">
        <v>8913002</v>
      </c>
      <c r="K30" s="101">
        <v>6389360</v>
      </c>
      <c r="L30" s="101">
        <v>403509.56951</v>
      </c>
      <c r="M30" s="101">
        <v>88269.272602600002</v>
      </c>
      <c r="N30" s="101">
        <f>SUM(Query2[[#This Row],[Column5]],Query2[[#This Row],[Column6]])</f>
        <v>0</v>
      </c>
      <c r="O30" s="101">
        <f>SUM(Query2[[#This Row],[Column7]],Query2[[#This Row],[Column8]])</f>
        <v>0</v>
      </c>
      <c r="P30" s="101">
        <f>SUM(Query2[[#This Row],[Column10]],Query2[[#This Row],[Column11]])</f>
        <v>15302362</v>
      </c>
      <c r="Q30" s="101">
        <f>SUM(Query2[[#This Row],[Column12]],Query2[[#This Row],[Column13]])</f>
        <v>491778.84211259999</v>
      </c>
      <c r="R30" s="103">
        <f>(Query2[[#This Row],[Column4]]/D90)</f>
        <v>0</v>
      </c>
      <c r="S30" s="103" t="e">
        <f>(Query2[[#This Row],[Column15]]/O94)</f>
        <v>#DIV/0!</v>
      </c>
      <c r="T30" s="103" t="e">
        <f>(Query2[[#This Row],[Column14]]/N94)</f>
        <v>#DIV/0!</v>
      </c>
      <c r="U30" s="103">
        <f>(Query2[[#This Row],[Column9]]/I90)</f>
        <v>0.59844626765085351</v>
      </c>
      <c r="V30" s="103">
        <f>(Query2[[#This Row],[Column17]]/Q94)</f>
        <v>20.921655547147818</v>
      </c>
      <c r="W30" s="103">
        <f>(Query2[[#This Row],[Column10]]+Query2[[#This Row],[Column11]]/J90+K90)</f>
        <v>14813467.736902721</v>
      </c>
      <c r="X30" s="104">
        <f>(Query2[[#This Row],[Column5]]+Query2[[#This Row],[Column6]])</f>
        <v>0</v>
      </c>
      <c r="Y30" s="104">
        <f>(Query2[[#This Row],[Column7]]+Query2[[#This Row],[Column8]])</f>
        <v>0</v>
      </c>
      <c r="Z30" s="104">
        <f>(Query2[[#This Row],[Column10]]+Query2[[#This Row],[Column11]])</f>
        <v>15302362</v>
      </c>
      <c r="AA30" s="104">
        <f>(Query2[[#This Row],[Column12]]+Query2[[#This Row],[Column13]])</f>
        <v>491778.84211259999</v>
      </c>
      <c r="AB30" s="104">
        <f t="shared" si="0"/>
        <v>127312.9345241235</v>
      </c>
      <c r="AC30" s="104">
        <f t="shared" si="1"/>
        <v>33.273562031467023</v>
      </c>
      <c r="AD30" s="104">
        <f t="shared" si="2"/>
        <v>654.52425652101681</v>
      </c>
      <c r="AE30" s="104">
        <f t="shared" si="3"/>
        <v>6297754.4584325049</v>
      </c>
      <c r="AF30" s="104">
        <f>(Query2[[#This Row],[Column12]]+Query2[[#This Row],[Column13]]/I90)</f>
        <v>403509.5765291322</v>
      </c>
      <c r="AG30" s="104">
        <f t="shared" si="4"/>
        <v>8670561.46920228</v>
      </c>
      <c r="AH30" s="102" t="s">
        <v>162</v>
      </c>
    </row>
    <row r="31" spans="1:34">
      <c r="A31" s="107" t="s">
        <v>201</v>
      </c>
      <c r="B31" s="101" t="s">
        <v>33</v>
      </c>
      <c r="C31" s="109" t="s">
        <v>89</v>
      </c>
      <c r="D31" s="101">
        <v>14174067</v>
      </c>
      <c r="E31" s="101">
        <v>212314</v>
      </c>
      <c r="F31" s="101">
        <v>58329150</v>
      </c>
      <c r="G31" s="101">
        <v>12240.0022826</v>
      </c>
      <c r="H31" s="101">
        <v>1946178.6959960999</v>
      </c>
      <c r="I31" s="101">
        <v>31338699</v>
      </c>
      <c r="J31" s="101">
        <v>41932670</v>
      </c>
      <c r="K31" s="101">
        <v>54044384</v>
      </c>
      <c r="L31" s="101">
        <v>2161833.1449974007</v>
      </c>
      <c r="M31" s="101">
        <v>791466.25529750006</v>
      </c>
      <c r="N31" s="101">
        <f>SUM(Query2[[#This Row],[Column5]],Query2[[#This Row],[Column6]])</f>
        <v>58541464</v>
      </c>
      <c r="O31" s="101">
        <f>SUM(Query2[[#This Row],[Column7]],Query2[[#This Row],[Column8]])</f>
        <v>1958418.6982786998</v>
      </c>
      <c r="P31" s="101">
        <f>SUM(Query2[[#This Row],[Column10]],Query2[[#This Row],[Column11]])</f>
        <v>95977054</v>
      </c>
      <c r="Q31" s="101">
        <f>SUM(Query2[[#This Row],[Column12]],Query2[[#This Row],[Column13]])</f>
        <v>2953299.4002949009</v>
      </c>
      <c r="R31" s="103">
        <f>(Query2[[#This Row],[Column4]]/D91)</f>
        <v>1.3553209386533238</v>
      </c>
      <c r="S31" s="103">
        <f>(Query2[[#This Row],[Column15]]/O95)</f>
        <v>4010.7524581937751</v>
      </c>
      <c r="T31" s="103">
        <f>(Query2[[#This Row],[Column14]]/N95)</f>
        <v>3131.0618815852808</v>
      </c>
      <c r="U31" s="103">
        <f>(Query2[[#This Row],[Column9]]/I91)</f>
        <v>0.11320377575767797</v>
      </c>
      <c r="V31" s="103">
        <f>(Query2[[#This Row],[Column17]]/Q95)</f>
        <v>21.367115190762007</v>
      </c>
      <c r="W31" s="103">
        <f>(Query2[[#This Row],[Column10]]+Query2[[#This Row],[Column11]]/J91+K91)</f>
        <v>162275672.27837139</v>
      </c>
      <c r="X31" s="104">
        <f>(Query2[[#This Row],[Column5]]+Query2[[#This Row],[Column6]])</f>
        <v>58541464</v>
      </c>
      <c r="Y31" s="104">
        <f>(Query2[[#This Row],[Column7]]+Query2[[#This Row],[Column8]])</f>
        <v>1958418.6982786998</v>
      </c>
      <c r="Z31" s="104">
        <f>(Query2[[#This Row],[Column10]]+Query2[[#This Row],[Column11]])</f>
        <v>95977054</v>
      </c>
      <c r="AA31" s="104">
        <f>(Query2[[#This Row],[Column12]]+Query2[[#This Row],[Column13]])</f>
        <v>2953299.4002949009</v>
      </c>
      <c r="AB31" s="104">
        <f t="shared" si="0"/>
        <v>34835888.599271759</v>
      </c>
      <c r="AC31" s="104">
        <f t="shared" si="1"/>
        <v>5472.0960948262082</v>
      </c>
      <c r="AD31" s="104">
        <f t="shared" si="2"/>
        <v>140259.33047548169</v>
      </c>
      <c r="AE31" s="104">
        <f t="shared" si="3"/>
        <v>130298364.48054926</v>
      </c>
      <c r="AF31" s="104">
        <f>(Query2[[#This Row],[Column12]]+Query2[[#This Row],[Column13]]/I91)</f>
        <v>2161833.1478563887</v>
      </c>
      <c r="AG31" s="104">
        <f t="shared" si="4"/>
        <v>194144902.43471116</v>
      </c>
      <c r="AH31" s="102" t="s">
        <v>162</v>
      </c>
    </row>
    <row r="32" spans="1:34">
      <c r="A32" s="107" t="s">
        <v>201</v>
      </c>
      <c r="B32" s="101" t="s">
        <v>34</v>
      </c>
      <c r="C32" s="109" t="s">
        <v>89</v>
      </c>
      <c r="D32" s="101">
        <v>8793125</v>
      </c>
      <c r="E32" s="101">
        <v>54201</v>
      </c>
      <c r="F32" s="101">
        <v>30226722</v>
      </c>
      <c r="G32" s="101">
        <v>2027.4134899999999</v>
      </c>
      <c r="H32" s="101">
        <v>893414.18400999997</v>
      </c>
      <c r="I32" s="101">
        <v>45905832</v>
      </c>
      <c r="J32" s="101">
        <v>34101912</v>
      </c>
      <c r="K32" s="101">
        <v>41895458</v>
      </c>
      <c r="L32" s="101">
        <v>1778529.8003100001</v>
      </c>
      <c r="M32" s="101">
        <v>627637.23082000006</v>
      </c>
      <c r="N32" s="101">
        <f>SUM(Query2[[#This Row],[Column5]],Query2[[#This Row],[Column6]])</f>
        <v>30280923</v>
      </c>
      <c r="O32" s="101">
        <f>SUM(Query2[[#This Row],[Column7]],Query2[[#This Row],[Column8]])</f>
        <v>895441.59749999992</v>
      </c>
      <c r="P32" s="101">
        <f>SUM(Query2[[#This Row],[Column10]],Query2[[#This Row],[Column11]])</f>
        <v>75997370</v>
      </c>
      <c r="Q32" s="101">
        <f>SUM(Query2[[#This Row],[Column12]],Query2[[#This Row],[Column13]])</f>
        <v>2406167.03113</v>
      </c>
      <c r="R32" s="103" t="e">
        <f>(Query2[[#This Row],[Column4]]/#REF!)</f>
        <v>#REF!</v>
      </c>
      <c r="S32" s="103">
        <f>(Query2[[#This Row],[Column15]]/O96)</f>
        <v>1133.4641783984168</v>
      </c>
      <c r="T32" s="103">
        <f>(Query2[[#This Row],[Column14]]/N96)</f>
        <v>425.1505531843199</v>
      </c>
      <c r="U32" s="103" t="e">
        <f>(Query2[[#This Row],[Column9]]/#REF!)</f>
        <v>#REF!</v>
      </c>
      <c r="V32" s="103">
        <f>(Query2[[#This Row],[Column17]]/Q96)</f>
        <v>58.569556812527921</v>
      </c>
      <c r="W32" s="103" t="e">
        <f>(Query2[[#This Row],[Column10]]+Query2[[#This Row],[Column11]]/#REF!+#REF!)</f>
        <v>#REF!</v>
      </c>
      <c r="X32" s="104">
        <f>(Query2[[#This Row],[Column5]]+Query2[[#This Row],[Column6]])</f>
        <v>30280923</v>
      </c>
      <c r="Y32" s="104">
        <f>(Query2[[#This Row],[Column7]]+Query2[[#This Row],[Column8]])</f>
        <v>895441.59749999992</v>
      </c>
      <c r="Z32" s="104">
        <f>(Query2[[#This Row],[Column10]]+Query2[[#This Row],[Column11]])</f>
        <v>75997370</v>
      </c>
      <c r="AA32" s="104">
        <f>(Query2[[#This Row],[Column12]]+Query2[[#This Row],[Column13]])</f>
        <v>2406167.03113</v>
      </c>
      <c r="AB32" s="104" t="e">
        <f>(#REF!+#REF!/#REF!+#REF!)</f>
        <v>#REF!</v>
      </c>
      <c r="AC32" s="104" t="e">
        <f>(#REF!+#REF!/#REF!)</f>
        <v>#REF!</v>
      </c>
      <c r="AD32" s="104" t="e">
        <f>(#REF!+#REF!/#REF!)</f>
        <v>#REF!</v>
      </c>
      <c r="AE32" s="104" t="e">
        <f>(#REF!+#REF!/#REF!+#REF!)</f>
        <v>#REF!</v>
      </c>
      <c r="AF32" s="104" t="e">
        <f>(Query2[[#This Row],[Column12]]+Query2[[#This Row],[Column13]]/#REF!)</f>
        <v>#REF!</v>
      </c>
      <c r="AG32" s="104" t="e">
        <f>(#REF!+#REF!/#REF!)</f>
        <v>#REF!</v>
      </c>
      <c r="AH32" s="102" t="s">
        <v>162</v>
      </c>
    </row>
    <row r="33" spans="1:34">
      <c r="A33" s="107" t="s">
        <v>201</v>
      </c>
      <c r="B33" s="101" t="s">
        <v>35</v>
      </c>
      <c r="C33" s="109" t="s">
        <v>89</v>
      </c>
      <c r="D33" s="101">
        <v>0</v>
      </c>
      <c r="E33" s="101">
        <v>0</v>
      </c>
      <c r="F33" s="101">
        <v>0</v>
      </c>
      <c r="G33" s="101">
        <v>0</v>
      </c>
      <c r="H33" s="101">
        <v>0</v>
      </c>
      <c r="I33" s="101">
        <v>1946913</v>
      </c>
      <c r="J33" s="101">
        <v>2535865</v>
      </c>
      <c r="K33" s="101">
        <v>1769019</v>
      </c>
      <c r="L33" s="101">
        <v>82353.392089999994</v>
      </c>
      <c r="M33" s="101">
        <v>17968.355370699999</v>
      </c>
      <c r="N33" s="101">
        <f>SUM(Query2[[#This Row],[Column5]],Query2[[#This Row],[Column6]])</f>
        <v>0</v>
      </c>
      <c r="O33" s="101">
        <f>SUM(Query2[[#This Row],[Column7]],Query2[[#This Row],[Column8]])</f>
        <v>0</v>
      </c>
      <c r="P33" s="101">
        <f>SUM(Query2[[#This Row],[Column10]],Query2[[#This Row],[Column11]])</f>
        <v>4304884</v>
      </c>
      <c r="Q33" s="101">
        <f>SUM(Query2[[#This Row],[Column12]],Query2[[#This Row],[Column13]])</f>
        <v>100321.74746069999</v>
      </c>
      <c r="R33" s="103">
        <f>(Query2[[#This Row],[Column4]]/D92)</f>
        <v>0</v>
      </c>
      <c r="S33" s="103">
        <f>(Query2[[#This Row],[Column15]]/O97)</f>
        <v>0</v>
      </c>
      <c r="T33" s="103">
        <f>(Query2[[#This Row],[Column14]]/N97)</f>
        <v>0</v>
      </c>
      <c r="U33" s="103">
        <f>(Query2[[#This Row],[Column9]]/I92)</f>
        <v>7.9660605288898595E-2</v>
      </c>
      <c r="V33" s="103">
        <f>(Query2[[#This Row],[Column17]]/Q97)</f>
        <v>4.6161651742484251</v>
      </c>
      <c r="W33" s="103">
        <f>(Query2[[#This Row],[Column10]]+Query2[[#This Row],[Column11]]/J92+K92)</f>
        <v>29563093.064838488</v>
      </c>
      <c r="X33" s="104">
        <f>(Query2[[#This Row],[Column5]]+Query2[[#This Row],[Column6]])</f>
        <v>0</v>
      </c>
      <c r="Y33" s="104">
        <f>(Query2[[#This Row],[Column7]]+Query2[[#This Row],[Column8]])</f>
        <v>0</v>
      </c>
      <c r="Z33" s="104">
        <f>(Query2[[#This Row],[Column10]]+Query2[[#This Row],[Column11]])</f>
        <v>4304884</v>
      </c>
      <c r="AA33" s="104">
        <f>(Query2[[#This Row],[Column12]]+Query2[[#This Row],[Column13]])</f>
        <v>100321.74746069999</v>
      </c>
      <c r="AB33" s="104">
        <f t="shared" ref="AB33:AB52" si="5">(G92+H92/E92+F92)</f>
        <v>15841428.664278794</v>
      </c>
      <c r="AC33" s="104">
        <f t="shared" ref="AC33:AC52" si="6">(G92+H92/D92)</f>
        <v>2781.8461505088139</v>
      </c>
      <c r="AD33" s="104">
        <f t="shared" ref="AD33:AD52" si="7">(E92+F92/D92)</f>
        <v>58439.289956605637</v>
      </c>
      <c r="AE33" s="104">
        <f t="shared" ref="AE33:AE52" si="8">(L92+M92/J92+K92)</f>
        <v>28427871.645962596</v>
      </c>
      <c r="AF33" s="104">
        <f>(Query2[[#This Row],[Column12]]+Query2[[#This Row],[Column13]]/I92)</f>
        <v>82353.3928251998</v>
      </c>
      <c r="AG33" s="104">
        <f t="shared" ref="AG33:AG52" si="9">(J92+K92/I92)</f>
        <v>27283472.105855957</v>
      </c>
      <c r="AH33" s="102" t="s">
        <v>162</v>
      </c>
    </row>
    <row r="34" spans="1:34">
      <c r="A34" s="107" t="s">
        <v>201</v>
      </c>
      <c r="B34" s="101" t="s">
        <v>36</v>
      </c>
      <c r="C34" s="109" t="s">
        <v>89</v>
      </c>
      <c r="D34" s="101">
        <v>1304183</v>
      </c>
      <c r="E34" s="101">
        <v>18408</v>
      </c>
      <c r="F34" s="101">
        <v>3751138</v>
      </c>
      <c r="G34" s="101">
        <v>955.07846269999993</v>
      </c>
      <c r="H34" s="101">
        <v>246487.7393168</v>
      </c>
      <c r="I34" s="101">
        <v>5408475</v>
      </c>
      <c r="J34" s="101">
        <v>4212334</v>
      </c>
      <c r="K34" s="101">
        <v>3171638</v>
      </c>
      <c r="L34" s="101">
        <v>189025.6237315</v>
      </c>
      <c r="M34" s="101">
        <v>51507.909269999996</v>
      </c>
      <c r="N34" s="101">
        <f>SUM(Query2[[#This Row],[Column5]],Query2[[#This Row],[Column6]])</f>
        <v>3769546</v>
      </c>
      <c r="O34" s="101">
        <f>SUM(Query2[[#This Row],[Column7]],Query2[[#This Row],[Column8]])</f>
        <v>247442.81777950001</v>
      </c>
      <c r="P34" s="101">
        <f>SUM(Query2[[#This Row],[Column10]],Query2[[#This Row],[Column11]])</f>
        <v>7383972</v>
      </c>
      <c r="Q34" s="101">
        <f>SUM(Query2[[#This Row],[Column12]],Query2[[#This Row],[Column13]])</f>
        <v>240533.53300150001</v>
      </c>
      <c r="R34" s="103" t="e">
        <f>(Query2[[#This Row],[Column4]]/D93)</f>
        <v>#DIV/0!</v>
      </c>
      <c r="S34" s="103" t="e">
        <f>(Query2[[#This Row],[Column15]]/O98)</f>
        <v>#DIV/0!</v>
      </c>
      <c r="T34" s="103" t="e">
        <f>(Query2[[#This Row],[Column14]]/N98)</f>
        <v>#DIV/0!</v>
      </c>
      <c r="U34" s="103">
        <f>(Query2[[#This Row],[Column9]]/I93)</f>
        <v>1.5035469806046129</v>
      </c>
      <c r="V34" s="103">
        <f>(Query2[[#This Row],[Column17]]/Q98)</f>
        <v>0.52437228454112639</v>
      </c>
      <c r="W34" s="103">
        <f>(Query2[[#This Row],[Column10]]+Query2[[#This Row],[Column11]]/J93+K93)</f>
        <v>5259577.3490470732</v>
      </c>
      <c r="X34" s="104">
        <f>(Query2[[#This Row],[Column5]]+Query2[[#This Row],[Column6]])</f>
        <v>3769546</v>
      </c>
      <c r="Y34" s="104">
        <f>(Query2[[#This Row],[Column7]]+Query2[[#This Row],[Column8]])</f>
        <v>247442.81777950001</v>
      </c>
      <c r="Z34" s="104">
        <f>(Query2[[#This Row],[Column10]]+Query2[[#This Row],[Column11]])</f>
        <v>7383972</v>
      </c>
      <c r="AA34" s="104">
        <f>(Query2[[#This Row],[Column12]]+Query2[[#This Row],[Column13]])</f>
        <v>240533.53300150001</v>
      </c>
      <c r="AB34" s="104" t="e">
        <f t="shared" si="5"/>
        <v>#DIV/0!</v>
      </c>
      <c r="AC34" s="104" t="e">
        <f t="shared" si="6"/>
        <v>#DIV/0!</v>
      </c>
      <c r="AD34" s="104" t="e">
        <f t="shared" si="7"/>
        <v>#DIV/0!</v>
      </c>
      <c r="AE34" s="104">
        <f t="shared" si="8"/>
        <v>1136549.9593004901</v>
      </c>
      <c r="AF34" s="104">
        <f>(Query2[[#This Row],[Column12]]+Query2[[#This Row],[Column13]]/I93)</f>
        <v>189025.63805061241</v>
      </c>
      <c r="AG34" s="104">
        <f t="shared" si="9"/>
        <v>2351021.2911315197</v>
      </c>
      <c r="AH34" s="102" t="s">
        <v>162</v>
      </c>
    </row>
    <row r="35" spans="1:34">
      <c r="A35" s="107" t="s">
        <v>201</v>
      </c>
      <c r="B35" s="101" t="s">
        <v>37</v>
      </c>
      <c r="C35" s="109" t="s">
        <v>89</v>
      </c>
      <c r="D35" s="101">
        <v>138920</v>
      </c>
      <c r="E35" s="101">
        <v>10494</v>
      </c>
      <c r="F35" s="101">
        <v>196079</v>
      </c>
      <c r="G35" s="101">
        <v>405.73599999999999</v>
      </c>
      <c r="H35" s="101">
        <v>8773.4322009999996</v>
      </c>
      <c r="I35" s="101">
        <v>4166464</v>
      </c>
      <c r="J35" s="101">
        <v>6129482</v>
      </c>
      <c r="K35" s="101">
        <v>1186067</v>
      </c>
      <c r="L35" s="101">
        <v>299248.89838999999</v>
      </c>
      <c r="M35" s="101">
        <v>24673.387589000002</v>
      </c>
      <c r="N35" s="101">
        <f>SUM(Query2[[#This Row],[Column5]],Query2[[#This Row],[Column6]])</f>
        <v>206573</v>
      </c>
      <c r="O35" s="101">
        <f>SUM(Query2[[#This Row],[Column7]],Query2[[#This Row],[Column8]])</f>
        <v>9179.1682010000004</v>
      </c>
      <c r="P35" s="101">
        <f>SUM(Query2[[#This Row],[Column10]],Query2[[#This Row],[Column11]])</f>
        <v>7315549</v>
      </c>
      <c r="Q35" s="101">
        <f>SUM(Query2[[#This Row],[Column12]],Query2[[#This Row],[Column13]])</f>
        <v>323922.28597899998</v>
      </c>
      <c r="R35" s="103" t="e">
        <f>(Query2[[#This Row],[Column4]]/D94)</f>
        <v>#DIV/0!</v>
      </c>
      <c r="S35" s="103">
        <f>(Query2[[#This Row],[Column15]]/O99)</f>
        <v>5.0730279645023746E-3</v>
      </c>
      <c r="T35" s="103">
        <f>(Query2[[#This Row],[Column14]]/N99)</f>
        <v>3.7638531909767081E-3</v>
      </c>
      <c r="U35" s="103">
        <f>(Query2[[#This Row],[Column9]]/I94)</f>
        <v>5.9880711819877721</v>
      </c>
      <c r="V35" s="103">
        <f>(Query2[[#This Row],[Column17]]/Q99)</f>
        <v>0.11352947400040671</v>
      </c>
      <c r="W35" s="103">
        <f>(Query2[[#This Row],[Column10]]+Query2[[#This Row],[Column11]]/J94+K94)</f>
        <v>6404379.422923319</v>
      </c>
      <c r="X35" s="104">
        <f>(Query2[[#This Row],[Column5]]+Query2[[#This Row],[Column6]])</f>
        <v>206573</v>
      </c>
      <c r="Y35" s="104">
        <f>(Query2[[#This Row],[Column7]]+Query2[[#This Row],[Column8]])</f>
        <v>9179.1682010000004</v>
      </c>
      <c r="Z35" s="104">
        <f>(Query2[[#This Row],[Column10]]+Query2[[#This Row],[Column11]])</f>
        <v>7315549</v>
      </c>
      <c r="AA35" s="104">
        <f>(Query2[[#This Row],[Column12]]+Query2[[#This Row],[Column13]])</f>
        <v>323922.28597899998</v>
      </c>
      <c r="AB35" s="104" t="e">
        <f t="shared" si="5"/>
        <v>#DIV/0!</v>
      </c>
      <c r="AC35" s="104" t="e">
        <f t="shared" si="6"/>
        <v>#DIV/0!</v>
      </c>
      <c r="AD35" s="104" t="e">
        <f t="shared" si="7"/>
        <v>#DIV/0!</v>
      </c>
      <c r="AE35" s="104">
        <f t="shared" si="8"/>
        <v>294887.39410463866</v>
      </c>
      <c r="AF35" s="104">
        <f>(Query2[[#This Row],[Column12]]+Query2[[#This Row],[Column13]]/I94)</f>
        <v>299248.93385076511</v>
      </c>
      <c r="AG35" s="104">
        <f t="shared" si="9"/>
        <v>489519.39508101536</v>
      </c>
      <c r="AH35" s="102" t="s">
        <v>162</v>
      </c>
    </row>
    <row r="36" spans="1:34">
      <c r="A36" s="107" t="s">
        <v>201</v>
      </c>
      <c r="B36" s="101" t="s">
        <v>38</v>
      </c>
      <c r="C36" s="109" t="s">
        <v>89</v>
      </c>
      <c r="D36" s="101">
        <v>0</v>
      </c>
      <c r="E36" s="101">
        <v>0</v>
      </c>
      <c r="F36" s="101">
        <v>0</v>
      </c>
      <c r="G36" s="101">
        <v>0</v>
      </c>
      <c r="H36" s="101">
        <v>0</v>
      </c>
      <c r="I36" s="101">
        <v>4563569</v>
      </c>
      <c r="J36" s="101">
        <v>5071120</v>
      </c>
      <c r="K36" s="101">
        <v>3485311</v>
      </c>
      <c r="L36" s="101">
        <v>195261.82376</v>
      </c>
      <c r="M36" s="101">
        <v>40298.662369999998</v>
      </c>
      <c r="N36" s="101">
        <f>SUM(Query2[[#This Row],[Column5]],Query2[[#This Row],[Column6]])</f>
        <v>0</v>
      </c>
      <c r="O36" s="101">
        <f>SUM(Query2[[#This Row],[Column7]],Query2[[#This Row],[Column8]])</f>
        <v>0</v>
      </c>
      <c r="P36" s="101">
        <f>SUM(Query2[[#This Row],[Column10]],Query2[[#This Row],[Column11]])</f>
        <v>8556431</v>
      </c>
      <c r="Q36" s="101">
        <f>SUM(Query2[[#This Row],[Column12]],Query2[[#This Row],[Column13]])</f>
        <v>235560.48613</v>
      </c>
      <c r="R36" s="103">
        <f>(Query2[[#This Row],[Column4]]/D95)</f>
        <v>0</v>
      </c>
      <c r="S36" s="103">
        <f>(Query2[[#This Row],[Column15]]/O100)</f>
        <v>0</v>
      </c>
      <c r="T36" s="103">
        <f>(Query2[[#This Row],[Column14]]/N100)</f>
        <v>0</v>
      </c>
      <c r="U36" s="103">
        <f>(Query2[[#This Row],[Column9]]/I95)</f>
        <v>2.2668741353745738</v>
      </c>
      <c r="V36" s="103">
        <f>(Query2[[#This Row],[Column17]]/Q100)</f>
        <v>0.1034544724725365</v>
      </c>
      <c r="W36" s="103">
        <f>(Query2[[#This Row],[Column10]]+Query2[[#This Row],[Column11]]/J95+K95)</f>
        <v>6635535.3718159292</v>
      </c>
      <c r="X36" s="104">
        <f>(Query2[[#This Row],[Column5]]+Query2[[#This Row],[Column6]])</f>
        <v>0</v>
      </c>
      <c r="Y36" s="104">
        <f>(Query2[[#This Row],[Column7]]+Query2[[#This Row],[Column8]])</f>
        <v>0</v>
      </c>
      <c r="Z36" s="104">
        <f>(Query2[[#This Row],[Column10]]+Query2[[#This Row],[Column11]])</f>
        <v>8556431</v>
      </c>
      <c r="AA36" s="104">
        <f>(Query2[[#This Row],[Column12]]+Query2[[#This Row],[Column13]])</f>
        <v>235560.48613</v>
      </c>
      <c r="AB36" s="104">
        <f t="shared" si="5"/>
        <v>18476.112568132314</v>
      </c>
      <c r="AC36" s="104">
        <f t="shared" si="6"/>
        <v>6.0778721749223266</v>
      </c>
      <c r="AD36" s="104">
        <f t="shared" si="7"/>
        <v>231.73235685752331</v>
      </c>
      <c r="AE36" s="104">
        <f t="shared" si="8"/>
        <v>1683333.3390904642</v>
      </c>
      <c r="AF36" s="104">
        <f>(Query2[[#This Row],[Column12]]+Query2[[#This Row],[Column13]]/I95)</f>
        <v>195261.843777665</v>
      </c>
      <c r="AG36" s="104">
        <f t="shared" si="9"/>
        <v>2540655.7770956531</v>
      </c>
      <c r="AH36" s="102" t="s">
        <v>162</v>
      </c>
    </row>
    <row r="37" spans="1:34">
      <c r="A37" s="107" t="s">
        <v>201</v>
      </c>
      <c r="B37" s="101" t="s">
        <v>39</v>
      </c>
      <c r="C37" s="109" t="s">
        <v>89</v>
      </c>
      <c r="D37" s="101">
        <v>2857</v>
      </c>
      <c r="E37" s="101">
        <v>197</v>
      </c>
      <c r="F37" s="101">
        <v>10286</v>
      </c>
      <c r="G37" s="101">
        <v>6.7232180000000001</v>
      </c>
      <c r="H37" s="101">
        <v>802.5394</v>
      </c>
      <c r="I37" s="101">
        <v>3868740</v>
      </c>
      <c r="J37" s="101">
        <v>5724593</v>
      </c>
      <c r="K37" s="101">
        <v>3325705</v>
      </c>
      <c r="L37" s="101">
        <v>254299.41078999999</v>
      </c>
      <c r="M37" s="101">
        <v>47291.918290000001</v>
      </c>
      <c r="N37" s="101">
        <f>SUM(Query2[[#This Row],[Column5]],Query2[[#This Row],[Column6]])</f>
        <v>10483</v>
      </c>
      <c r="O37" s="101">
        <f>SUM(Query2[[#This Row],[Column7]],Query2[[#This Row],[Column8]])</f>
        <v>809.26261799999997</v>
      </c>
      <c r="P37" s="101">
        <f>SUM(Query2[[#This Row],[Column10]],Query2[[#This Row],[Column11]])</f>
        <v>9050298</v>
      </c>
      <c r="Q37" s="101">
        <f>SUM(Query2[[#This Row],[Column12]],Query2[[#This Row],[Column13]])</f>
        <v>301591.32908</v>
      </c>
      <c r="R37" s="103">
        <f>(Query2[[#This Row],[Column4]]/D96)</f>
        <v>0.10766911626154137</v>
      </c>
      <c r="S37" s="103" t="e">
        <f>(Query2[[#This Row],[Column15]]/O101)</f>
        <v>#DIV/0!</v>
      </c>
      <c r="T37" s="103" t="e">
        <f>(Query2[[#This Row],[Column14]]/N101)</f>
        <v>#DIV/0!</v>
      </c>
      <c r="U37" s="103">
        <f>(Query2[[#This Row],[Column9]]/I96)</f>
        <v>5.2912358444116201</v>
      </c>
      <c r="V37" s="103">
        <f>(Query2[[#This Row],[Column17]]/Q101)</f>
        <v>2.9535180030621118</v>
      </c>
      <c r="W37" s="103">
        <f>(Query2[[#This Row],[Column10]]+Query2[[#This Row],[Column11]]/J96+K96)</f>
        <v>6296007.8373869248</v>
      </c>
      <c r="X37" s="104">
        <f>(Query2[[#This Row],[Column5]]+Query2[[#This Row],[Column6]])</f>
        <v>10483</v>
      </c>
      <c r="Y37" s="104">
        <f>(Query2[[#This Row],[Column7]]+Query2[[#This Row],[Column8]])</f>
        <v>809.26261799999997</v>
      </c>
      <c r="Z37" s="104">
        <f>(Query2[[#This Row],[Column10]]+Query2[[#This Row],[Column11]])</f>
        <v>9050298</v>
      </c>
      <c r="AA37" s="104">
        <f>(Query2[[#This Row],[Column12]]+Query2[[#This Row],[Column13]])</f>
        <v>301591.32908</v>
      </c>
      <c r="AB37" s="104">
        <f t="shared" si="5"/>
        <v>70455.920839403887</v>
      </c>
      <c r="AC37" s="104">
        <f t="shared" si="6"/>
        <v>53.052043885434337</v>
      </c>
      <c r="AD37" s="104">
        <f t="shared" si="7"/>
        <v>824.65317505181838</v>
      </c>
      <c r="AE37" s="104">
        <f t="shared" si="8"/>
        <v>599795.9436184701</v>
      </c>
      <c r="AF37" s="104">
        <f>(Query2[[#This Row],[Column12]]+Query2[[#This Row],[Column13]]/I96)</f>
        <v>254299.47547066945</v>
      </c>
      <c r="AG37" s="104">
        <f t="shared" si="9"/>
        <v>486400.78150883527</v>
      </c>
      <c r="AH37" s="102" t="s">
        <v>162</v>
      </c>
    </row>
    <row r="38" spans="1:34">
      <c r="A38" s="107" t="s">
        <v>201</v>
      </c>
      <c r="B38" s="101" t="s">
        <v>40</v>
      </c>
      <c r="C38" s="109" t="s">
        <v>89</v>
      </c>
      <c r="D38" s="101">
        <v>2276761</v>
      </c>
      <c r="E38" s="101">
        <v>41630</v>
      </c>
      <c r="F38" s="101">
        <v>6083085</v>
      </c>
      <c r="G38" s="101">
        <v>1859.6388480000001</v>
      </c>
      <c r="H38" s="101">
        <v>179172.09070999999</v>
      </c>
      <c r="I38" s="101">
        <v>14340099</v>
      </c>
      <c r="J38" s="101">
        <v>9313040</v>
      </c>
      <c r="K38" s="101">
        <v>11691713</v>
      </c>
      <c r="L38" s="101">
        <v>373179.43368999998</v>
      </c>
      <c r="M38" s="101">
        <v>165741.908589</v>
      </c>
      <c r="N38" s="101">
        <f>SUM(Query2[[#This Row],[Column5]],Query2[[#This Row],[Column6]])</f>
        <v>6124715</v>
      </c>
      <c r="O38" s="101">
        <f>SUM(Query2[[#This Row],[Column7]],Query2[[#This Row],[Column8]])</f>
        <v>181031.72955799999</v>
      </c>
      <c r="P38" s="101">
        <f>SUM(Query2[[#This Row],[Column10]],Query2[[#This Row],[Column11]])</f>
        <v>21004753</v>
      </c>
      <c r="Q38" s="101">
        <f>SUM(Query2[[#This Row],[Column12]],Query2[[#This Row],[Column13]])</f>
        <v>538921.34227899997</v>
      </c>
      <c r="R38" s="103">
        <f>(Query2[[#This Row],[Column4]]/D97)</f>
        <v>370.80798045602609</v>
      </c>
      <c r="S38" s="103">
        <f>(Query2[[#This Row],[Column15]]/O102)</f>
        <v>0.71198649736113595</v>
      </c>
      <c r="T38" s="103">
        <f>(Query2[[#This Row],[Column14]]/N102)</f>
        <v>1.7292617981376184</v>
      </c>
      <c r="U38" s="103">
        <f>(Query2[[#This Row],[Column9]]/I97)</f>
        <v>30.126828028261038</v>
      </c>
      <c r="V38" s="103">
        <f>(Query2[[#This Row],[Column17]]/Q102)</f>
        <v>2.2855477908979216</v>
      </c>
      <c r="W38" s="103">
        <f>(Query2[[#This Row],[Column10]]+Query2[[#This Row],[Column11]]/J97+K97)</f>
        <v>9602251.6951526143</v>
      </c>
      <c r="X38" s="104">
        <f>(Query2[[#This Row],[Column5]]+Query2[[#This Row],[Column6]])</f>
        <v>6124715</v>
      </c>
      <c r="Y38" s="104">
        <f>(Query2[[#This Row],[Column7]]+Query2[[#This Row],[Column8]])</f>
        <v>181031.72955799999</v>
      </c>
      <c r="Z38" s="104">
        <f>(Query2[[#This Row],[Column10]]+Query2[[#This Row],[Column11]])</f>
        <v>21004753</v>
      </c>
      <c r="AA38" s="104">
        <f>(Query2[[#This Row],[Column12]]+Query2[[#This Row],[Column13]])</f>
        <v>538921.34227899997</v>
      </c>
      <c r="AB38" s="104">
        <f t="shared" si="5"/>
        <v>22726.562896819953</v>
      </c>
      <c r="AC38" s="104">
        <f t="shared" si="6"/>
        <v>6.6891101455211732</v>
      </c>
      <c r="AD38" s="104">
        <f t="shared" si="7"/>
        <v>439.70016286644949</v>
      </c>
      <c r="AE38" s="104">
        <f t="shared" si="8"/>
        <v>307132.73438538233</v>
      </c>
      <c r="AF38" s="104">
        <f>(Query2[[#This Row],[Column12]]+Query2[[#This Row],[Column13]]/I97)</f>
        <v>373179.78189387062</v>
      </c>
      <c r="AG38" s="104">
        <f t="shared" si="9"/>
        <v>538909.60755350417</v>
      </c>
      <c r="AH38" s="102" t="s">
        <v>162</v>
      </c>
    </row>
    <row r="39" spans="1:34">
      <c r="A39" s="107" t="s">
        <v>201</v>
      </c>
      <c r="B39" s="101" t="s">
        <v>41</v>
      </c>
      <c r="C39" s="109" t="s">
        <v>89</v>
      </c>
      <c r="D39" s="101">
        <v>2537468</v>
      </c>
      <c r="E39" s="101">
        <v>109051</v>
      </c>
      <c r="F39" s="101">
        <v>9036615</v>
      </c>
      <c r="G39" s="101">
        <v>4171.6085233999993</v>
      </c>
      <c r="H39" s="101">
        <v>287740.07429610001</v>
      </c>
      <c r="I39" s="101">
        <v>910668</v>
      </c>
      <c r="J39" s="101">
        <v>799065</v>
      </c>
      <c r="K39" s="101">
        <v>677475</v>
      </c>
      <c r="L39" s="101">
        <v>30471.4349019</v>
      </c>
      <c r="M39" s="101">
        <v>8483.9354810999994</v>
      </c>
      <c r="N39" s="101">
        <f>SUM(Query2[[#This Row],[Column5]],Query2[[#This Row],[Column6]])</f>
        <v>9145666</v>
      </c>
      <c r="O39" s="101">
        <f>SUM(Query2[[#This Row],[Column7]],Query2[[#This Row],[Column8]])</f>
        <v>291911.68281949998</v>
      </c>
      <c r="P39" s="101">
        <f>SUM(Query2[[#This Row],[Column10]],Query2[[#This Row],[Column11]])</f>
        <v>1476540</v>
      </c>
      <c r="Q39" s="101">
        <f>SUM(Query2[[#This Row],[Column12]],Query2[[#This Row],[Column13]])</f>
        <v>38955.370383000001</v>
      </c>
      <c r="R39" s="103" t="e">
        <f>(Query2[[#This Row],[Column4]]/D98)</f>
        <v>#DIV/0!</v>
      </c>
      <c r="S39" s="103">
        <f>(Query2[[#This Row],[Column15]]/O103)</f>
        <v>29.871182577115185</v>
      </c>
      <c r="T39" s="103">
        <f>(Query2[[#This Row],[Column14]]/N103)</f>
        <v>38.950379679987051</v>
      </c>
      <c r="U39" s="103">
        <f>(Query2[[#This Row],[Column9]]/I98)</f>
        <v>0.11974339011537294</v>
      </c>
      <c r="V39" s="103">
        <f>(Query2[[#This Row],[Column17]]/Q103)</f>
        <v>0.11288457538881744</v>
      </c>
      <c r="W39" s="103">
        <f>(Query2[[#This Row],[Column10]]+Query2[[#This Row],[Column11]]/J98+K98)</f>
        <v>6882839.0803630436</v>
      </c>
      <c r="X39" s="104">
        <f>(Query2[[#This Row],[Column5]]+Query2[[#This Row],[Column6]])</f>
        <v>9145666</v>
      </c>
      <c r="Y39" s="104">
        <f>(Query2[[#This Row],[Column7]]+Query2[[#This Row],[Column8]])</f>
        <v>291911.68281949998</v>
      </c>
      <c r="Z39" s="104">
        <f>(Query2[[#This Row],[Column10]]+Query2[[#This Row],[Column11]])</f>
        <v>1476540</v>
      </c>
      <c r="AA39" s="104">
        <f>(Query2[[#This Row],[Column12]]+Query2[[#This Row],[Column13]])</f>
        <v>38955.370383000001</v>
      </c>
      <c r="AB39" s="104" t="e">
        <f t="shared" si="5"/>
        <v>#DIV/0!</v>
      </c>
      <c r="AC39" s="104" t="e">
        <f t="shared" si="6"/>
        <v>#DIV/0!</v>
      </c>
      <c r="AD39" s="104" t="e">
        <f t="shared" si="7"/>
        <v>#DIV/0!</v>
      </c>
      <c r="AE39" s="104">
        <f t="shared" si="8"/>
        <v>6462268.0603950405</v>
      </c>
      <c r="AF39" s="104">
        <f>(Query2[[#This Row],[Column12]]+Query2[[#This Row],[Column13]]/I98)</f>
        <v>30471.436017449461</v>
      </c>
      <c r="AG39" s="104">
        <f t="shared" si="9"/>
        <v>8430181.7999531366</v>
      </c>
      <c r="AH39" s="102" t="s">
        <v>162</v>
      </c>
    </row>
    <row r="40" spans="1:34">
      <c r="A40" s="107" t="s">
        <v>201</v>
      </c>
      <c r="B40" s="101" t="s">
        <v>42</v>
      </c>
      <c r="C40" s="109" t="s">
        <v>89</v>
      </c>
      <c r="D40" s="101">
        <v>0</v>
      </c>
      <c r="E40" s="101">
        <v>0</v>
      </c>
      <c r="F40" s="101">
        <v>0</v>
      </c>
      <c r="G40" s="101">
        <v>0</v>
      </c>
      <c r="H40" s="101">
        <v>0</v>
      </c>
      <c r="I40" s="101">
        <v>3149178</v>
      </c>
      <c r="J40" s="101">
        <v>3284742</v>
      </c>
      <c r="K40" s="101">
        <v>2417613</v>
      </c>
      <c r="L40" s="101">
        <v>134526.19169790001</v>
      </c>
      <c r="M40" s="101">
        <v>33436.51251</v>
      </c>
      <c r="N40" s="101">
        <f>SUM(Query2[[#This Row],[Column5]],Query2[[#This Row],[Column6]])</f>
        <v>0</v>
      </c>
      <c r="O40" s="101">
        <f>SUM(Query2[[#This Row],[Column7]],Query2[[#This Row],[Column8]])</f>
        <v>0</v>
      </c>
      <c r="P40" s="101">
        <f>SUM(Query2[[#This Row],[Column10]],Query2[[#This Row],[Column11]])</f>
        <v>5702355</v>
      </c>
      <c r="Q40" s="101">
        <f>SUM(Query2[[#This Row],[Column12]],Query2[[#This Row],[Column13]])</f>
        <v>167962.70420790001</v>
      </c>
      <c r="R40" s="103">
        <f>(Query2[[#This Row],[Column4]]/D99)</f>
        <v>0</v>
      </c>
      <c r="S40" s="103" t="e">
        <f>(Query2[[#This Row],[Column15]]/O104)</f>
        <v>#DIV/0!</v>
      </c>
      <c r="T40" s="103" t="e">
        <f>(Query2[[#This Row],[Column14]]/N104)</f>
        <v>#DIV/0!</v>
      </c>
      <c r="U40" s="103">
        <f>(Query2[[#This Row],[Column9]]/I99)</f>
        <v>9.9021652821031578E-2</v>
      </c>
      <c r="V40" s="103">
        <f>(Query2[[#This Row],[Column17]]/Q104)</f>
        <v>0.74889097756864476</v>
      </c>
      <c r="W40" s="103">
        <f>(Query2[[#This Row],[Column10]]+Query2[[#This Row],[Column11]]/J99+K99)</f>
        <v>54740419.059571601</v>
      </c>
      <c r="X40" s="104">
        <f>(Query2[[#This Row],[Column5]]+Query2[[#This Row],[Column6]])</f>
        <v>0</v>
      </c>
      <c r="Y40" s="104">
        <f>(Query2[[#This Row],[Column7]]+Query2[[#This Row],[Column8]])</f>
        <v>0</v>
      </c>
      <c r="Z40" s="104">
        <f>(Query2[[#This Row],[Column10]]+Query2[[#This Row],[Column11]])</f>
        <v>5702355</v>
      </c>
      <c r="AA40" s="104">
        <f>(Query2[[#This Row],[Column12]]+Query2[[#This Row],[Column13]])</f>
        <v>167962.70420790001</v>
      </c>
      <c r="AB40" s="104">
        <f t="shared" si="5"/>
        <v>54693467.707006156</v>
      </c>
      <c r="AC40" s="104">
        <f t="shared" si="6"/>
        <v>11598.91084504384</v>
      </c>
      <c r="AD40" s="104">
        <f t="shared" si="7"/>
        <v>201527.79886328371</v>
      </c>
      <c r="AE40" s="104">
        <f t="shared" si="8"/>
        <v>53573933.718629993</v>
      </c>
      <c r="AF40" s="104">
        <f>(Query2[[#This Row],[Column12]]+Query2[[#This Row],[Column13]]/I99)</f>
        <v>134526.19274926602</v>
      </c>
      <c r="AG40" s="104">
        <f t="shared" si="9"/>
        <v>40583317.617954329</v>
      </c>
      <c r="AH40" s="102" t="s">
        <v>162</v>
      </c>
    </row>
    <row r="41" spans="1:34">
      <c r="A41" s="107" t="s">
        <v>201</v>
      </c>
      <c r="B41" s="101" t="s">
        <v>43</v>
      </c>
      <c r="C41" s="109" t="s">
        <v>89</v>
      </c>
      <c r="D41" s="101">
        <v>23655</v>
      </c>
      <c r="E41" s="101">
        <v>2524</v>
      </c>
      <c r="F41" s="101">
        <v>59645</v>
      </c>
      <c r="G41" s="101">
        <v>109.60834</v>
      </c>
      <c r="H41" s="101">
        <v>2189.6054899999999</v>
      </c>
      <c r="I41" s="101">
        <v>1727965</v>
      </c>
      <c r="J41" s="101">
        <v>5266013</v>
      </c>
      <c r="K41" s="101">
        <v>804327</v>
      </c>
      <c r="L41" s="101">
        <v>214798.03124000001</v>
      </c>
      <c r="M41" s="101">
        <v>11545.2103763</v>
      </c>
      <c r="N41" s="101">
        <f>SUM(Query2[[#This Row],[Column5]],Query2[[#This Row],[Column6]])</f>
        <v>62169</v>
      </c>
      <c r="O41" s="101">
        <f>SUM(Query2[[#This Row],[Column7]],Query2[[#This Row],[Column8]])</f>
        <v>2299.2138299999997</v>
      </c>
      <c r="P41" s="101">
        <f>SUM(Query2[[#This Row],[Column10]],Query2[[#This Row],[Column11]])</f>
        <v>6070340</v>
      </c>
      <c r="Q41" s="101">
        <f>SUM(Query2[[#This Row],[Column12]],Query2[[#This Row],[Column13]])</f>
        <v>226343.24161630002</v>
      </c>
      <c r="R41" s="103">
        <f>(Query2[[#This Row],[Column4]]/D100)</f>
        <v>2.6368265516562182E-3</v>
      </c>
      <c r="S41" s="103">
        <f>(Query2[[#This Row],[Column15]]/O105)</f>
        <v>3.144200908306479</v>
      </c>
      <c r="T41" s="103">
        <f>(Query2[[#This Row],[Column14]]/N105)</f>
        <v>6.5358494533221192</v>
      </c>
      <c r="U41" s="103">
        <f>(Query2[[#This Row],[Column9]]/I100)</f>
        <v>3.7548083108715699E-2</v>
      </c>
      <c r="V41" s="103">
        <f>(Query2[[#This Row],[Column17]]/Q105)</f>
        <v>0.77858285987425924</v>
      </c>
      <c r="W41" s="103">
        <f>(Query2[[#This Row],[Column10]]+Query2[[#This Row],[Column11]]/J100+K100)</f>
        <v>44125009.024779916</v>
      </c>
      <c r="X41" s="104">
        <f>(Query2[[#This Row],[Column5]]+Query2[[#This Row],[Column6]])</f>
        <v>62169</v>
      </c>
      <c r="Y41" s="104">
        <f>(Query2[[#This Row],[Column7]]+Query2[[#This Row],[Column8]])</f>
        <v>2299.2138299999997</v>
      </c>
      <c r="Z41" s="104">
        <f>(Query2[[#This Row],[Column10]]+Query2[[#This Row],[Column11]])</f>
        <v>6070340</v>
      </c>
      <c r="AA41" s="104">
        <f>(Query2[[#This Row],[Column12]]+Query2[[#This Row],[Column13]])</f>
        <v>226343.24161630002</v>
      </c>
      <c r="AB41" s="104">
        <f t="shared" si="5"/>
        <v>28916554.959174298</v>
      </c>
      <c r="AC41" s="104">
        <f t="shared" si="6"/>
        <v>2653.787455548998</v>
      </c>
      <c r="AD41" s="104">
        <f t="shared" si="7"/>
        <v>52757.223035174073</v>
      </c>
      <c r="AE41" s="104">
        <f t="shared" si="8"/>
        <v>40565908.502011813</v>
      </c>
      <c r="AF41" s="104">
        <f>(Query2[[#This Row],[Column12]]+Query2[[#This Row],[Column13]]/I100)</f>
        <v>214798.03149087346</v>
      </c>
      <c r="AG41" s="104">
        <f t="shared" si="9"/>
        <v>32458827.844392572</v>
      </c>
      <c r="AH41" s="102" t="s">
        <v>162</v>
      </c>
    </row>
    <row r="42" spans="1:34">
      <c r="A42" s="107" t="s">
        <v>201</v>
      </c>
      <c r="B42" s="101" t="s">
        <v>44</v>
      </c>
      <c r="C42" s="109" t="s">
        <v>89</v>
      </c>
      <c r="D42" s="101">
        <v>0</v>
      </c>
      <c r="E42" s="101">
        <v>0</v>
      </c>
      <c r="F42" s="101">
        <v>0</v>
      </c>
      <c r="G42" s="101">
        <v>0</v>
      </c>
      <c r="H42" s="101">
        <v>0</v>
      </c>
      <c r="I42" s="101">
        <v>1405621</v>
      </c>
      <c r="J42" s="101">
        <v>927926</v>
      </c>
      <c r="K42" s="101">
        <v>514617</v>
      </c>
      <c r="L42" s="101">
        <v>42365.843270700003</v>
      </c>
      <c r="M42" s="101">
        <v>7105.117660500001</v>
      </c>
      <c r="N42" s="101">
        <f>SUM(Query2[[#This Row],[Column5]],Query2[[#This Row],[Column6]])</f>
        <v>0</v>
      </c>
      <c r="O42" s="101">
        <f>SUM(Query2[[#This Row],[Column7]],Query2[[#This Row],[Column8]])</f>
        <v>0</v>
      </c>
      <c r="P42" s="101">
        <f>SUM(Query2[[#This Row],[Column10]],Query2[[#This Row],[Column11]])</f>
        <v>1442543</v>
      </c>
      <c r="Q42" s="101">
        <f>SUM(Query2[[#This Row],[Column12]],Query2[[#This Row],[Column13]])</f>
        <v>49470.960931200003</v>
      </c>
      <c r="R42" s="103" t="e">
        <f>(Query2[[#This Row],[Column4]]/D101)</f>
        <v>#DIV/0!</v>
      </c>
      <c r="S42" s="103">
        <f>(Query2[[#This Row],[Column15]]/O106)</f>
        <v>0</v>
      </c>
      <c r="T42" s="103">
        <f>(Query2[[#This Row],[Column14]]/N106)</f>
        <v>0</v>
      </c>
      <c r="U42" s="103">
        <f>(Query2[[#This Row],[Column9]]/I101)</f>
        <v>0.70091941940644142</v>
      </c>
      <c r="V42" s="103">
        <f>(Query2[[#This Row],[Column17]]/Q106)</f>
        <v>9.6401071926594223E-2</v>
      </c>
      <c r="W42" s="103">
        <f>(Query2[[#This Row],[Column10]]+Query2[[#This Row],[Column11]]/J101+K101)</f>
        <v>2701021.2075687069</v>
      </c>
      <c r="X42" s="104">
        <f>(Query2[[#This Row],[Column5]]+Query2[[#This Row],[Column6]])</f>
        <v>0</v>
      </c>
      <c r="Y42" s="104">
        <f>(Query2[[#This Row],[Column7]]+Query2[[#This Row],[Column8]])</f>
        <v>0</v>
      </c>
      <c r="Z42" s="104">
        <f>(Query2[[#This Row],[Column10]]+Query2[[#This Row],[Column11]])</f>
        <v>1442543</v>
      </c>
      <c r="AA42" s="104">
        <f>(Query2[[#This Row],[Column12]]+Query2[[#This Row],[Column13]])</f>
        <v>49470.960931200003</v>
      </c>
      <c r="AB42" s="104" t="e">
        <f t="shared" si="5"/>
        <v>#DIV/0!</v>
      </c>
      <c r="AC42" s="104" t="e">
        <f t="shared" si="6"/>
        <v>#DIV/0!</v>
      </c>
      <c r="AD42" s="104" t="e">
        <f t="shared" si="7"/>
        <v>#DIV/0!</v>
      </c>
      <c r="AE42" s="104">
        <f t="shared" si="8"/>
        <v>1857712.1574967096</v>
      </c>
      <c r="AF42" s="104">
        <f>(Query2[[#This Row],[Column12]]+Query2[[#This Row],[Column13]]/I101)</f>
        <v>42365.84681369982</v>
      </c>
      <c r="AG42" s="104">
        <f t="shared" si="9"/>
        <v>2479261.8841620306</v>
      </c>
      <c r="AH42" s="102" t="s">
        <v>162</v>
      </c>
    </row>
    <row r="43" spans="1:34">
      <c r="A43" s="107" t="s">
        <v>201</v>
      </c>
      <c r="B43" s="101" t="s">
        <v>45</v>
      </c>
      <c r="C43" s="109" t="s">
        <v>89</v>
      </c>
      <c r="D43" s="101">
        <v>827061</v>
      </c>
      <c r="E43" s="101">
        <v>16209</v>
      </c>
      <c r="F43" s="101">
        <v>2379644</v>
      </c>
      <c r="G43" s="101">
        <v>656.84959060000006</v>
      </c>
      <c r="H43" s="101">
        <v>65419.491856400004</v>
      </c>
      <c r="I43" s="101">
        <v>2854269</v>
      </c>
      <c r="J43" s="101">
        <v>3329990</v>
      </c>
      <c r="K43" s="101">
        <v>3497425</v>
      </c>
      <c r="L43" s="101">
        <v>142292.54852020001</v>
      </c>
      <c r="M43" s="101">
        <v>50862.207479099998</v>
      </c>
      <c r="N43" s="101">
        <f>SUM(Query2[[#This Row],[Column5]],Query2[[#This Row],[Column6]])</f>
        <v>2395853</v>
      </c>
      <c r="O43" s="101">
        <f>SUM(Query2[[#This Row],[Column7]],Query2[[#This Row],[Column8]])</f>
        <v>66076.341446999999</v>
      </c>
      <c r="P43" s="101">
        <f>SUM(Query2[[#This Row],[Column10]],Query2[[#This Row],[Column11]])</f>
        <v>6827415</v>
      </c>
      <c r="Q43" s="101">
        <f>SUM(Query2[[#This Row],[Column12]],Query2[[#This Row],[Column13]])</f>
        <v>193154.75599930002</v>
      </c>
      <c r="R43" s="103">
        <f>(Query2[[#This Row],[Column4]]/D102)</f>
        <v>0.62064082629942252</v>
      </c>
      <c r="S43" s="103">
        <f>(Query2[[#This Row],[Column15]]/O107)</f>
        <v>0.2363760274099948</v>
      </c>
      <c r="T43" s="103">
        <f>(Query2[[#This Row],[Column14]]/N107)</f>
        <v>0.27854108064526445</v>
      </c>
      <c r="U43" s="103">
        <f>(Query2[[#This Row],[Column9]]/I102)</f>
        <v>0.51970363297596611</v>
      </c>
      <c r="V43" s="103">
        <f>(Query2[[#This Row],[Column17]]/Q107)</f>
        <v>5.140876668056273</v>
      </c>
      <c r="W43" s="103">
        <f>(Query2[[#This Row],[Column10]]+Query2[[#This Row],[Column11]]/J102+K102)</f>
        <v>6332046.837259179</v>
      </c>
      <c r="X43" s="104">
        <f>(Query2[[#This Row],[Column5]]+Query2[[#This Row],[Column6]])</f>
        <v>2395853</v>
      </c>
      <c r="Y43" s="104">
        <f>(Query2[[#This Row],[Column7]]+Query2[[#This Row],[Column8]])</f>
        <v>66076.341446999999</v>
      </c>
      <c r="Z43" s="104">
        <f>(Query2[[#This Row],[Column10]]+Query2[[#This Row],[Column11]])</f>
        <v>6827415</v>
      </c>
      <c r="AA43" s="104">
        <f>(Query2[[#This Row],[Column12]]+Query2[[#This Row],[Column13]])</f>
        <v>193154.75599930002</v>
      </c>
      <c r="AB43" s="104">
        <f t="shared" si="5"/>
        <v>3525534.9857070921</v>
      </c>
      <c r="AC43" s="104">
        <f t="shared" si="6"/>
        <v>900.43602307837011</v>
      </c>
      <c r="AD43" s="104">
        <f t="shared" si="7"/>
        <v>17191.644935584183</v>
      </c>
      <c r="AE43" s="104">
        <f t="shared" si="8"/>
        <v>3189756.5822770344</v>
      </c>
      <c r="AF43" s="104">
        <f>(Query2[[#This Row],[Column12]]+Query2[[#This Row],[Column13]]/I102)</f>
        <v>142292.55778116104</v>
      </c>
      <c r="AG43" s="104">
        <f t="shared" si="9"/>
        <v>4177231.5466126036</v>
      </c>
      <c r="AH43" s="102" t="s">
        <v>162</v>
      </c>
    </row>
    <row r="44" spans="1:34">
      <c r="A44" s="107" t="s">
        <v>201</v>
      </c>
      <c r="B44" s="101" t="s">
        <v>46</v>
      </c>
      <c r="C44" s="109" t="s">
        <v>90</v>
      </c>
      <c r="D44" s="101">
        <v>1674085</v>
      </c>
      <c r="E44" s="101">
        <v>3316</v>
      </c>
      <c r="F44" s="101">
        <v>7720295</v>
      </c>
      <c r="G44" s="101">
        <v>248.31</v>
      </c>
      <c r="H44" s="101">
        <v>432667.15730999998</v>
      </c>
      <c r="I44" s="101">
        <v>0</v>
      </c>
      <c r="J44" s="101">
        <v>0</v>
      </c>
      <c r="K44" s="101">
        <v>0</v>
      </c>
      <c r="L44" s="101">
        <v>0</v>
      </c>
      <c r="M44" s="101">
        <v>0</v>
      </c>
      <c r="N44" s="101">
        <f>SUM(Query2[[#This Row],[Column5]],Query2[[#This Row],[Column6]])</f>
        <v>7723611</v>
      </c>
      <c r="O44" s="101">
        <f>SUM(Query2[[#This Row],[Column7]],Query2[[#This Row],[Column8]])</f>
        <v>432915.46730999998</v>
      </c>
      <c r="P44" s="101">
        <f>SUM(Query2[[#This Row],[Column10]],Query2[[#This Row],[Column11]])</f>
        <v>0</v>
      </c>
      <c r="Q44" s="101">
        <f>SUM(Query2[[#This Row],[Column12]],Query2[[#This Row],[Column13]])</f>
        <v>0</v>
      </c>
      <c r="R44" s="103">
        <f>(Query2[[#This Row],[Column4]]/D103)</f>
        <v>12.144603397994864</v>
      </c>
      <c r="S44" s="103" t="e">
        <f>(Query2[[#This Row],[Column15]]/O108)</f>
        <v>#DIV/0!</v>
      </c>
      <c r="T44" s="103" t="e">
        <f>(Query2[[#This Row],[Column14]]/N108)</f>
        <v>#DIV/0!</v>
      </c>
      <c r="U44" s="103">
        <f>(Query2[[#This Row],[Column9]]/I103)</f>
        <v>0</v>
      </c>
      <c r="V44" s="103">
        <f>(Query2[[#This Row],[Column17]]/Q108)</f>
        <v>0</v>
      </c>
      <c r="W44" s="103">
        <f>(Query2[[#This Row],[Column10]]+Query2[[#This Row],[Column11]]/J103+K103)</f>
        <v>1491061</v>
      </c>
      <c r="X44" s="104">
        <f>(Query2[[#This Row],[Column5]]+Query2[[#This Row],[Column6]])</f>
        <v>7723611</v>
      </c>
      <c r="Y44" s="104">
        <f>(Query2[[#This Row],[Column7]]+Query2[[#This Row],[Column8]])</f>
        <v>432915.46730999998</v>
      </c>
      <c r="Z44" s="104">
        <f>(Query2[[#This Row],[Column10]]+Query2[[#This Row],[Column11]])</f>
        <v>0</v>
      </c>
      <c r="AA44" s="104">
        <f>(Query2[[#This Row],[Column12]]+Query2[[#This Row],[Column13]])</f>
        <v>0</v>
      </c>
      <c r="AB44" s="104">
        <f t="shared" si="5"/>
        <v>225798.47389878958</v>
      </c>
      <c r="AC44" s="104">
        <f t="shared" si="6"/>
        <v>360.53727823849295</v>
      </c>
      <c r="AD44" s="104">
        <f t="shared" si="7"/>
        <v>9367.6354264904312</v>
      </c>
      <c r="AE44" s="104">
        <f t="shared" si="8"/>
        <v>1809516.3878180031</v>
      </c>
      <c r="AF44" s="104">
        <f>(Query2[[#This Row],[Column12]]+Query2[[#This Row],[Column13]]/I103)</f>
        <v>0</v>
      </c>
      <c r="AG44" s="104">
        <f t="shared" si="9"/>
        <v>6596058.3548043445</v>
      </c>
      <c r="AH44" s="102" t="s">
        <v>162</v>
      </c>
    </row>
    <row r="45" spans="1:34">
      <c r="A45" s="107" t="s">
        <v>201</v>
      </c>
      <c r="B45" s="101" t="s">
        <v>47</v>
      </c>
      <c r="C45" s="109" t="s">
        <v>90</v>
      </c>
      <c r="D45" s="101">
        <v>27029</v>
      </c>
      <c r="E45" s="101">
        <v>27</v>
      </c>
      <c r="F45" s="101">
        <v>75777</v>
      </c>
      <c r="G45" s="101">
        <v>2.2690000000000001</v>
      </c>
      <c r="H45" s="101">
        <v>3748.2536117999994</v>
      </c>
      <c r="I45" s="101">
        <v>0</v>
      </c>
      <c r="J45" s="101">
        <v>0</v>
      </c>
      <c r="K45" s="101">
        <v>0</v>
      </c>
      <c r="L45" s="101">
        <v>0</v>
      </c>
      <c r="M45" s="101">
        <v>0</v>
      </c>
      <c r="N45" s="101">
        <f>SUM(Query2[[#This Row],[Column5]],Query2[[#This Row],[Column6]])</f>
        <v>75804</v>
      </c>
      <c r="O45" s="101">
        <f>SUM(Query2[[#This Row],[Column7]],Query2[[#This Row],[Column8]])</f>
        <v>3750.5226117999991</v>
      </c>
      <c r="P45" s="101">
        <f>SUM(Query2[[#This Row],[Column10]],Query2[[#This Row],[Column11]])</f>
        <v>0</v>
      </c>
      <c r="Q45" s="101">
        <f>SUM(Query2[[#This Row],[Column12]],Query2[[#This Row],[Column13]])</f>
        <v>0</v>
      </c>
      <c r="R45" s="103" t="e">
        <f>(Query2[[#This Row],[Column4]]/D104)</f>
        <v>#DIV/0!</v>
      </c>
      <c r="S45" s="103">
        <f>(Query2[[#This Row],[Column15]]/O109)</f>
        <v>1.7040017283166655</v>
      </c>
      <c r="T45" s="103">
        <f>(Query2[[#This Row],[Column14]]/N109)</f>
        <v>1.2763979861590531</v>
      </c>
      <c r="U45" s="103">
        <f>(Query2[[#This Row],[Column9]]/I104)</f>
        <v>0</v>
      </c>
      <c r="V45" s="103">
        <f>(Query2[[#This Row],[Column17]]/Q109)</f>
        <v>0</v>
      </c>
      <c r="W45" s="103">
        <f>(Query2[[#This Row],[Column10]]+Query2[[#This Row],[Column11]]/J104+K104)</f>
        <v>3343543</v>
      </c>
      <c r="X45" s="104">
        <f>(Query2[[#This Row],[Column5]]+Query2[[#This Row],[Column6]])</f>
        <v>75804</v>
      </c>
      <c r="Y45" s="104">
        <f>(Query2[[#This Row],[Column7]]+Query2[[#This Row],[Column8]])</f>
        <v>3750.5226117999991</v>
      </c>
      <c r="Z45" s="104">
        <f>(Query2[[#This Row],[Column10]]+Query2[[#This Row],[Column11]])</f>
        <v>0</v>
      </c>
      <c r="AA45" s="104">
        <f>(Query2[[#This Row],[Column12]]+Query2[[#This Row],[Column13]])</f>
        <v>0</v>
      </c>
      <c r="AB45" s="104" t="e">
        <f t="shared" si="5"/>
        <v>#DIV/0!</v>
      </c>
      <c r="AC45" s="104" t="e">
        <f t="shared" si="6"/>
        <v>#DIV/0!</v>
      </c>
      <c r="AD45" s="104" t="e">
        <f t="shared" si="7"/>
        <v>#DIV/0!</v>
      </c>
      <c r="AE45" s="104">
        <f t="shared" si="8"/>
        <v>3530154.1240202989</v>
      </c>
      <c r="AF45" s="104">
        <f>(Query2[[#This Row],[Column12]]+Query2[[#This Row],[Column13]]/I104)</f>
        <v>0</v>
      </c>
      <c r="AG45" s="104">
        <f t="shared" si="9"/>
        <v>4786451.7211284358</v>
      </c>
      <c r="AH45" s="102" t="s">
        <v>162</v>
      </c>
    </row>
    <row r="46" spans="1:34">
      <c r="A46" s="107" t="s">
        <v>201</v>
      </c>
      <c r="B46" s="101" t="s">
        <v>48</v>
      </c>
      <c r="C46" s="109" t="s">
        <v>90</v>
      </c>
      <c r="D46" s="101">
        <v>0</v>
      </c>
      <c r="E46" s="101">
        <v>0</v>
      </c>
      <c r="F46" s="101">
        <v>0</v>
      </c>
      <c r="G46" s="101">
        <v>0</v>
      </c>
      <c r="H46" s="101">
        <v>0</v>
      </c>
      <c r="I46" s="101">
        <v>2271</v>
      </c>
      <c r="J46" s="101">
        <v>116</v>
      </c>
      <c r="K46" s="101">
        <v>302</v>
      </c>
      <c r="L46" s="101">
        <v>7.6810947999999994</v>
      </c>
      <c r="M46" s="101">
        <v>11.754592499999999</v>
      </c>
      <c r="N46" s="101">
        <f>SUM(Query2[[#This Row],[Column5]],Query2[[#This Row],[Column6]])</f>
        <v>0</v>
      </c>
      <c r="O46" s="101">
        <f>SUM(Query2[[#This Row],[Column7]],Query2[[#This Row],[Column8]])</f>
        <v>0</v>
      </c>
      <c r="P46" s="101">
        <f>SUM(Query2[[#This Row],[Column10]],Query2[[#This Row],[Column11]])</f>
        <v>418</v>
      </c>
      <c r="Q46" s="101">
        <f>SUM(Query2[[#This Row],[Column12]],Query2[[#This Row],[Column13]])</f>
        <v>19.435687299999998</v>
      </c>
      <c r="R46" s="103">
        <f>(Query2[[#This Row],[Column4]]/D105)</f>
        <v>0</v>
      </c>
      <c r="S46" s="103" t="e">
        <f>(Query2[[#This Row],[Column15]]/O110)</f>
        <v>#DIV/0!</v>
      </c>
      <c r="T46" s="103" t="e">
        <f>(Query2[[#This Row],[Column14]]/N110)</f>
        <v>#DIV/0!</v>
      </c>
      <c r="U46" s="103">
        <f>(Query2[[#This Row],[Column9]]/I105)</f>
        <v>5.7967108069220533E-4</v>
      </c>
      <c r="V46" s="103">
        <f>(Query2[[#This Row],[Column17]]/Q110)</f>
        <v>4.2787417867001825E-4</v>
      </c>
      <c r="W46" s="103">
        <f>(Query2[[#This Row],[Column10]]+Query2[[#This Row],[Column11]]/J105+K105)</f>
        <v>2975511.0000547268</v>
      </c>
      <c r="X46" s="104">
        <f>(Query2[[#This Row],[Column5]]+Query2[[#This Row],[Column6]])</f>
        <v>0</v>
      </c>
      <c r="Y46" s="104">
        <f>(Query2[[#This Row],[Column7]]+Query2[[#This Row],[Column8]])</f>
        <v>0</v>
      </c>
      <c r="Z46" s="104">
        <f>(Query2[[#This Row],[Column10]]+Query2[[#This Row],[Column11]])</f>
        <v>418</v>
      </c>
      <c r="AA46" s="104">
        <f>(Query2[[#This Row],[Column12]]+Query2[[#This Row],[Column13]])</f>
        <v>19.435687299999998</v>
      </c>
      <c r="AB46" s="104">
        <f t="shared" si="5"/>
        <v>9323.6776813065335</v>
      </c>
      <c r="AC46" s="104">
        <f t="shared" si="6"/>
        <v>7.2819161331540014</v>
      </c>
      <c r="AD46" s="104">
        <f t="shared" si="7"/>
        <v>202.13147276395426</v>
      </c>
      <c r="AE46" s="104">
        <f t="shared" si="8"/>
        <v>3223295.2999881082</v>
      </c>
      <c r="AF46" s="104">
        <f>(Query2[[#This Row],[Column12]]+Query2[[#This Row],[Column13]]/I105)</f>
        <v>7.681097800351095</v>
      </c>
      <c r="AG46" s="104">
        <f t="shared" si="9"/>
        <v>5518295.7594673866</v>
      </c>
      <c r="AH46" s="102" t="s">
        <v>162</v>
      </c>
    </row>
    <row r="47" spans="1:34">
      <c r="A47" s="107" t="s">
        <v>201</v>
      </c>
      <c r="B47" s="101" t="s">
        <v>49</v>
      </c>
      <c r="C47" s="109" t="s">
        <v>90</v>
      </c>
      <c r="D47" s="101">
        <v>2777490</v>
      </c>
      <c r="E47" s="101">
        <v>28656</v>
      </c>
      <c r="F47" s="101">
        <v>18087426</v>
      </c>
      <c r="G47" s="101">
        <v>1511.00252</v>
      </c>
      <c r="H47" s="101">
        <v>427757.01075000002</v>
      </c>
      <c r="I47" s="101">
        <v>1685968</v>
      </c>
      <c r="J47" s="101">
        <v>2044055</v>
      </c>
      <c r="K47" s="101">
        <v>5047687</v>
      </c>
      <c r="L47" s="101">
        <v>85272.724740000005</v>
      </c>
      <c r="M47" s="101">
        <v>65857.022589999993</v>
      </c>
      <c r="N47" s="101">
        <f>SUM(Query2[[#This Row],[Column5]],Query2[[#This Row],[Column6]])</f>
        <v>18116082</v>
      </c>
      <c r="O47" s="101">
        <f>SUM(Query2[[#This Row],[Column7]],Query2[[#This Row],[Column8]])</f>
        <v>429268.01327</v>
      </c>
      <c r="P47" s="101">
        <f>SUM(Query2[[#This Row],[Column10]],Query2[[#This Row],[Column11]])</f>
        <v>7091742</v>
      </c>
      <c r="Q47" s="101">
        <f>SUM(Query2[[#This Row],[Column12]],Query2[[#This Row],[Column13]])</f>
        <v>151129.74732999998</v>
      </c>
      <c r="R47" s="103">
        <f>(Query2[[#This Row],[Column4]]/D106)</f>
        <v>1.1992875493857813</v>
      </c>
      <c r="S47" s="103">
        <f>(Query2[[#This Row],[Column15]]/O111)</f>
        <v>6.9007986382977116</v>
      </c>
      <c r="T47" s="103">
        <f>(Query2[[#This Row],[Column14]]/N111)</f>
        <v>7.7498208642747963</v>
      </c>
      <c r="U47" s="103">
        <f>(Query2[[#This Row],[Column9]]/I106)</f>
        <v>0.11434703382844187</v>
      </c>
      <c r="V47" s="103">
        <f>(Query2[[#This Row],[Column17]]/Q111)</f>
        <v>0.83313033321338281</v>
      </c>
      <c r="W47" s="103">
        <f>(Query2[[#This Row],[Column10]]+Query2[[#This Row],[Column11]]/J106+K106)</f>
        <v>13009263.556225205</v>
      </c>
      <c r="X47" s="104">
        <f>(Query2[[#This Row],[Column5]]+Query2[[#This Row],[Column6]])</f>
        <v>18116082</v>
      </c>
      <c r="Y47" s="104">
        <f>(Query2[[#This Row],[Column7]]+Query2[[#This Row],[Column8]])</f>
        <v>429268.01327</v>
      </c>
      <c r="Z47" s="104">
        <f>(Query2[[#This Row],[Column10]]+Query2[[#This Row],[Column11]])</f>
        <v>7091742</v>
      </c>
      <c r="AA47" s="104">
        <f>(Query2[[#This Row],[Column12]]+Query2[[#This Row],[Column13]])</f>
        <v>151129.74732999998</v>
      </c>
      <c r="AB47" s="104">
        <f t="shared" si="5"/>
        <v>5624548.9347376674</v>
      </c>
      <c r="AC47" s="104">
        <f t="shared" si="6"/>
        <v>1694.6281457930656</v>
      </c>
      <c r="AD47" s="104">
        <f t="shared" si="7"/>
        <v>37763.427880567368</v>
      </c>
      <c r="AE47" s="104">
        <f t="shared" si="8"/>
        <v>11334325.023984727</v>
      </c>
      <c r="AF47" s="104">
        <f>(Query2[[#This Row],[Column12]]+Query2[[#This Row],[Column13]]/I106)</f>
        <v>85272.729206606251</v>
      </c>
      <c r="AG47" s="104">
        <f t="shared" si="9"/>
        <v>9074898.7436908707</v>
      </c>
      <c r="AH47" s="102" t="s">
        <v>162</v>
      </c>
    </row>
    <row r="48" spans="1:34">
      <c r="A48" s="107" t="s">
        <v>201</v>
      </c>
      <c r="B48" s="101" t="s">
        <v>50</v>
      </c>
      <c r="C48" s="109" t="s">
        <v>90</v>
      </c>
      <c r="D48" s="101">
        <v>0</v>
      </c>
      <c r="E48" s="101">
        <v>0</v>
      </c>
      <c r="F48" s="101">
        <v>0</v>
      </c>
      <c r="G48" s="101">
        <v>0</v>
      </c>
      <c r="H48" s="101">
        <v>0</v>
      </c>
      <c r="I48" s="101">
        <v>1413979</v>
      </c>
      <c r="J48" s="101">
        <v>902960</v>
      </c>
      <c r="K48" s="101">
        <v>1407850</v>
      </c>
      <c r="L48" s="101">
        <v>22406.632663100001</v>
      </c>
      <c r="M48" s="101">
        <v>10994.021771700001</v>
      </c>
      <c r="N48" s="101">
        <f>SUM(Query2[[#This Row],[Column5]],Query2[[#This Row],[Column6]])</f>
        <v>0</v>
      </c>
      <c r="O48" s="101">
        <f>SUM(Query2[[#This Row],[Column7]],Query2[[#This Row],[Column8]])</f>
        <v>0</v>
      </c>
      <c r="P48" s="101">
        <f>SUM(Query2[[#This Row],[Column10]],Query2[[#This Row],[Column11]])</f>
        <v>2310810</v>
      </c>
      <c r="Q48" s="101">
        <f>SUM(Query2[[#This Row],[Column12]],Query2[[#This Row],[Column13]])</f>
        <v>33400.654434800002</v>
      </c>
      <c r="R48" s="103">
        <f>(Query2[[#This Row],[Column4]]/D107)</f>
        <v>0</v>
      </c>
      <c r="S48" s="103">
        <f>(Query2[[#This Row],[Column15]]/O112)</f>
        <v>0</v>
      </c>
      <c r="T48" s="103">
        <f>(Query2[[#This Row],[Column14]]/N112)</f>
        <v>0</v>
      </c>
      <c r="U48" s="103">
        <f>(Query2[[#This Row],[Column9]]/I107)</f>
        <v>1.5142884987330765</v>
      </c>
      <c r="V48" s="103" t="e">
        <f>(Query2[[#This Row],[Column17]]/Q112)</f>
        <v>#DIV/0!</v>
      </c>
      <c r="W48" s="103">
        <f>(Query2[[#This Row],[Column10]]+Query2[[#This Row],[Column11]]/J107+K107)</f>
        <v>1539180.8636282408</v>
      </c>
      <c r="X48" s="104">
        <f>(Query2[[#This Row],[Column5]]+Query2[[#This Row],[Column6]])</f>
        <v>0</v>
      </c>
      <c r="Y48" s="104">
        <f>(Query2[[#This Row],[Column7]]+Query2[[#This Row],[Column8]])</f>
        <v>0</v>
      </c>
      <c r="Z48" s="104">
        <f>(Query2[[#This Row],[Column10]]+Query2[[#This Row],[Column11]])</f>
        <v>2310810</v>
      </c>
      <c r="AA48" s="104">
        <f>(Query2[[#This Row],[Column12]]+Query2[[#This Row],[Column13]])</f>
        <v>33400.654434800002</v>
      </c>
      <c r="AB48" s="104">
        <f t="shared" si="5"/>
        <v>8495654.770745676</v>
      </c>
      <c r="AC48" s="104">
        <f t="shared" si="6"/>
        <v>4065.3681444674748</v>
      </c>
      <c r="AD48" s="104">
        <f t="shared" si="7"/>
        <v>109851.24195713476</v>
      </c>
      <c r="AE48" s="104">
        <f t="shared" si="8"/>
        <v>665677.73782731639</v>
      </c>
      <c r="AF48" s="104">
        <f>(Query2[[#This Row],[Column12]]+Query2[[#This Row],[Column13]]/I107)</f>
        <v>22406.644437051895</v>
      </c>
      <c r="AG48" s="104">
        <f t="shared" si="9"/>
        <v>755435.6813531986</v>
      </c>
      <c r="AH48" s="102" t="s">
        <v>162</v>
      </c>
    </row>
    <row r="49" spans="1:34">
      <c r="A49" s="107" t="s">
        <v>201</v>
      </c>
      <c r="B49" s="101" t="s">
        <v>51</v>
      </c>
      <c r="C49" s="109" t="s">
        <v>90</v>
      </c>
      <c r="D49" s="101">
        <v>0</v>
      </c>
      <c r="E49" s="101">
        <v>0</v>
      </c>
      <c r="F49" s="101">
        <v>0</v>
      </c>
      <c r="G49" s="101">
        <v>0</v>
      </c>
      <c r="H49" s="101">
        <v>0</v>
      </c>
      <c r="I49" s="101">
        <v>125794</v>
      </c>
      <c r="J49" s="101">
        <v>95017</v>
      </c>
      <c r="K49" s="101">
        <v>196414</v>
      </c>
      <c r="L49" s="101">
        <v>4506.5782900000004</v>
      </c>
      <c r="M49" s="101">
        <v>3203.3221800000001</v>
      </c>
      <c r="N49" s="101">
        <f>SUM(Query2[[#This Row],[Column5]],Query2[[#This Row],[Column6]])</f>
        <v>0</v>
      </c>
      <c r="O49" s="101">
        <f>SUM(Query2[[#This Row],[Column7]],Query2[[#This Row],[Column8]])</f>
        <v>0</v>
      </c>
      <c r="P49" s="101">
        <f>SUM(Query2[[#This Row],[Column10]],Query2[[#This Row],[Column11]])</f>
        <v>291431</v>
      </c>
      <c r="Q49" s="101">
        <f>SUM(Query2[[#This Row],[Column12]],Query2[[#This Row],[Column13]])</f>
        <v>7709.9004700000005</v>
      </c>
      <c r="R49" s="103" t="e">
        <f>(Query2[[#This Row],[Column4]]/D108)</f>
        <v>#DIV/0!</v>
      </c>
      <c r="S49" s="103">
        <f>(Query2[[#This Row],[Column15]]/O113)</f>
        <v>0</v>
      </c>
      <c r="T49" s="103">
        <f>(Query2[[#This Row],[Column14]]/N113)</f>
        <v>0</v>
      </c>
      <c r="U49" s="103">
        <f>(Query2[[#This Row],[Column9]]/I108)</f>
        <v>3.9467855067625651E-2</v>
      </c>
      <c r="V49" s="103" t="e">
        <f>(Query2[[#This Row],[Column17]]/Q113)</f>
        <v>#DIV/0!</v>
      </c>
      <c r="W49" s="103">
        <f>(Query2[[#This Row],[Column10]]+Query2[[#This Row],[Column11]]/J108+K108)</f>
        <v>2397590.0626988728</v>
      </c>
      <c r="X49" s="104">
        <f>(Query2[[#This Row],[Column5]]+Query2[[#This Row],[Column6]])</f>
        <v>0</v>
      </c>
      <c r="Y49" s="104">
        <f>(Query2[[#This Row],[Column7]]+Query2[[#This Row],[Column8]])</f>
        <v>0</v>
      </c>
      <c r="Z49" s="104">
        <f>(Query2[[#This Row],[Column10]]+Query2[[#This Row],[Column11]])</f>
        <v>291431</v>
      </c>
      <c r="AA49" s="104">
        <f>(Query2[[#This Row],[Column12]]+Query2[[#This Row],[Column13]])</f>
        <v>7709.9004700000005</v>
      </c>
      <c r="AB49" s="104" t="e">
        <f t="shared" si="5"/>
        <v>#DIV/0!</v>
      </c>
      <c r="AC49" s="104" t="e">
        <f t="shared" si="6"/>
        <v>#DIV/0!</v>
      </c>
      <c r="AD49" s="104" t="e">
        <f t="shared" si="7"/>
        <v>#DIV/0!</v>
      </c>
      <c r="AE49" s="104">
        <f t="shared" si="8"/>
        <v>2430562.1419288674</v>
      </c>
      <c r="AF49" s="104">
        <f>(Query2[[#This Row],[Column12]]+Query2[[#This Row],[Column13]]/I108)</f>
        <v>4506.5792950420182</v>
      </c>
      <c r="AG49" s="104">
        <f t="shared" si="9"/>
        <v>3132656.7224320513</v>
      </c>
      <c r="AH49" s="102" t="s">
        <v>162</v>
      </c>
    </row>
    <row r="50" spans="1:34">
      <c r="A50" s="107" t="s">
        <v>201</v>
      </c>
      <c r="B50" s="101" t="s">
        <v>52</v>
      </c>
      <c r="C50" s="109" t="s">
        <v>90</v>
      </c>
      <c r="D50" s="101">
        <v>849245</v>
      </c>
      <c r="E50" s="101">
        <v>4066</v>
      </c>
      <c r="F50" s="101">
        <v>2348292</v>
      </c>
      <c r="G50" s="101">
        <v>288.97559510000002</v>
      </c>
      <c r="H50" s="101">
        <v>74204.8833055</v>
      </c>
      <c r="I50" s="101">
        <v>472358</v>
      </c>
      <c r="J50" s="101">
        <v>327076</v>
      </c>
      <c r="K50" s="101">
        <v>456594</v>
      </c>
      <c r="L50" s="101">
        <v>105004.8604493</v>
      </c>
      <c r="M50" s="101">
        <v>15089.845321199999</v>
      </c>
      <c r="N50" s="101">
        <f>SUM(Query2[[#This Row],[Column5]],Query2[[#This Row],[Column6]])</f>
        <v>2352358</v>
      </c>
      <c r="O50" s="101">
        <f>SUM(Query2[[#This Row],[Column7]],Query2[[#This Row],[Column8]])</f>
        <v>74493.858900599997</v>
      </c>
      <c r="P50" s="101">
        <f>SUM(Query2[[#This Row],[Column10]],Query2[[#This Row],[Column11]])</f>
        <v>783670</v>
      </c>
      <c r="Q50" s="101">
        <f>SUM(Query2[[#This Row],[Column12]],Query2[[#This Row],[Column13]])</f>
        <v>120094.7057705</v>
      </c>
      <c r="R50" s="103">
        <f>(Query2[[#This Row],[Column4]]/D109)</f>
        <v>32.574316290130795</v>
      </c>
      <c r="S50" s="103" t="e">
        <f>(Query2[[#This Row],[Column15]]/O114)</f>
        <v>#DIV/0!</v>
      </c>
      <c r="T50" s="103" t="e">
        <f>(Query2[[#This Row],[Column14]]/N114)</f>
        <v>#DIV/0!</v>
      </c>
      <c r="U50" s="103">
        <f>(Query2[[#This Row],[Column9]]/I109)</f>
        <v>0.26856971635629245</v>
      </c>
      <c r="V50" s="103">
        <f>(Query2[[#This Row],[Column17]]/Q114)</f>
        <v>5838.7805911806699</v>
      </c>
      <c r="W50" s="103">
        <f>(Query2[[#This Row],[Column10]]+Query2[[#This Row],[Column11]]/J109+K109)</f>
        <v>1115393.0806112126</v>
      </c>
      <c r="X50" s="104">
        <f>(Query2[[#This Row],[Column5]]+Query2[[#This Row],[Column6]])</f>
        <v>2352358</v>
      </c>
      <c r="Y50" s="104">
        <f>(Query2[[#This Row],[Column7]]+Query2[[#This Row],[Column8]])</f>
        <v>74493.858900599997</v>
      </c>
      <c r="Z50" s="104">
        <f>(Query2[[#This Row],[Column10]]+Query2[[#This Row],[Column11]])</f>
        <v>783670</v>
      </c>
      <c r="AA50" s="104">
        <f>(Query2[[#This Row],[Column12]]+Query2[[#This Row],[Column13]])</f>
        <v>120094.7057705</v>
      </c>
      <c r="AB50" s="104">
        <f t="shared" si="5"/>
        <v>56787.940722770822</v>
      </c>
      <c r="AC50" s="104">
        <f t="shared" si="6"/>
        <v>112.25119111618274</v>
      </c>
      <c r="AD50" s="104">
        <f t="shared" si="7"/>
        <v>2716.17387135131</v>
      </c>
      <c r="AE50" s="104">
        <f t="shared" si="8"/>
        <v>1014562.0356323275</v>
      </c>
      <c r="AF50" s="104">
        <f>(Query2[[#This Row],[Column12]]+Query2[[#This Row],[Column13]]/I109)</f>
        <v>105004.86902896941</v>
      </c>
      <c r="AG50" s="104">
        <f t="shared" si="9"/>
        <v>5664150.4482152797</v>
      </c>
      <c r="AH50" s="102" t="s">
        <v>162</v>
      </c>
    </row>
    <row r="51" spans="1:34">
      <c r="A51" s="107" t="s">
        <v>201</v>
      </c>
      <c r="B51" s="101" t="s">
        <v>53</v>
      </c>
      <c r="C51" s="109" t="s">
        <v>90</v>
      </c>
      <c r="D51" s="101">
        <v>1310053</v>
      </c>
      <c r="E51" s="101">
        <v>6114</v>
      </c>
      <c r="F51" s="101">
        <v>4497189</v>
      </c>
      <c r="G51" s="101">
        <v>393.03728999999998</v>
      </c>
      <c r="H51" s="101">
        <v>107597.23265999999</v>
      </c>
      <c r="I51" s="101">
        <v>969018</v>
      </c>
      <c r="J51" s="101">
        <v>1643192</v>
      </c>
      <c r="K51" s="101">
        <v>2947342</v>
      </c>
      <c r="L51" s="101">
        <v>57781.519690500005</v>
      </c>
      <c r="M51" s="101">
        <v>35340.176696199997</v>
      </c>
      <c r="N51" s="101">
        <f>SUM(Query2[[#This Row],[Column5]],Query2[[#This Row],[Column6]])</f>
        <v>4503303</v>
      </c>
      <c r="O51" s="101">
        <f>SUM(Query2[[#This Row],[Column7]],Query2[[#This Row],[Column8]])</f>
        <v>107990.26994999999</v>
      </c>
      <c r="P51" s="101">
        <f>SUM(Query2[[#This Row],[Column10]],Query2[[#This Row],[Column11]])</f>
        <v>4590534</v>
      </c>
      <c r="Q51" s="101">
        <f>SUM(Query2[[#This Row],[Column12]],Query2[[#This Row],[Column13]])</f>
        <v>93121.696386700001</v>
      </c>
      <c r="R51" s="103" t="e">
        <f>(Query2[[#This Row],[Column4]]/D110)</f>
        <v>#DIV/0!</v>
      </c>
      <c r="S51" s="103">
        <f>(Query2[[#This Row],[Column15]]/O115)</f>
        <v>0.28149455789605754</v>
      </c>
      <c r="T51" s="103">
        <f>(Query2[[#This Row],[Column14]]/N115)</f>
        <v>0.27407112844891474</v>
      </c>
      <c r="U51" s="103">
        <f>(Query2[[#This Row],[Column9]]/I110)</f>
        <v>0.68596245327896699</v>
      </c>
      <c r="V51" s="103">
        <f>(Query2[[#This Row],[Column17]]/Q115)</f>
        <v>0.65357745300281089</v>
      </c>
      <c r="W51" s="103">
        <f>(Query2[[#This Row],[Column10]]+Query2[[#This Row],[Column11]]/J110+K110)</f>
        <v>2026488.3830365054</v>
      </c>
      <c r="X51" s="104">
        <f>(Query2[[#This Row],[Column5]]+Query2[[#This Row],[Column6]])</f>
        <v>4503303</v>
      </c>
      <c r="Y51" s="104">
        <f>(Query2[[#This Row],[Column7]]+Query2[[#This Row],[Column8]])</f>
        <v>107990.26994999999</v>
      </c>
      <c r="Z51" s="104">
        <f>(Query2[[#This Row],[Column10]]+Query2[[#This Row],[Column11]])</f>
        <v>4590534</v>
      </c>
      <c r="AA51" s="104">
        <f>(Query2[[#This Row],[Column12]]+Query2[[#This Row],[Column13]])</f>
        <v>93121.696386700001</v>
      </c>
      <c r="AB51" s="104" t="e">
        <f t="shared" si="5"/>
        <v>#DIV/0!</v>
      </c>
      <c r="AC51" s="104" t="e">
        <f t="shared" si="6"/>
        <v>#DIV/0!</v>
      </c>
      <c r="AD51" s="104" t="e">
        <f t="shared" si="7"/>
        <v>#DIV/0!</v>
      </c>
      <c r="AE51" s="104">
        <f t="shared" si="8"/>
        <v>423243.81619418506</v>
      </c>
      <c r="AF51" s="104">
        <f>(Query2[[#This Row],[Column12]]+Query2[[#This Row],[Column13]]/I110)</f>
        <v>57781.54470761455</v>
      </c>
      <c r="AG51" s="104">
        <f t="shared" si="9"/>
        <v>871212.27133098315</v>
      </c>
      <c r="AH51" s="102" t="s">
        <v>162</v>
      </c>
    </row>
    <row r="52" spans="1:34">
      <c r="A52" s="107" t="s">
        <v>201</v>
      </c>
      <c r="B52" s="101" t="s">
        <v>54</v>
      </c>
      <c r="C52" s="109" t="s">
        <v>91</v>
      </c>
      <c r="D52" s="101">
        <v>0</v>
      </c>
      <c r="E52" s="101">
        <v>0</v>
      </c>
      <c r="F52" s="101">
        <v>0</v>
      </c>
      <c r="G52" s="101">
        <v>0</v>
      </c>
      <c r="H52" s="101">
        <v>0</v>
      </c>
      <c r="I52" s="101">
        <v>0</v>
      </c>
      <c r="J52" s="101">
        <v>0</v>
      </c>
      <c r="K52" s="101">
        <v>0</v>
      </c>
      <c r="L52" s="101">
        <v>0</v>
      </c>
      <c r="M52" s="101">
        <v>0</v>
      </c>
      <c r="N52" s="101">
        <f>SUM(Query2[[#This Row],[Column5]],Query2[[#This Row],[Column6]])</f>
        <v>0</v>
      </c>
      <c r="O52" s="101">
        <f>SUM(Query2[[#This Row],[Column7]],Query2[[#This Row],[Column8]])</f>
        <v>0</v>
      </c>
      <c r="P52" s="101">
        <f>SUM(Query2[[#This Row],[Column10]],Query2[[#This Row],[Column11]])</f>
        <v>0</v>
      </c>
      <c r="Q52" s="101">
        <f>SUM(Query2[[#This Row],[Column12]],Query2[[#This Row],[Column13]])</f>
        <v>0</v>
      </c>
      <c r="R52" s="103">
        <f>(Query2[[#This Row],[Column4]]/D111)</f>
        <v>0</v>
      </c>
      <c r="S52" s="103" t="e">
        <f>(Query2[[#This Row],[Column15]]/O116)</f>
        <v>#DIV/0!</v>
      </c>
      <c r="T52" s="103" t="e">
        <f>(Query2[[#This Row],[Column14]]/N116)</f>
        <v>#DIV/0!</v>
      </c>
      <c r="U52" s="103">
        <f>(Query2[[#This Row],[Column9]]/I111)</f>
        <v>0</v>
      </c>
      <c r="V52" s="103">
        <f>(Query2[[#This Row],[Column17]]/Q116)</f>
        <v>0</v>
      </c>
      <c r="W52" s="103">
        <f>(Query2[[#This Row],[Column10]]+Query2[[#This Row],[Column11]]/J111+K111)</f>
        <v>3254225</v>
      </c>
      <c r="X52" s="104">
        <f>(Query2[[#This Row],[Column5]]+Query2[[#This Row],[Column6]])</f>
        <v>0</v>
      </c>
      <c r="Y52" s="104">
        <f>(Query2[[#This Row],[Column7]]+Query2[[#This Row],[Column8]])</f>
        <v>0</v>
      </c>
      <c r="Z52" s="104">
        <f>(Query2[[#This Row],[Column10]]+Query2[[#This Row],[Column11]])</f>
        <v>0</v>
      </c>
      <c r="AA52" s="104">
        <f>(Query2[[#This Row],[Column12]]+Query2[[#This Row],[Column13]])</f>
        <v>0</v>
      </c>
      <c r="AB52" s="104">
        <f t="shared" si="5"/>
        <v>2322172.18238567</v>
      </c>
      <c r="AC52" s="104">
        <f t="shared" si="6"/>
        <v>652.42912725209669</v>
      </c>
      <c r="AD52" s="104">
        <f t="shared" si="7"/>
        <v>16099.664005930428</v>
      </c>
      <c r="AE52" s="104">
        <f t="shared" si="8"/>
        <v>3389179.9993176362</v>
      </c>
      <c r="AF52" s="104">
        <f>(Query2[[#This Row],[Column12]]+Query2[[#This Row],[Column13]]/I111)</f>
        <v>0</v>
      </c>
      <c r="AG52" s="104">
        <f t="shared" si="9"/>
        <v>3193553.1219364787</v>
      </c>
      <c r="AH52" s="102" t="s">
        <v>162</v>
      </c>
    </row>
    <row r="53" spans="1:34">
      <c r="A53" s="107" t="s">
        <v>201</v>
      </c>
      <c r="B53" s="101" t="s">
        <v>55</v>
      </c>
      <c r="C53" s="109" t="s">
        <v>91</v>
      </c>
      <c r="D53" s="101">
        <v>0</v>
      </c>
      <c r="E53" s="101">
        <v>0</v>
      </c>
      <c r="F53" s="101">
        <v>0</v>
      </c>
      <c r="G53" s="101">
        <v>0</v>
      </c>
      <c r="H53" s="101">
        <v>0</v>
      </c>
      <c r="I53" s="101">
        <v>1088158</v>
      </c>
      <c r="J53" s="101">
        <v>0</v>
      </c>
      <c r="K53" s="101">
        <v>418337</v>
      </c>
      <c r="L53" s="101">
        <v>0</v>
      </c>
      <c r="M53" s="101">
        <v>2047.5013899999999</v>
      </c>
      <c r="N53" s="101">
        <f>SUM(Query2[[#This Row],[Column5]],Query2[[#This Row],[Column6]])</f>
        <v>0</v>
      </c>
      <c r="O53" s="101">
        <f>SUM(Query2[[#This Row],[Column7]],Query2[[#This Row],[Column8]])</f>
        <v>0</v>
      </c>
      <c r="P53" s="101">
        <f>SUM(Query2[[#This Row],[Column10]],Query2[[#This Row],[Column11]])</f>
        <v>418337</v>
      </c>
      <c r="Q53" s="101">
        <f>SUM(Query2[[#This Row],[Column12]],Query2[[#This Row],[Column13]])</f>
        <v>2047.5013899999999</v>
      </c>
      <c r="R53" s="103" t="e">
        <f>(Query2[[#This Row],[Column4]]/#REF!)</f>
        <v>#REF!</v>
      </c>
      <c r="S53" s="103" t="e">
        <f>(Query2[[#This Row],[Column15]]/O117)</f>
        <v>#DIV/0!</v>
      </c>
      <c r="T53" s="103" t="e">
        <f>(Query2[[#This Row],[Column14]]/N117)</f>
        <v>#DIV/0!</v>
      </c>
      <c r="U53" s="103" t="e">
        <f>(Query2[[#This Row],[Column9]]/#REF!)</f>
        <v>#REF!</v>
      </c>
      <c r="V53" s="103">
        <f>(Query2[[#This Row],[Column17]]/Q117)</f>
        <v>0.28974226160536931</v>
      </c>
      <c r="W53" s="103" t="e">
        <f>(Query2[[#This Row],[Column10]]+Query2[[#This Row],[Column11]]/#REF!+#REF!)</f>
        <v>#REF!</v>
      </c>
      <c r="X53" s="104">
        <f>(Query2[[#This Row],[Column5]]+Query2[[#This Row],[Column6]])</f>
        <v>0</v>
      </c>
      <c r="Y53" s="104">
        <f>(Query2[[#This Row],[Column7]]+Query2[[#This Row],[Column8]])</f>
        <v>0</v>
      </c>
      <c r="Z53" s="104">
        <f>(Query2[[#This Row],[Column10]]+Query2[[#This Row],[Column11]])</f>
        <v>418337</v>
      </c>
      <c r="AA53" s="104">
        <f>(Query2[[#This Row],[Column12]]+Query2[[#This Row],[Column13]])</f>
        <v>2047.5013899999999</v>
      </c>
      <c r="AB53" s="104" t="e">
        <f>(#REF!+#REF!/#REF!+#REF!)</f>
        <v>#REF!</v>
      </c>
      <c r="AC53" s="104" t="e">
        <f>(#REF!+#REF!/#REF!)</f>
        <v>#REF!</v>
      </c>
      <c r="AD53" s="104" t="e">
        <f>(#REF!+#REF!/#REF!)</f>
        <v>#REF!</v>
      </c>
      <c r="AE53" s="104" t="e">
        <f>(#REF!+#REF!/#REF!+#REF!)</f>
        <v>#REF!</v>
      </c>
      <c r="AF53" s="104" t="e">
        <f>(Query2[[#This Row],[Column12]]+Query2[[#This Row],[Column13]]/#REF!)</f>
        <v>#REF!</v>
      </c>
      <c r="AG53" s="104" t="e">
        <f>(#REF!+#REF!/#REF!)</f>
        <v>#REF!</v>
      </c>
      <c r="AH53" s="102" t="s">
        <v>162</v>
      </c>
    </row>
    <row r="54" spans="1:34">
      <c r="A54" s="107" t="s">
        <v>201</v>
      </c>
      <c r="B54" s="101" t="s">
        <v>56</v>
      </c>
      <c r="C54" s="109" t="s">
        <v>91</v>
      </c>
      <c r="D54" s="101">
        <v>0</v>
      </c>
      <c r="E54" s="101">
        <v>0</v>
      </c>
      <c r="F54" s="101">
        <v>0</v>
      </c>
      <c r="G54" s="101">
        <v>0</v>
      </c>
      <c r="H54" s="101">
        <v>0</v>
      </c>
      <c r="I54" s="101">
        <v>963101</v>
      </c>
      <c r="J54" s="101">
        <v>390671</v>
      </c>
      <c r="K54" s="101">
        <v>184229</v>
      </c>
      <c r="L54" s="101">
        <v>11668.2117</v>
      </c>
      <c r="M54" s="101">
        <v>1412.5282459</v>
      </c>
      <c r="N54" s="101">
        <f>SUM(Query2[[#This Row],[Column5]],Query2[[#This Row],[Column6]])</f>
        <v>0</v>
      </c>
      <c r="O54" s="101">
        <f>SUM(Query2[[#This Row],[Column7]],Query2[[#This Row],[Column8]])</f>
        <v>0</v>
      </c>
      <c r="P54" s="101">
        <f>SUM(Query2[[#This Row],[Column10]],Query2[[#This Row],[Column11]])</f>
        <v>574900</v>
      </c>
      <c r="Q54" s="101">
        <f>SUM(Query2[[#This Row],[Column12]],Query2[[#This Row],[Column13]])</f>
        <v>13080.739945900001</v>
      </c>
      <c r="R54" s="103">
        <f>(Query2[[#This Row],[Column4]]/D112)</f>
        <v>0</v>
      </c>
      <c r="S54" s="103">
        <f>(Query2[[#This Row],[Column15]]/O118)</f>
        <v>0</v>
      </c>
      <c r="T54" s="103">
        <f>(Query2[[#This Row],[Column14]]/N118)</f>
        <v>0</v>
      </c>
      <c r="U54" s="103" t="e">
        <f>(Query2[[#This Row],[Column9]]/I112)</f>
        <v>#DIV/0!</v>
      </c>
      <c r="V54" s="103">
        <f>(Query2[[#This Row],[Column17]]/Q118)</f>
        <v>8.9635709450607892E-2</v>
      </c>
      <c r="W54" s="103" t="e">
        <f>(Query2[[#This Row],[Column10]]+Query2[[#This Row],[Column11]]/J112+K112)</f>
        <v>#DIV/0!</v>
      </c>
      <c r="X54" s="104">
        <f>(Query2[[#This Row],[Column5]]+Query2[[#This Row],[Column6]])</f>
        <v>0</v>
      </c>
      <c r="Y54" s="104">
        <f>(Query2[[#This Row],[Column7]]+Query2[[#This Row],[Column8]])</f>
        <v>0</v>
      </c>
      <c r="Z54" s="104">
        <f>(Query2[[#This Row],[Column10]]+Query2[[#This Row],[Column11]])</f>
        <v>574900</v>
      </c>
      <c r="AA54" s="104">
        <f>(Query2[[#This Row],[Column12]]+Query2[[#This Row],[Column13]])</f>
        <v>13080.739945900001</v>
      </c>
      <c r="AB54" s="104">
        <f t="shared" ref="AB54:AB61" si="10">(G112+H112/E112+F112)</f>
        <v>7458700.5329795359</v>
      </c>
      <c r="AC54" s="104">
        <f t="shared" ref="AC54:AC61" si="11">(G112+H112/D112)</f>
        <v>232.80609065675608</v>
      </c>
      <c r="AD54" s="104">
        <f t="shared" ref="AD54:AD61" si="12">(E112+F112/D112)</f>
        <v>3091.4019552352179</v>
      </c>
      <c r="AE54" s="104" t="e">
        <f t="shared" ref="AE54:AE61" si="13">(L112+M112/J112+K112)</f>
        <v>#DIV/0!</v>
      </c>
      <c r="AF54" s="104" t="e">
        <f>(Query2[[#This Row],[Column12]]+Query2[[#This Row],[Column13]]/I112)</f>
        <v>#DIV/0!</v>
      </c>
      <c r="AG54" s="104" t="e">
        <f t="shared" ref="AG54:AG61" si="14">(J112+K112/I112)</f>
        <v>#DIV/0!</v>
      </c>
      <c r="AH54" s="102" t="s">
        <v>162</v>
      </c>
    </row>
    <row r="55" spans="1:34">
      <c r="A55" s="107" t="s">
        <v>201</v>
      </c>
      <c r="B55" s="101" t="s">
        <v>57</v>
      </c>
      <c r="C55" s="109" t="s">
        <v>91</v>
      </c>
      <c r="D55" s="101">
        <v>0</v>
      </c>
      <c r="E55" s="101">
        <v>0</v>
      </c>
      <c r="F55" s="101">
        <v>0</v>
      </c>
      <c r="G55" s="101">
        <v>0</v>
      </c>
      <c r="H55" s="101">
        <v>0</v>
      </c>
      <c r="I55" s="101">
        <v>30</v>
      </c>
      <c r="J55" s="101">
        <v>0</v>
      </c>
      <c r="K55" s="101">
        <v>9</v>
      </c>
      <c r="L55" s="101">
        <v>0</v>
      </c>
      <c r="M55" s="101">
        <v>9.1299999999999992E-3</v>
      </c>
      <c r="N55" s="101">
        <f>SUM(Query2[[#This Row],[Column5]],Query2[[#This Row],[Column6]])</f>
        <v>0</v>
      </c>
      <c r="O55" s="101">
        <f>SUM(Query2[[#This Row],[Column7]],Query2[[#This Row],[Column8]])</f>
        <v>0</v>
      </c>
      <c r="P55" s="101">
        <f>SUM(Query2[[#This Row],[Column10]],Query2[[#This Row],[Column11]])</f>
        <v>9</v>
      </c>
      <c r="Q55" s="101">
        <f>SUM(Query2[[#This Row],[Column12]],Query2[[#This Row],[Column13]])</f>
        <v>9.1299999999999992E-3</v>
      </c>
      <c r="R55" s="103">
        <f>(Query2[[#This Row],[Column4]]/D113)</f>
        <v>0</v>
      </c>
      <c r="S55" s="103">
        <f>(Query2[[#This Row],[Column15]]/O119)</f>
        <v>0</v>
      </c>
      <c r="T55" s="103">
        <f>(Query2[[#This Row],[Column14]]/N119)</f>
        <v>0</v>
      </c>
      <c r="U55" s="103" t="e">
        <f>(Query2[[#This Row],[Column9]]/I113)</f>
        <v>#DIV/0!</v>
      </c>
      <c r="V55" s="103">
        <f>(Query2[[#This Row],[Column17]]/Q119)</f>
        <v>1.0049828334191221E-7</v>
      </c>
      <c r="W55" s="103" t="e">
        <f>(Query2[[#This Row],[Column10]]+Query2[[#This Row],[Column11]]/J113+K113)</f>
        <v>#DIV/0!</v>
      </c>
      <c r="X55" s="104">
        <f>(Query2[[#This Row],[Column5]]+Query2[[#This Row],[Column6]])</f>
        <v>0</v>
      </c>
      <c r="Y55" s="104">
        <f>(Query2[[#This Row],[Column7]]+Query2[[#This Row],[Column8]])</f>
        <v>0</v>
      </c>
      <c r="Z55" s="104">
        <f>(Query2[[#This Row],[Column10]]+Query2[[#This Row],[Column11]])</f>
        <v>9</v>
      </c>
      <c r="AA55" s="104">
        <f>(Query2[[#This Row],[Column12]]+Query2[[#This Row],[Column13]])</f>
        <v>9.1299999999999992E-3</v>
      </c>
      <c r="AB55" s="104">
        <f t="shared" si="10"/>
        <v>75224.153633111113</v>
      </c>
      <c r="AC55" s="104">
        <f t="shared" si="11"/>
        <v>0.8442566849855665</v>
      </c>
      <c r="AD55" s="104">
        <f t="shared" si="12"/>
        <v>11.733218840209011</v>
      </c>
      <c r="AE55" s="104" t="e">
        <f t="shared" si="13"/>
        <v>#DIV/0!</v>
      </c>
      <c r="AF55" s="104" t="e">
        <f>(Query2[[#This Row],[Column12]]+Query2[[#This Row],[Column13]]/I113)</f>
        <v>#DIV/0!</v>
      </c>
      <c r="AG55" s="104" t="e">
        <f t="shared" si="14"/>
        <v>#DIV/0!</v>
      </c>
      <c r="AH55" s="102" t="s">
        <v>162</v>
      </c>
    </row>
    <row r="56" spans="1:34">
      <c r="A56" s="107" t="s">
        <v>201</v>
      </c>
      <c r="B56" s="101" t="s">
        <v>58</v>
      </c>
      <c r="C56" s="109" t="s">
        <v>91</v>
      </c>
      <c r="D56" s="101">
        <v>0</v>
      </c>
      <c r="E56" s="101">
        <v>0</v>
      </c>
      <c r="F56" s="101">
        <v>0</v>
      </c>
      <c r="G56" s="101">
        <v>0</v>
      </c>
      <c r="H56" s="101">
        <v>0</v>
      </c>
      <c r="I56" s="101">
        <v>0</v>
      </c>
      <c r="J56" s="101">
        <v>0</v>
      </c>
      <c r="K56" s="101">
        <v>0</v>
      </c>
      <c r="L56" s="101">
        <v>0</v>
      </c>
      <c r="M56" s="101">
        <v>0</v>
      </c>
      <c r="N56" s="101">
        <f>SUM(Query2[[#This Row],[Column5]],Query2[[#This Row],[Column6]])</f>
        <v>0</v>
      </c>
      <c r="O56" s="101">
        <f>SUM(Query2[[#This Row],[Column7]],Query2[[#This Row],[Column8]])</f>
        <v>0</v>
      </c>
      <c r="P56" s="101">
        <f>SUM(Query2[[#This Row],[Column10]],Query2[[#This Row],[Column11]])</f>
        <v>0</v>
      </c>
      <c r="Q56" s="101">
        <f>SUM(Query2[[#This Row],[Column12]],Query2[[#This Row],[Column13]])</f>
        <v>0</v>
      </c>
      <c r="R56" s="103" t="e">
        <f>(Query2[[#This Row],[Column4]]/D114)</f>
        <v>#DIV/0!</v>
      </c>
      <c r="S56" s="103" t="e">
        <f>(Query2[[#This Row],[Column15]]/O120)</f>
        <v>#DIV/0!</v>
      </c>
      <c r="T56" s="103" t="e">
        <f>(Query2[[#This Row],[Column14]]/N120)</f>
        <v>#DIV/0!</v>
      </c>
      <c r="U56" s="103">
        <f>(Query2[[#This Row],[Column9]]/I114)</f>
        <v>0</v>
      </c>
      <c r="V56" s="103">
        <f>(Query2[[#This Row],[Column17]]/Q120)</f>
        <v>0</v>
      </c>
      <c r="W56" s="103">
        <f>(Query2[[#This Row],[Column10]]+Query2[[#This Row],[Column11]]/J114+K114)</f>
        <v>283</v>
      </c>
      <c r="X56" s="104">
        <f>(Query2[[#This Row],[Column5]]+Query2[[#This Row],[Column6]])</f>
        <v>0</v>
      </c>
      <c r="Y56" s="104">
        <f>(Query2[[#This Row],[Column7]]+Query2[[#This Row],[Column8]])</f>
        <v>0</v>
      </c>
      <c r="Z56" s="104">
        <f>(Query2[[#This Row],[Column10]]+Query2[[#This Row],[Column11]])</f>
        <v>0</v>
      </c>
      <c r="AA56" s="104">
        <f>(Query2[[#This Row],[Column12]]+Query2[[#This Row],[Column13]])</f>
        <v>0</v>
      </c>
      <c r="AB56" s="104" t="e">
        <f t="shared" si="10"/>
        <v>#DIV/0!</v>
      </c>
      <c r="AC56" s="104" t="e">
        <f t="shared" si="11"/>
        <v>#DIV/0!</v>
      </c>
      <c r="AD56" s="104" t="e">
        <f t="shared" si="12"/>
        <v>#DIV/0!</v>
      </c>
      <c r="AE56" s="104">
        <f t="shared" si="13"/>
        <v>291.85823034090907</v>
      </c>
      <c r="AF56" s="104">
        <f>(Query2[[#This Row],[Column12]]+Query2[[#This Row],[Column13]]/I114)</f>
        <v>0</v>
      </c>
      <c r="AG56" s="104">
        <f t="shared" si="14"/>
        <v>132.12516585581602</v>
      </c>
      <c r="AH56" s="102" t="s">
        <v>162</v>
      </c>
    </row>
    <row r="57" spans="1:34">
      <c r="A57" s="107" t="s">
        <v>201</v>
      </c>
      <c r="B57" s="101" t="s">
        <v>59</v>
      </c>
      <c r="C57" s="109" t="s">
        <v>91</v>
      </c>
      <c r="D57" s="101">
        <v>0</v>
      </c>
      <c r="E57" s="101">
        <v>0</v>
      </c>
      <c r="F57" s="101">
        <v>0</v>
      </c>
      <c r="G57" s="101">
        <v>0</v>
      </c>
      <c r="H57" s="101">
        <v>0</v>
      </c>
      <c r="I57" s="101">
        <v>283</v>
      </c>
      <c r="J57" s="101">
        <v>6</v>
      </c>
      <c r="K57" s="101">
        <v>66</v>
      </c>
      <c r="L57" s="101">
        <v>0.125</v>
      </c>
      <c r="M57" s="101">
        <v>0.40395750000000002</v>
      </c>
      <c r="N57" s="101">
        <f>SUM(Query2[[#This Row],[Column5]],Query2[[#This Row],[Column6]])</f>
        <v>0</v>
      </c>
      <c r="O57" s="101">
        <f>SUM(Query2[[#This Row],[Column7]],Query2[[#This Row],[Column8]])</f>
        <v>0</v>
      </c>
      <c r="P57" s="101">
        <f>SUM(Query2[[#This Row],[Column10]],Query2[[#This Row],[Column11]])</f>
        <v>72</v>
      </c>
      <c r="Q57" s="101">
        <f>SUM(Query2[[#This Row],[Column12]],Query2[[#This Row],[Column13]])</f>
        <v>0.52895749999999997</v>
      </c>
      <c r="R57" s="103">
        <f>(Query2[[#This Row],[Column4]]/D115)</f>
        <v>0</v>
      </c>
      <c r="S57" s="103" t="e">
        <f>(Query2[[#This Row],[Column15]]/O121)</f>
        <v>#DIV/0!</v>
      </c>
      <c r="T57" s="103" t="e">
        <f>(Query2[[#This Row],[Column14]]/N121)</f>
        <v>#DIV/0!</v>
      </c>
      <c r="U57" s="103">
        <f>(Query2[[#This Row],[Column9]]/I115)</f>
        <v>1.6685327112005711E-4</v>
      </c>
      <c r="V57" s="103">
        <f>(Query2[[#This Row],[Column17]]/Q121)</f>
        <v>3.8340993666493768E-5</v>
      </c>
      <c r="W57" s="103">
        <f>(Query2[[#This Row],[Column10]]+Query2[[#This Row],[Column11]]/J115+K115)</f>
        <v>4762614.0000335015</v>
      </c>
      <c r="X57" s="104">
        <f>(Query2[[#This Row],[Column5]]+Query2[[#This Row],[Column6]])</f>
        <v>0</v>
      </c>
      <c r="Y57" s="104">
        <f>(Query2[[#This Row],[Column7]]+Query2[[#This Row],[Column8]])</f>
        <v>0</v>
      </c>
      <c r="Z57" s="104">
        <f>(Query2[[#This Row],[Column10]]+Query2[[#This Row],[Column11]])</f>
        <v>72</v>
      </c>
      <c r="AA57" s="104">
        <f>(Query2[[#This Row],[Column12]]+Query2[[#This Row],[Column13]])</f>
        <v>0.52895749999999997</v>
      </c>
      <c r="AB57" s="104">
        <f t="shared" si="10"/>
        <v>16405835.363008248</v>
      </c>
      <c r="AC57" s="104">
        <f t="shared" si="11"/>
        <v>1388.1909337000511</v>
      </c>
      <c r="AD57" s="104">
        <f t="shared" si="12"/>
        <v>26719.865295202057</v>
      </c>
      <c r="AE57" s="104">
        <f t="shared" si="13"/>
        <v>4845843.4984126184</v>
      </c>
      <c r="AF57" s="104">
        <f>(Query2[[#This Row],[Column12]]+Query2[[#This Row],[Column13]]/I115)</f>
        <v>0.12500023816830483</v>
      </c>
      <c r="AG57" s="104">
        <f t="shared" si="14"/>
        <v>1970050.8079742892</v>
      </c>
      <c r="AH57" s="102" t="s">
        <v>162</v>
      </c>
    </row>
    <row r="58" spans="1:34">
      <c r="A58" s="107" t="s">
        <v>201</v>
      </c>
      <c r="B58" s="101" t="s">
        <v>60</v>
      </c>
      <c r="C58" s="109" t="s">
        <v>91</v>
      </c>
      <c r="D58" s="101">
        <v>0</v>
      </c>
      <c r="E58" s="101">
        <v>0</v>
      </c>
      <c r="F58" s="101">
        <v>0</v>
      </c>
      <c r="G58" s="101">
        <v>0</v>
      </c>
      <c r="H58" s="101">
        <v>0</v>
      </c>
      <c r="I58" s="101">
        <v>55998002</v>
      </c>
      <c r="J58" s="101">
        <v>2202091</v>
      </c>
      <c r="K58" s="101">
        <v>3233664</v>
      </c>
      <c r="L58" s="101">
        <v>62144.463490000002</v>
      </c>
      <c r="M58" s="101">
        <v>21461.395130000001</v>
      </c>
      <c r="N58" s="101">
        <f>SUM(Query2[[#This Row],[Column5]],Query2[[#This Row],[Column6]])</f>
        <v>0</v>
      </c>
      <c r="O58" s="101">
        <f>SUM(Query2[[#This Row],[Column7]],Query2[[#This Row],[Column8]])</f>
        <v>0</v>
      </c>
      <c r="P58" s="101">
        <f>SUM(Query2[[#This Row],[Column10]],Query2[[#This Row],[Column11]])</f>
        <v>5435755</v>
      </c>
      <c r="Q58" s="101">
        <f>SUM(Query2[[#This Row],[Column12]],Query2[[#This Row],[Column13]])</f>
        <v>83605.858619999999</v>
      </c>
      <c r="R58" s="103" t="e">
        <f>(Query2[[#This Row],[Column4]]/D116)</f>
        <v>#DIV/0!</v>
      </c>
      <c r="S58" s="103" t="e">
        <f>(Query2[[#This Row],[Column15]]/O122)</f>
        <v>#DIV/0!</v>
      </c>
      <c r="T58" s="103" t="e">
        <f>(Query2[[#This Row],[Column14]]/N122)</f>
        <v>#DIV/0!</v>
      </c>
      <c r="U58" s="103">
        <f>(Query2[[#This Row],[Column9]]/I116)</f>
        <v>38.502556042126052</v>
      </c>
      <c r="V58" s="103" t="e">
        <f>(Query2[[#This Row],[Column17]]/Q122)</f>
        <v>#DIV/0!</v>
      </c>
      <c r="W58" s="103">
        <f>(Query2[[#This Row],[Column10]]+Query2[[#This Row],[Column11]]/J116+K116)</f>
        <v>3557356.6027474641</v>
      </c>
      <c r="X58" s="104">
        <f>(Query2[[#This Row],[Column5]]+Query2[[#This Row],[Column6]])</f>
        <v>0</v>
      </c>
      <c r="Y58" s="104">
        <f>(Query2[[#This Row],[Column7]]+Query2[[#This Row],[Column8]])</f>
        <v>0</v>
      </c>
      <c r="Z58" s="104">
        <f>(Query2[[#This Row],[Column10]]+Query2[[#This Row],[Column11]])</f>
        <v>5435755</v>
      </c>
      <c r="AA58" s="104">
        <f>(Query2[[#This Row],[Column12]]+Query2[[#This Row],[Column13]])</f>
        <v>83605.858619999999</v>
      </c>
      <c r="AB58" s="104" t="e">
        <f t="shared" si="10"/>
        <v>#DIV/0!</v>
      </c>
      <c r="AC58" s="104" t="e">
        <f t="shared" si="11"/>
        <v>#DIV/0!</v>
      </c>
      <c r="AD58" s="104" t="e">
        <f t="shared" si="12"/>
        <v>#DIV/0!</v>
      </c>
      <c r="AE58" s="104">
        <f t="shared" si="13"/>
        <v>1378309.1617762588</v>
      </c>
      <c r="AF58" s="104">
        <f>(Query2[[#This Row],[Column12]]+Query2[[#This Row],[Column13]]/I116)</f>
        <v>62144.478246215207</v>
      </c>
      <c r="AG58" s="104">
        <f t="shared" si="14"/>
        <v>897555.93183773069</v>
      </c>
      <c r="AH58" s="102" t="s">
        <v>162</v>
      </c>
    </row>
    <row r="59" spans="1:34">
      <c r="A59" s="107" t="s">
        <v>201</v>
      </c>
      <c r="B59" s="101" t="s">
        <v>61</v>
      </c>
      <c r="C59" s="109" t="s">
        <v>92</v>
      </c>
      <c r="D59" s="101">
        <v>0</v>
      </c>
      <c r="E59" s="101">
        <v>0</v>
      </c>
      <c r="F59" s="101">
        <v>0</v>
      </c>
      <c r="G59" s="101">
        <v>0</v>
      </c>
      <c r="H59" s="101">
        <v>0</v>
      </c>
      <c r="I59" s="101">
        <v>1255400</v>
      </c>
      <c r="J59" s="101">
        <v>704519</v>
      </c>
      <c r="K59" s="101">
        <v>387752</v>
      </c>
      <c r="L59" s="101">
        <v>39973.238440000001</v>
      </c>
      <c r="M59" s="101">
        <v>6641.8218699999998</v>
      </c>
      <c r="N59" s="101">
        <f>SUM(Query2[[#This Row],[Column5]],Query2[[#This Row],[Column6]])</f>
        <v>0</v>
      </c>
      <c r="O59" s="101">
        <f>SUM(Query2[[#This Row],[Column7]],Query2[[#This Row],[Column8]])</f>
        <v>0</v>
      </c>
      <c r="P59" s="101">
        <f>SUM(Query2[[#This Row],[Column10]],Query2[[#This Row],[Column11]])</f>
        <v>1092271</v>
      </c>
      <c r="Q59" s="101">
        <f>SUM(Query2[[#This Row],[Column12]],Query2[[#This Row],[Column13]])</f>
        <v>46615.060310000001</v>
      </c>
      <c r="R59" s="103" t="e">
        <f>(Query2[[#This Row],[Column4]]/D117)</f>
        <v>#DIV/0!</v>
      </c>
      <c r="S59" s="103" t="e">
        <f>(Query2[[#This Row],[Column15]]/O123)</f>
        <v>#DIV/0!</v>
      </c>
      <c r="T59" s="103" t="e">
        <f>(Query2[[#This Row],[Column14]]/N123)</f>
        <v>#DIV/0!</v>
      </c>
      <c r="U59" s="103">
        <f>(Query2[[#This Row],[Column9]]/I117)</f>
        <v>10.051723861834835</v>
      </c>
      <c r="V59" s="103" t="e">
        <f>(Query2[[#This Row],[Column17]]/Q123)</f>
        <v>#DIV/0!</v>
      </c>
      <c r="W59" s="103">
        <f>(Query2[[#This Row],[Column10]]+Query2[[#This Row],[Column11]]/J117+K117)</f>
        <v>887311.37332370889</v>
      </c>
      <c r="X59" s="104">
        <f>(Query2[[#This Row],[Column5]]+Query2[[#This Row],[Column6]])</f>
        <v>0</v>
      </c>
      <c r="Y59" s="104">
        <f>(Query2[[#This Row],[Column7]]+Query2[[#This Row],[Column8]])</f>
        <v>0</v>
      </c>
      <c r="Z59" s="104">
        <f>(Query2[[#This Row],[Column10]]+Query2[[#This Row],[Column11]])</f>
        <v>1092271</v>
      </c>
      <c r="AA59" s="104">
        <f>(Query2[[#This Row],[Column12]]+Query2[[#This Row],[Column13]])</f>
        <v>46615.060310000001</v>
      </c>
      <c r="AB59" s="104" t="e">
        <f t="shared" si="10"/>
        <v>#DIV/0!</v>
      </c>
      <c r="AC59" s="104" t="e">
        <f t="shared" si="11"/>
        <v>#DIV/0!</v>
      </c>
      <c r="AD59" s="104" t="e">
        <f t="shared" si="12"/>
        <v>#DIV/0!</v>
      </c>
      <c r="AE59" s="104">
        <f t="shared" si="13"/>
        <v>187073.26268045668</v>
      </c>
      <c r="AF59" s="104">
        <f>(Query2[[#This Row],[Column12]]+Query2[[#This Row],[Column13]]/I117)</f>
        <v>39973.291619671319</v>
      </c>
      <c r="AG59" s="104">
        <f t="shared" si="14"/>
        <v>88664.463545086226</v>
      </c>
      <c r="AH59" s="102" t="s">
        <v>162</v>
      </c>
    </row>
    <row r="60" spans="1:34">
      <c r="A60" s="107" t="s">
        <v>201</v>
      </c>
      <c r="B60" s="101" t="s">
        <v>62</v>
      </c>
      <c r="C60" s="109" t="s">
        <v>92</v>
      </c>
      <c r="D60" s="101">
        <v>0</v>
      </c>
      <c r="E60" s="101">
        <v>0</v>
      </c>
      <c r="F60" s="101">
        <v>0</v>
      </c>
      <c r="G60" s="101">
        <v>0</v>
      </c>
      <c r="H60" s="101">
        <v>0</v>
      </c>
      <c r="I60" s="101">
        <v>121074</v>
      </c>
      <c r="J60" s="101">
        <v>90528</v>
      </c>
      <c r="K60" s="101">
        <v>64191</v>
      </c>
      <c r="L60" s="101">
        <v>4398.2553500000004</v>
      </c>
      <c r="M60" s="101">
        <v>1064.387551</v>
      </c>
      <c r="N60" s="101">
        <f>SUM(Query2[[#This Row],[Column5]],Query2[[#This Row],[Column6]])</f>
        <v>0</v>
      </c>
      <c r="O60" s="101">
        <f>SUM(Query2[[#This Row],[Column7]],Query2[[#This Row],[Column8]])</f>
        <v>0</v>
      </c>
      <c r="P60" s="101">
        <f>SUM(Query2[[#This Row],[Column10]],Query2[[#This Row],[Column11]])</f>
        <v>154719</v>
      </c>
      <c r="Q60" s="101">
        <f>SUM(Query2[[#This Row],[Column12]],Query2[[#This Row],[Column13]])</f>
        <v>5462.6429010000002</v>
      </c>
      <c r="R60" s="103">
        <f>(Query2[[#This Row],[Column4]]/D118)</f>
        <v>0</v>
      </c>
      <c r="S60" s="103" t="e">
        <f>(Query2[[#This Row],[Column15]]/O124)</f>
        <v>#DIV/0!</v>
      </c>
      <c r="T60" s="103" t="e">
        <f>(Query2[[#This Row],[Column14]]/N124)</f>
        <v>#DIV/0!</v>
      </c>
      <c r="U60" s="103">
        <f>(Query2[[#This Row],[Column9]]/I118)</f>
        <v>0.25470173932799839</v>
      </c>
      <c r="V60" s="103">
        <f>(Query2[[#This Row],[Column17]]/Q124)</f>
        <v>5148.3432390992048</v>
      </c>
      <c r="W60" s="103">
        <f>(Query2[[#This Row],[Column10]]+Query2[[#This Row],[Column11]]/J118+K118)</f>
        <v>512207.21036159742</v>
      </c>
      <c r="X60" s="104">
        <f>(Query2[[#This Row],[Column5]]+Query2[[#This Row],[Column6]])</f>
        <v>0</v>
      </c>
      <c r="Y60" s="104">
        <f>(Query2[[#This Row],[Column7]]+Query2[[#This Row],[Column8]])</f>
        <v>0</v>
      </c>
      <c r="Z60" s="104">
        <f>(Query2[[#This Row],[Column10]]+Query2[[#This Row],[Column11]])</f>
        <v>154719</v>
      </c>
      <c r="AA60" s="104">
        <f>(Query2[[#This Row],[Column12]]+Query2[[#This Row],[Column13]])</f>
        <v>5462.6429010000002</v>
      </c>
      <c r="AB60" s="104">
        <f t="shared" si="10"/>
        <v>2255658.6201116778</v>
      </c>
      <c r="AC60" s="104">
        <f t="shared" si="11"/>
        <v>264.37195375833483</v>
      </c>
      <c r="AD60" s="104">
        <f t="shared" si="12"/>
        <v>3933.6109993308619</v>
      </c>
      <c r="AE60" s="104">
        <f t="shared" si="13"/>
        <v>554348.24770326016</v>
      </c>
      <c r="AF60" s="104">
        <f>(Query2[[#This Row],[Column12]]+Query2[[#This Row],[Column13]]/I118)</f>
        <v>4398.2575891377228</v>
      </c>
      <c r="AG60" s="104">
        <f t="shared" si="14"/>
        <v>305146.88708041975</v>
      </c>
      <c r="AH60" s="102" t="s">
        <v>162</v>
      </c>
    </row>
    <row r="61" spans="1:34">
      <c r="A61" s="107" t="s">
        <v>201</v>
      </c>
      <c r="B61" s="101" t="s">
        <v>63</v>
      </c>
      <c r="C61" s="109" t="s">
        <v>92</v>
      </c>
      <c r="D61" s="101">
        <v>0</v>
      </c>
      <c r="E61" s="101">
        <v>0</v>
      </c>
      <c r="F61" s="101">
        <v>0</v>
      </c>
      <c r="G61" s="101">
        <v>0</v>
      </c>
      <c r="H61" s="101">
        <v>0</v>
      </c>
      <c r="I61" s="101">
        <v>1938494</v>
      </c>
      <c r="J61" s="101">
        <v>923965</v>
      </c>
      <c r="K61" s="101">
        <v>50064</v>
      </c>
      <c r="L61" s="101">
        <v>35074.667479999996</v>
      </c>
      <c r="M61" s="101">
        <v>439.40073999999998</v>
      </c>
      <c r="N61" s="101">
        <f>SUM(Query2[[#This Row],[Column5]],Query2[[#This Row],[Column6]])</f>
        <v>0</v>
      </c>
      <c r="O61" s="101">
        <f>SUM(Query2[[#This Row],[Column7]],Query2[[#This Row],[Column8]])</f>
        <v>0</v>
      </c>
      <c r="P61" s="101">
        <f>SUM(Query2[[#This Row],[Column10]],Query2[[#This Row],[Column11]])</f>
        <v>974029</v>
      </c>
      <c r="Q61" s="101">
        <f>SUM(Query2[[#This Row],[Column12]],Query2[[#This Row],[Column13]])</f>
        <v>35514.068219999994</v>
      </c>
      <c r="R61" s="103">
        <f>(Query2[[#This Row],[Column4]]/D119)</f>
        <v>0</v>
      </c>
      <c r="S61" s="103" t="e">
        <f>(Query2[[#This Row],[Column15]]/O125)</f>
        <v>#DIV/0!</v>
      </c>
      <c r="T61" s="103" t="e">
        <f>(Query2[[#This Row],[Column14]]/N125)</f>
        <v>#DIV/0!</v>
      </c>
      <c r="U61" s="103">
        <f>(Query2[[#This Row],[Column9]]/I119)</f>
        <v>1.9879685738986148</v>
      </c>
      <c r="V61" s="103">
        <f>(Query2[[#This Row],[Column17]]/Q125)</f>
        <v>0.42129631249780641</v>
      </c>
      <c r="W61" s="103">
        <f>(Query2[[#This Row],[Column10]]+Query2[[#This Row],[Column11]]/J119+K119)</f>
        <v>3820331.0315603139</v>
      </c>
      <c r="X61" s="104">
        <f>(Query2[[#This Row],[Column5]]+Query2[[#This Row],[Column6]])</f>
        <v>0</v>
      </c>
      <c r="Y61" s="104">
        <f>(Query2[[#This Row],[Column7]]+Query2[[#This Row],[Column8]])</f>
        <v>0</v>
      </c>
      <c r="Z61" s="104">
        <f>(Query2[[#This Row],[Column10]]+Query2[[#This Row],[Column11]])</f>
        <v>974029</v>
      </c>
      <c r="AA61" s="104">
        <f>(Query2[[#This Row],[Column12]]+Query2[[#This Row],[Column13]])</f>
        <v>35514.068219999994</v>
      </c>
      <c r="AB61" s="104">
        <f t="shared" si="10"/>
        <v>4106806.3680928145</v>
      </c>
      <c r="AC61" s="104">
        <f t="shared" si="11"/>
        <v>337.83918847689034</v>
      </c>
      <c r="AD61" s="104">
        <f t="shared" si="12"/>
        <v>5428.9540475214189</v>
      </c>
      <c r="AE61" s="104">
        <f t="shared" si="13"/>
        <v>2953078.4277572301</v>
      </c>
      <c r="AF61" s="104">
        <f>(Query2[[#This Row],[Column12]]+Query2[[#This Row],[Column13]]/I119)</f>
        <v>35074.6679306152</v>
      </c>
      <c r="AG61" s="104">
        <f t="shared" si="14"/>
        <v>1586298.970287546</v>
      </c>
      <c r="AH61" s="102" t="s">
        <v>162</v>
      </c>
    </row>
    <row r="62" spans="1:34">
      <c r="A62" s="107" t="s">
        <v>201</v>
      </c>
      <c r="B62" s="101" t="s">
        <v>64</v>
      </c>
      <c r="C62" s="109" t="s">
        <v>92</v>
      </c>
      <c r="D62" s="101">
        <v>0</v>
      </c>
      <c r="E62" s="101">
        <v>0</v>
      </c>
      <c r="F62" s="101">
        <v>0</v>
      </c>
      <c r="G62" s="101">
        <v>0</v>
      </c>
      <c r="H62" s="101">
        <v>0</v>
      </c>
      <c r="I62" s="101">
        <v>637431</v>
      </c>
      <c r="J62" s="101">
        <v>909641</v>
      </c>
      <c r="K62" s="101">
        <v>206232</v>
      </c>
      <c r="L62" s="101">
        <v>19589.238000000001</v>
      </c>
      <c r="M62" s="101">
        <v>3836</v>
      </c>
      <c r="N62" s="101">
        <f>SUM(Query2[[#This Row],[Column5]],Query2[[#This Row],[Column6]])</f>
        <v>0</v>
      </c>
      <c r="O62" s="101">
        <f>SUM(Query2[[#This Row],[Column7]],Query2[[#This Row],[Column8]])</f>
        <v>0</v>
      </c>
      <c r="P62" s="101">
        <f>SUM(Query2[[#This Row],[Column10]],Query2[[#This Row],[Column11]])</f>
        <v>1115873</v>
      </c>
      <c r="Q62" s="101">
        <f>SUM(Query2[[#This Row],[Column12]],Query2[[#This Row],[Column13]])</f>
        <v>23425.238000000001</v>
      </c>
      <c r="R62" s="103" t="e">
        <f>(Query2[[#This Row],[Column4]]/#REF!)</f>
        <v>#REF!</v>
      </c>
      <c r="S62" s="103" t="e">
        <f>(Query2[[#This Row],[Column15]]/O126)</f>
        <v>#DIV/0!</v>
      </c>
      <c r="T62" s="103" t="e">
        <f>(Query2[[#This Row],[Column14]]/N126)</f>
        <v>#DIV/0!</v>
      </c>
      <c r="U62" s="103" t="e">
        <f>(Query2[[#This Row],[Column9]]/#REF!)</f>
        <v>#REF!</v>
      </c>
      <c r="V62" s="103">
        <f>(Query2[[#This Row],[Column17]]/Q126)</f>
        <v>0.50593641539481049</v>
      </c>
      <c r="W62" s="103" t="e">
        <f>(Query2[[#This Row],[Column10]]+Query2[[#This Row],[Column11]]/#REF!+#REF!)</f>
        <v>#REF!</v>
      </c>
      <c r="X62" s="104">
        <f>(Query2[[#This Row],[Column5]]+Query2[[#This Row],[Column6]])</f>
        <v>0</v>
      </c>
      <c r="Y62" s="104">
        <f>(Query2[[#This Row],[Column7]]+Query2[[#This Row],[Column8]])</f>
        <v>0</v>
      </c>
      <c r="Z62" s="104">
        <f>(Query2[[#This Row],[Column10]]+Query2[[#This Row],[Column11]])</f>
        <v>1115873</v>
      </c>
      <c r="AA62" s="104">
        <f>(Query2[[#This Row],[Column12]]+Query2[[#This Row],[Column13]])</f>
        <v>23425.238000000001</v>
      </c>
      <c r="AB62" s="104" t="e">
        <f>(#REF!+#REF!/#REF!+#REF!)</f>
        <v>#REF!</v>
      </c>
      <c r="AC62" s="104" t="e">
        <f>(#REF!+#REF!/#REF!)</f>
        <v>#REF!</v>
      </c>
      <c r="AD62" s="104" t="e">
        <f>(#REF!+#REF!/#REF!)</f>
        <v>#REF!</v>
      </c>
      <c r="AE62" s="104" t="e">
        <f>(#REF!+#REF!/#REF!+#REF!)</f>
        <v>#REF!</v>
      </c>
      <c r="AF62" s="104" t="e">
        <f>(Query2[[#This Row],[Column12]]+Query2[[#This Row],[Column13]]/#REF!)</f>
        <v>#REF!</v>
      </c>
      <c r="AG62" s="104" t="e">
        <f>(#REF!+#REF!/#REF!)</f>
        <v>#REF!</v>
      </c>
      <c r="AH62" s="102" t="s">
        <v>162</v>
      </c>
    </row>
    <row r="63" spans="1:34">
      <c r="A63" s="107" t="s">
        <v>201</v>
      </c>
      <c r="B63" s="101" t="s">
        <v>65</v>
      </c>
      <c r="C63" s="109" t="s">
        <v>92</v>
      </c>
      <c r="D63" s="101">
        <v>0</v>
      </c>
      <c r="E63" s="101">
        <v>0</v>
      </c>
      <c r="F63" s="101">
        <v>0</v>
      </c>
      <c r="G63" s="101">
        <v>0</v>
      </c>
      <c r="H63" s="101">
        <v>0</v>
      </c>
      <c r="I63" s="101">
        <v>1523759</v>
      </c>
      <c r="J63" s="101">
        <v>939005</v>
      </c>
      <c r="K63" s="101">
        <v>161149</v>
      </c>
      <c r="L63" s="101">
        <v>53460.170109999999</v>
      </c>
      <c r="M63" s="101">
        <v>1387.6768271000001</v>
      </c>
      <c r="N63" s="101">
        <f>SUM(Query2[[#This Row],[Column5]],Query2[[#This Row],[Column6]])</f>
        <v>0</v>
      </c>
      <c r="O63" s="101">
        <f>SUM(Query2[[#This Row],[Column7]],Query2[[#This Row],[Column8]])</f>
        <v>0</v>
      </c>
      <c r="P63" s="101">
        <f>SUM(Query2[[#This Row],[Column10]],Query2[[#This Row],[Column11]])</f>
        <v>1100154</v>
      </c>
      <c r="Q63" s="101">
        <f>SUM(Query2[[#This Row],[Column12]],Query2[[#This Row],[Column13]])</f>
        <v>54847.846937099996</v>
      </c>
      <c r="R63" s="103" t="e">
        <f>(Query2[[#This Row],[Column4]]/D120)</f>
        <v>#DIV/0!</v>
      </c>
      <c r="S63" s="103" t="e">
        <f>(Query2[[#This Row],[Column15]]/O127)</f>
        <v>#DIV/0!</v>
      </c>
      <c r="T63" s="103" t="e">
        <f>(Query2[[#This Row],[Column14]]/N127)</f>
        <v>#DIV/0!</v>
      </c>
      <c r="U63" s="103">
        <f>(Query2[[#This Row],[Column9]]/I120)</f>
        <v>1.3628695266409792</v>
      </c>
      <c r="V63" s="103">
        <f>(Query2[[#This Row],[Column17]]/Q127)</f>
        <v>10.513457262486618</v>
      </c>
      <c r="W63" s="103" t="e">
        <f>(Query2[[#This Row],[Column10]]+Query2[[#This Row],[Column11]]/J120+K120)</f>
        <v>#DIV/0!</v>
      </c>
      <c r="X63" s="104">
        <f>(Query2[[#This Row],[Column5]]+Query2[[#This Row],[Column6]])</f>
        <v>0</v>
      </c>
      <c r="Y63" s="104">
        <f>(Query2[[#This Row],[Column7]]+Query2[[#This Row],[Column8]])</f>
        <v>0</v>
      </c>
      <c r="Z63" s="104">
        <f>(Query2[[#This Row],[Column10]]+Query2[[#This Row],[Column11]])</f>
        <v>1100154</v>
      </c>
      <c r="AA63" s="104">
        <f>(Query2[[#This Row],[Column12]]+Query2[[#This Row],[Column13]])</f>
        <v>54847.846937099996</v>
      </c>
      <c r="AB63" s="104" t="e">
        <f t="shared" ref="AB63:AB68" si="15">(G120+H120/E120+F120)</f>
        <v>#DIV/0!</v>
      </c>
      <c r="AC63" s="104" t="e">
        <f t="shared" ref="AC63:AC68" si="16">(G120+H120/D120)</f>
        <v>#DIV/0!</v>
      </c>
      <c r="AD63" s="104" t="e">
        <f t="shared" ref="AD63:AD68" si="17">(E120+F120/D120)</f>
        <v>#DIV/0!</v>
      </c>
      <c r="AE63" s="104" t="e">
        <f t="shared" ref="AE63:AE68" si="18">(L120+M120/J120+K120)</f>
        <v>#DIV/0!</v>
      </c>
      <c r="AF63" s="104">
        <f>(Query2[[#This Row],[Column12]]+Query2[[#This Row],[Column13]]/I120)</f>
        <v>53460.171351155892</v>
      </c>
      <c r="AG63" s="104">
        <f t="shared" ref="AG63:AG68" si="19">(J120+K120/I120)</f>
        <v>0.30896774031977048</v>
      </c>
      <c r="AH63" s="102" t="s">
        <v>162</v>
      </c>
    </row>
    <row r="64" spans="1:34">
      <c r="A64" s="107" t="s">
        <v>201</v>
      </c>
      <c r="B64" s="101" t="s">
        <v>66</v>
      </c>
      <c r="C64" s="109" t="s">
        <v>92</v>
      </c>
      <c r="D64" s="101">
        <v>0</v>
      </c>
      <c r="E64" s="101">
        <v>0</v>
      </c>
      <c r="F64" s="101">
        <v>0</v>
      </c>
      <c r="G64" s="101">
        <v>0</v>
      </c>
      <c r="H64" s="101">
        <v>0</v>
      </c>
      <c r="I64" s="101">
        <v>1119517</v>
      </c>
      <c r="J64" s="101">
        <v>566186</v>
      </c>
      <c r="K64" s="101">
        <v>95442</v>
      </c>
      <c r="L64" s="101">
        <v>30023.495999999999</v>
      </c>
      <c r="M64" s="101">
        <v>1030.8385800000001</v>
      </c>
      <c r="N64" s="101">
        <f>SUM(Query2[[#This Row],[Column5]],Query2[[#This Row],[Column6]])</f>
        <v>0</v>
      </c>
      <c r="O64" s="101">
        <f>SUM(Query2[[#This Row],[Column7]],Query2[[#This Row],[Column8]])</f>
        <v>0</v>
      </c>
      <c r="P64" s="101">
        <f>SUM(Query2[[#This Row],[Column10]],Query2[[#This Row],[Column11]])</f>
        <v>661628</v>
      </c>
      <c r="Q64" s="101">
        <f>SUM(Query2[[#This Row],[Column12]],Query2[[#This Row],[Column13]])</f>
        <v>31054.334579999999</v>
      </c>
      <c r="R64" s="103" t="e">
        <f>(Query2[[#This Row],[Column4]]/D121)</f>
        <v>#DIV/0!</v>
      </c>
      <c r="S64" s="103" t="e">
        <f>(Query2[[#This Row],[Column15]]/O128)</f>
        <v>#DIV/0!</v>
      </c>
      <c r="T64" s="103" t="e">
        <f>(Query2[[#This Row],[Column14]]/N128)</f>
        <v>#DIV/0!</v>
      </c>
      <c r="U64" s="103">
        <f>(Query2[[#This Row],[Column9]]/I121)</f>
        <v>1.0678185642135987</v>
      </c>
      <c r="V64" s="103">
        <f>(Query2[[#This Row],[Column17]]/Q128)</f>
        <v>0.79373482575986976</v>
      </c>
      <c r="W64" s="103">
        <f>(Query2[[#This Row],[Column10]]+Query2[[#This Row],[Column11]]/J121+K121)</f>
        <v>747577.23500819947</v>
      </c>
      <c r="X64" s="104">
        <f>(Query2[[#This Row],[Column5]]+Query2[[#This Row],[Column6]])</f>
        <v>0</v>
      </c>
      <c r="Y64" s="104">
        <f>(Query2[[#This Row],[Column7]]+Query2[[#This Row],[Column8]])</f>
        <v>0</v>
      </c>
      <c r="Z64" s="104">
        <f>(Query2[[#This Row],[Column10]]+Query2[[#This Row],[Column11]])</f>
        <v>661628</v>
      </c>
      <c r="AA64" s="104">
        <f>(Query2[[#This Row],[Column12]]+Query2[[#This Row],[Column13]])</f>
        <v>31054.334579999999</v>
      </c>
      <c r="AB64" s="104" t="e">
        <f t="shared" si="15"/>
        <v>#DIV/0!</v>
      </c>
      <c r="AC64" s="104" t="e">
        <f t="shared" si="16"/>
        <v>#DIV/0!</v>
      </c>
      <c r="AD64" s="104" t="e">
        <f t="shared" si="17"/>
        <v>#DIV/0!</v>
      </c>
      <c r="AE64" s="104">
        <f t="shared" si="18"/>
        <v>193708.63308054378</v>
      </c>
      <c r="AF64" s="104">
        <f>(Query2[[#This Row],[Column12]]+Query2[[#This Row],[Column13]]/I121)</f>
        <v>30023.496983235244</v>
      </c>
      <c r="AG64" s="104">
        <f t="shared" si="19"/>
        <v>406122.17301450286</v>
      </c>
      <c r="AH64" s="102" t="s">
        <v>162</v>
      </c>
    </row>
    <row r="65" spans="1:34">
      <c r="A65" s="107" t="s">
        <v>201</v>
      </c>
      <c r="B65" s="101" t="s">
        <v>67</v>
      </c>
      <c r="C65" s="109" t="s">
        <v>92</v>
      </c>
      <c r="D65" s="101">
        <v>0</v>
      </c>
      <c r="E65" s="101">
        <v>0</v>
      </c>
      <c r="F65" s="101">
        <v>0</v>
      </c>
      <c r="G65" s="101">
        <v>0</v>
      </c>
      <c r="H65" s="101">
        <v>0</v>
      </c>
      <c r="I65" s="101">
        <v>113876</v>
      </c>
      <c r="J65" s="101">
        <v>18950</v>
      </c>
      <c r="K65" s="101">
        <v>12569</v>
      </c>
      <c r="L65" s="101">
        <v>690.28372999999999</v>
      </c>
      <c r="M65" s="101">
        <v>111.09861289999999</v>
      </c>
      <c r="N65" s="101">
        <f>SUM(Query2[[#This Row],[Column5]],Query2[[#This Row],[Column6]])</f>
        <v>0</v>
      </c>
      <c r="O65" s="101">
        <f>SUM(Query2[[#This Row],[Column7]],Query2[[#This Row],[Column8]])</f>
        <v>0</v>
      </c>
      <c r="P65" s="101">
        <f>SUM(Query2[[#This Row],[Column10]],Query2[[#This Row],[Column11]])</f>
        <v>31519</v>
      </c>
      <c r="Q65" s="101">
        <f>SUM(Query2[[#This Row],[Column12]],Query2[[#This Row],[Column13]])</f>
        <v>801.38234290000003</v>
      </c>
      <c r="R65" s="103" t="e">
        <f>(Query2[[#This Row],[Column4]]/D122)</f>
        <v>#DIV/0!</v>
      </c>
      <c r="S65" s="103" t="e">
        <f>(Query2[[#This Row],[Column15]]/O129)</f>
        <v>#DIV/0!</v>
      </c>
      <c r="T65" s="103" t="e">
        <f>(Query2[[#This Row],[Column14]]/N129)</f>
        <v>#DIV/0!</v>
      </c>
      <c r="U65" s="103">
        <f>(Query2[[#This Row],[Column9]]/I122)</f>
        <v>3795.8666666666668</v>
      </c>
      <c r="V65" s="103">
        <f>(Query2[[#This Row],[Column17]]/Q129)</f>
        <v>3.4195962325409106E-2</v>
      </c>
      <c r="W65" s="103" t="e">
        <f>(Query2[[#This Row],[Column10]]+Query2[[#This Row],[Column11]]/J122+K122)</f>
        <v>#DIV/0!</v>
      </c>
      <c r="X65" s="104">
        <f>(Query2[[#This Row],[Column5]]+Query2[[#This Row],[Column6]])</f>
        <v>0</v>
      </c>
      <c r="Y65" s="104">
        <f>(Query2[[#This Row],[Column7]]+Query2[[#This Row],[Column8]])</f>
        <v>0</v>
      </c>
      <c r="Z65" s="104">
        <f>(Query2[[#This Row],[Column10]]+Query2[[#This Row],[Column11]])</f>
        <v>31519</v>
      </c>
      <c r="AA65" s="104">
        <f>(Query2[[#This Row],[Column12]]+Query2[[#This Row],[Column13]])</f>
        <v>801.38234290000003</v>
      </c>
      <c r="AB65" s="104" t="e">
        <f t="shared" si="15"/>
        <v>#DIV/0!</v>
      </c>
      <c r="AC65" s="104" t="e">
        <f t="shared" si="16"/>
        <v>#DIV/0!</v>
      </c>
      <c r="AD65" s="104" t="e">
        <f t="shared" si="17"/>
        <v>#DIV/0!</v>
      </c>
      <c r="AE65" s="104" t="e">
        <f t="shared" si="18"/>
        <v>#DIV/0!</v>
      </c>
      <c r="AF65" s="104">
        <f>(Query2[[#This Row],[Column12]]+Query2[[#This Row],[Column13]]/I122)</f>
        <v>693.9870170966667</v>
      </c>
      <c r="AG65" s="104">
        <f t="shared" si="19"/>
        <v>0</v>
      </c>
      <c r="AH65" s="102" t="s">
        <v>162</v>
      </c>
    </row>
    <row r="66" spans="1:34">
      <c r="A66" s="107" t="s">
        <v>201</v>
      </c>
      <c r="B66" s="101" t="s">
        <v>68</v>
      </c>
      <c r="C66" s="109" t="s">
        <v>92</v>
      </c>
      <c r="D66" s="101">
        <v>0</v>
      </c>
      <c r="E66" s="101">
        <v>0</v>
      </c>
      <c r="F66" s="101">
        <v>0</v>
      </c>
      <c r="G66" s="101">
        <v>0</v>
      </c>
      <c r="H66" s="101">
        <v>0</v>
      </c>
      <c r="I66" s="101">
        <v>29810</v>
      </c>
      <c r="J66" s="101">
        <v>35468</v>
      </c>
      <c r="K66" s="101">
        <v>27940</v>
      </c>
      <c r="L66" s="101">
        <v>1164.0811200000001</v>
      </c>
      <c r="M66" s="101">
        <v>325.84089469999998</v>
      </c>
      <c r="N66" s="101">
        <f>SUM(Query2[[#This Row],[Column5]],Query2[[#This Row],[Column6]])</f>
        <v>0</v>
      </c>
      <c r="O66" s="101">
        <f>SUM(Query2[[#This Row],[Column7]],Query2[[#This Row],[Column8]])</f>
        <v>0</v>
      </c>
      <c r="P66" s="101">
        <f>SUM(Query2[[#This Row],[Column10]],Query2[[#This Row],[Column11]])</f>
        <v>63408</v>
      </c>
      <c r="Q66" s="101">
        <f>SUM(Query2[[#This Row],[Column12]],Query2[[#This Row],[Column13]])</f>
        <v>1489.9220147000001</v>
      </c>
      <c r="R66" s="103" t="e">
        <f>(Query2[[#This Row],[Column4]]/D123)</f>
        <v>#DIV/0!</v>
      </c>
      <c r="S66" s="103" t="e">
        <f>(Query2[[#This Row],[Column15]]/O130)</f>
        <v>#DIV/0!</v>
      </c>
      <c r="T66" s="103" t="e">
        <f>(Query2[[#This Row],[Column14]]/N130)</f>
        <v>#DIV/0!</v>
      </c>
      <c r="U66" s="103" t="e">
        <f>(Query2[[#This Row],[Column9]]/I123)</f>
        <v>#DIV/0!</v>
      </c>
      <c r="V66" s="103">
        <f>(Query2[[#This Row],[Column17]]/Q130)</f>
        <v>2.9084168997247591E-2</v>
      </c>
      <c r="W66" s="103" t="e">
        <f>(Query2[[#This Row],[Column10]]+Query2[[#This Row],[Column11]]/J123+K123)</f>
        <v>#DIV/0!</v>
      </c>
      <c r="X66" s="104">
        <f>(Query2[[#This Row],[Column5]]+Query2[[#This Row],[Column6]])</f>
        <v>0</v>
      </c>
      <c r="Y66" s="104">
        <f>(Query2[[#This Row],[Column7]]+Query2[[#This Row],[Column8]])</f>
        <v>0</v>
      </c>
      <c r="Z66" s="104">
        <f>(Query2[[#This Row],[Column10]]+Query2[[#This Row],[Column11]])</f>
        <v>63408</v>
      </c>
      <c r="AA66" s="104">
        <f>(Query2[[#This Row],[Column12]]+Query2[[#This Row],[Column13]])</f>
        <v>1489.9220147000001</v>
      </c>
      <c r="AB66" s="104" t="e">
        <f t="shared" si="15"/>
        <v>#DIV/0!</v>
      </c>
      <c r="AC66" s="104" t="e">
        <f t="shared" si="16"/>
        <v>#DIV/0!</v>
      </c>
      <c r="AD66" s="104" t="e">
        <f t="shared" si="17"/>
        <v>#DIV/0!</v>
      </c>
      <c r="AE66" s="104" t="e">
        <f t="shared" si="18"/>
        <v>#DIV/0!</v>
      </c>
      <c r="AF66" s="104" t="e">
        <f>(Query2[[#This Row],[Column12]]+Query2[[#This Row],[Column13]]/I123)</f>
        <v>#DIV/0!</v>
      </c>
      <c r="AG66" s="104" t="e">
        <f t="shared" si="19"/>
        <v>#DIV/0!</v>
      </c>
      <c r="AH66" s="102" t="s">
        <v>162</v>
      </c>
    </row>
    <row r="67" spans="1:34">
      <c r="A67" s="107" t="s">
        <v>201</v>
      </c>
      <c r="B67" s="101" t="s">
        <v>69</v>
      </c>
      <c r="C67" s="109" t="s">
        <v>92</v>
      </c>
      <c r="D67" s="101">
        <v>0</v>
      </c>
      <c r="E67" s="101">
        <v>0</v>
      </c>
      <c r="F67" s="101">
        <v>0</v>
      </c>
      <c r="G67" s="101">
        <v>0</v>
      </c>
      <c r="H67" s="101">
        <v>0</v>
      </c>
      <c r="I67" s="101">
        <v>5132660</v>
      </c>
      <c r="J67" s="101">
        <v>2654590</v>
      </c>
      <c r="K67" s="101">
        <v>485282</v>
      </c>
      <c r="L67" s="101">
        <v>113244.18749</v>
      </c>
      <c r="M67" s="101">
        <v>4729.3583799999997</v>
      </c>
      <c r="N67" s="101">
        <f>SUM(Query2[[#This Row],[Column5]],Query2[[#This Row],[Column6]])</f>
        <v>0</v>
      </c>
      <c r="O67" s="101">
        <f>SUM(Query2[[#This Row],[Column7]],Query2[[#This Row],[Column8]])</f>
        <v>0</v>
      </c>
      <c r="P67" s="101">
        <f>SUM(Query2[[#This Row],[Column10]],Query2[[#This Row],[Column11]])</f>
        <v>3139872</v>
      </c>
      <c r="Q67" s="101">
        <f>SUM(Query2[[#This Row],[Column12]],Query2[[#This Row],[Column13]])</f>
        <v>117973.54587</v>
      </c>
      <c r="R67" s="103" t="e">
        <f>(Query2[[#This Row],[Column4]]/D124)</f>
        <v>#DIV/0!</v>
      </c>
      <c r="S67" s="103" t="e">
        <f>(Query2[[#This Row],[Column15]]/O131)</f>
        <v>#DIV/0!</v>
      </c>
      <c r="T67" s="103" t="e">
        <f>(Query2[[#This Row],[Column14]]/N131)</f>
        <v>#DIV/0!</v>
      </c>
      <c r="U67" s="103">
        <f>(Query2[[#This Row],[Column9]]/I124)</f>
        <v>4159.3679092382499</v>
      </c>
      <c r="V67" s="103">
        <f>(Query2[[#This Row],[Column17]]/Q131)</f>
        <v>3.4924048704618254</v>
      </c>
      <c r="W67" s="103">
        <f>(Query2[[#This Row],[Column10]]+Query2[[#This Row],[Column11]]/J124+K124)</f>
        <v>2703257.2</v>
      </c>
      <c r="X67" s="104">
        <f>(Query2[[#This Row],[Column5]]+Query2[[#This Row],[Column6]])</f>
        <v>0</v>
      </c>
      <c r="Y67" s="104">
        <f>(Query2[[#This Row],[Column7]]+Query2[[#This Row],[Column8]])</f>
        <v>0</v>
      </c>
      <c r="Z67" s="104">
        <f>(Query2[[#This Row],[Column10]]+Query2[[#This Row],[Column11]])</f>
        <v>3139872</v>
      </c>
      <c r="AA67" s="104">
        <f>(Query2[[#This Row],[Column12]]+Query2[[#This Row],[Column13]])</f>
        <v>117973.54587</v>
      </c>
      <c r="AB67" s="104" t="e">
        <f t="shared" si="15"/>
        <v>#DIV/0!</v>
      </c>
      <c r="AC67" s="104" t="e">
        <f t="shared" si="16"/>
        <v>#DIV/0!</v>
      </c>
      <c r="AD67" s="104" t="e">
        <f t="shared" si="17"/>
        <v>#DIV/0!</v>
      </c>
      <c r="AE67" s="104">
        <f t="shared" si="18"/>
        <v>139.34820486999999</v>
      </c>
      <c r="AF67" s="104">
        <f>(Query2[[#This Row],[Column12]]+Query2[[#This Row],[Column13]]/I124)</f>
        <v>113248.02003325769</v>
      </c>
      <c r="AG67" s="104">
        <f t="shared" si="19"/>
        <v>10.112641815235008</v>
      </c>
      <c r="AH67" s="102" t="s">
        <v>162</v>
      </c>
    </row>
    <row r="68" spans="1:34">
      <c r="A68" s="107" t="s">
        <v>201</v>
      </c>
      <c r="B68" s="101" t="s">
        <v>70</v>
      </c>
      <c r="C68" s="109" t="s">
        <v>92</v>
      </c>
      <c r="D68" s="101">
        <v>0</v>
      </c>
      <c r="E68" s="101">
        <v>0</v>
      </c>
      <c r="F68" s="101">
        <v>0</v>
      </c>
      <c r="G68" s="101">
        <v>0</v>
      </c>
      <c r="H68" s="101">
        <v>0</v>
      </c>
      <c r="I68" s="101">
        <v>355691</v>
      </c>
      <c r="J68" s="101">
        <v>150415</v>
      </c>
      <c r="K68" s="101">
        <v>50781</v>
      </c>
      <c r="L68" s="101">
        <v>4458.5735400000003</v>
      </c>
      <c r="M68" s="101">
        <v>501.10122999999999</v>
      </c>
      <c r="N68" s="101">
        <f>SUM(Query2[[#This Row],[Column5]],Query2[[#This Row],[Column6]])</f>
        <v>0</v>
      </c>
      <c r="O68" s="101">
        <f>SUM(Query2[[#This Row],[Column7]],Query2[[#This Row],[Column8]])</f>
        <v>0</v>
      </c>
      <c r="P68" s="101">
        <f>SUM(Query2[[#This Row],[Column10]],Query2[[#This Row],[Column11]])</f>
        <v>201196</v>
      </c>
      <c r="Q68" s="101">
        <f>SUM(Query2[[#This Row],[Column12]],Query2[[#This Row],[Column13]])</f>
        <v>4959.6747700000005</v>
      </c>
      <c r="R68" s="103" t="e">
        <f>(Query2[[#This Row],[Column4]]/D125)</f>
        <v>#DIV/0!</v>
      </c>
      <c r="S68" s="103" t="e">
        <f>(Query2[[#This Row],[Column15]]/O132)</f>
        <v>#DIV/0!</v>
      </c>
      <c r="T68" s="103" t="e">
        <f>(Query2[[#This Row],[Column14]]/N132)</f>
        <v>#DIV/0!</v>
      </c>
      <c r="U68" s="103">
        <f>(Query2[[#This Row],[Column9]]/I125)</f>
        <v>6.2646331849098447E-3</v>
      </c>
      <c r="V68" s="103">
        <f>(Query2[[#This Row],[Column17]]/Q132)</f>
        <v>5.6988508848343544</v>
      </c>
      <c r="W68" s="103">
        <f>(Query2[[#This Row],[Column10]]+Query2[[#This Row],[Column11]]/J125+K125)</f>
        <v>3153074.0229422934</v>
      </c>
      <c r="X68" s="104">
        <f>(Query2[[#This Row],[Column5]]+Query2[[#This Row],[Column6]])</f>
        <v>0</v>
      </c>
      <c r="Y68" s="104">
        <f>(Query2[[#This Row],[Column7]]+Query2[[#This Row],[Column8]])</f>
        <v>0</v>
      </c>
      <c r="Z68" s="104">
        <f>(Query2[[#This Row],[Column10]]+Query2[[#This Row],[Column11]])</f>
        <v>201196</v>
      </c>
      <c r="AA68" s="104">
        <f>(Query2[[#This Row],[Column12]]+Query2[[#This Row],[Column13]])</f>
        <v>4959.6747700000005</v>
      </c>
      <c r="AB68" s="104" t="e">
        <f t="shared" si="15"/>
        <v>#DIV/0!</v>
      </c>
      <c r="AC68" s="104" t="e">
        <f t="shared" si="16"/>
        <v>#DIV/0!</v>
      </c>
      <c r="AD68" s="104" t="e">
        <f t="shared" si="17"/>
        <v>#DIV/0!</v>
      </c>
      <c r="AE68" s="104">
        <f t="shared" si="18"/>
        <v>3066051.862224319</v>
      </c>
      <c r="AF68" s="104">
        <f>(Query2[[#This Row],[Column12]]+Query2[[#This Row],[Column13]]/I125)</f>
        <v>4458.5735488256814</v>
      </c>
      <c r="AG68" s="104">
        <f t="shared" si="19"/>
        <v>2213423.0528845466</v>
      </c>
      <c r="AH68" s="102" t="s">
        <v>162</v>
      </c>
    </row>
    <row r="69" spans="1:34">
      <c r="A69" s="101"/>
      <c r="B69" s="101" t="s">
        <v>71</v>
      </c>
      <c r="C69" s="101"/>
      <c r="D69" s="101">
        <v>56120245</v>
      </c>
      <c r="E69" s="101">
        <v>854729</v>
      </c>
      <c r="F69" s="101">
        <v>202928825</v>
      </c>
      <c r="G69" s="101">
        <v>39999.894548599994</v>
      </c>
      <c r="H69" s="101">
        <v>6700224.7559772003</v>
      </c>
      <c r="I69" s="101">
        <v>816726429</v>
      </c>
      <c r="J69" s="101">
        <v>650886581</v>
      </c>
      <c r="K69" s="101">
        <v>458447093</v>
      </c>
      <c r="L69" s="101">
        <v>29505510.911175963</v>
      </c>
      <c r="M69" s="101">
        <v>6215352.8573358012</v>
      </c>
      <c r="N69" s="101">
        <f>SUM(Query2[[#This Row],[Column5]],Query2[[#This Row],[Column6]])</f>
        <v>203783554</v>
      </c>
      <c r="O69" s="101">
        <f>SUM(Query2[[#This Row],[Column7]],Query2[[#This Row],[Column8]])</f>
        <v>6740224.6505258</v>
      </c>
      <c r="P69" s="101">
        <f>SUM(Query2[[#This Row],[Column10]],Query2[[#This Row],[Column11]])</f>
        <v>1109333674</v>
      </c>
      <c r="Q69" s="101">
        <f>SUM(Query2[[#This Row],[Column12]],Query2[[#This Row],[Column13]])</f>
        <v>35720863.768511765</v>
      </c>
      <c r="R69" s="103" t="e">
        <f>(Query2[[#This Row],[Column4]]/#REF!)</f>
        <v>#REF!</v>
      </c>
      <c r="S69" s="103" t="e">
        <f>(Query2[[#This Row],[Column15]]/O133)</f>
        <v>#DIV/0!</v>
      </c>
      <c r="T69" s="103" t="e">
        <f>(Query2[[#This Row],[Column14]]/N133)</f>
        <v>#DIV/0!</v>
      </c>
      <c r="U69" s="103" t="e">
        <f>(Query2[[#This Row],[Column9]]/#REF!)</f>
        <v>#REF!</v>
      </c>
      <c r="V69" s="103">
        <f>(Query2[[#This Row],[Column17]]/Q133)</f>
        <v>21909.567410230349</v>
      </c>
      <c r="W69" s="103" t="e">
        <f>(Query2[[#This Row],[Column10]]+Query2[[#This Row],[Column11]]/#REF!+#REF!)</f>
        <v>#REF!</v>
      </c>
      <c r="X69" s="104">
        <f>(Query2[[#This Row],[Column5]]+Query2[[#This Row],[Column6]])</f>
        <v>203783554</v>
      </c>
      <c r="Y69" s="104">
        <f>(Query2[[#This Row],[Column7]]+Query2[[#This Row],[Column8]])</f>
        <v>6740224.6505258</v>
      </c>
      <c r="Z69" s="104">
        <f>(Query2[[#This Row],[Column10]]+Query2[[#This Row],[Column11]])</f>
        <v>1109333674</v>
      </c>
      <c r="AA69" s="104">
        <f>(Query2[[#This Row],[Column12]]+Query2[[#This Row],[Column13]])</f>
        <v>35720863.768511765</v>
      </c>
      <c r="AB69" s="104" t="e">
        <f>(#REF!+#REF!/#REF!+#REF!)</f>
        <v>#REF!</v>
      </c>
      <c r="AC69" s="104" t="e">
        <f>(#REF!+#REF!/#REF!)</f>
        <v>#REF!</v>
      </c>
      <c r="AD69" s="104" t="e">
        <f>(#REF!+#REF!/#REF!)</f>
        <v>#REF!</v>
      </c>
      <c r="AE69" s="104" t="e">
        <f>(#REF!+#REF!/#REF!+#REF!)</f>
        <v>#REF!</v>
      </c>
      <c r="AF69" s="104" t="e">
        <f>(Query2[[#This Row],[Column12]]+Query2[[#This Row],[Column13]]/#REF!)</f>
        <v>#REF!</v>
      </c>
      <c r="AG69" s="104" t="e">
        <f>(#REF!+#REF!/#REF!)</f>
        <v>#REF!</v>
      </c>
      <c r="AH69" s="102" t="s">
        <v>162</v>
      </c>
    </row>
    <row r="70" spans="1:34">
      <c r="A70" s="101"/>
      <c r="B70" s="101" t="s">
        <v>2</v>
      </c>
      <c r="C70" s="101"/>
      <c r="D70" s="101" t="s">
        <v>4</v>
      </c>
      <c r="E70" s="101"/>
      <c r="F70" s="101"/>
      <c r="G70" s="101"/>
      <c r="H70" s="101"/>
      <c r="I70" s="101" t="s">
        <v>5</v>
      </c>
      <c r="J70" s="101"/>
      <c r="K70" s="101"/>
      <c r="L70" s="101"/>
      <c r="M70" s="101"/>
      <c r="N70" s="101">
        <f>SUM(Query2[[#This Row],[Column5]],Query2[[#This Row],[Column6]])</f>
        <v>0</v>
      </c>
      <c r="O70" s="101">
        <f>SUM(Query2[[#This Row],[Column7]],Query2[[#This Row],[Column8]])</f>
        <v>0</v>
      </c>
      <c r="P70" s="101">
        <f>SUM(Query2[[#This Row],[Column10]],Query2[[#This Row],[Column11]])</f>
        <v>0</v>
      </c>
      <c r="Q70" s="101">
        <f>SUM(Query2[[#This Row],[Column12]],Query2[[#This Row],[Column13]])</f>
        <v>0</v>
      </c>
      <c r="R70" s="103" t="e">
        <f>(Query2[[#This Row],[Column4]]/D127)</f>
        <v>#VALUE!</v>
      </c>
      <c r="S70" s="103" t="e">
        <f>(Query2[[#This Row],[Column15]]/O134)</f>
        <v>#DIV/0!</v>
      </c>
      <c r="T70" s="103" t="e">
        <f>(Query2[[#This Row],[Column14]]/N134)</f>
        <v>#DIV/0!</v>
      </c>
      <c r="U70" s="103" t="e">
        <f>(Query2[[#This Row],[Column9]]/I127)</f>
        <v>#VALUE!</v>
      </c>
      <c r="V70" s="103">
        <f>(Query2[[#This Row],[Column17]]/Q134)</f>
        <v>0</v>
      </c>
      <c r="W70" s="103">
        <f>(Query2[[#This Row],[Column10]]+Query2[[#This Row],[Column11]]/J127+K127)</f>
        <v>62602</v>
      </c>
      <c r="X70" s="104">
        <f>(Query2[[#This Row],[Column5]]+Query2[[#This Row],[Column6]])</f>
        <v>0</v>
      </c>
      <c r="Y70" s="104">
        <f>(Query2[[#This Row],[Column7]]+Query2[[#This Row],[Column8]])</f>
        <v>0</v>
      </c>
      <c r="Z70" s="104">
        <f>(Query2[[#This Row],[Column10]]+Query2[[#This Row],[Column11]])</f>
        <v>0</v>
      </c>
      <c r="AA70" s="104">
        <f>(Query2[[#This Row],[Column12]]+Query2[[#This Row],[Column13]])</f>
        <v>0</v>
      </c>
      <c r="AB70" s="104" t="e">
        <f>(G127+H127/E127+F127)</f>
        <v>#DIV/0!</v>
      </c>
      <c r="AC70" s="104" t="e">
        <f>(G127+H127/D127)</f>
        <v>#DIV/0!</v>
      </c>
      <c r="AD70" s="104" t="e">
        <f>(E127+F127/D127)</f>
        <v>#DIV/0!</v>
      </c>
      <c r="AE70" s="104">
        <f>(L127+M127/J127+K127)</f>
        <v>66798.7470747349</v>
      </c>
      <c r="AF70" s="104">
        <f>(Query2[[#This Row],[Column12]]+Query2[[#This Row],[Column13]]/I127)</f>
        <v>0</v>
      </c>
      <c r="AG70" s="104">
        <f>(J127+K127/I127)</f>
        <v>86863.503178928251</v>
      </c>
      <c r="AH70" s="102" t="s">
        <v>163</v>
      </c>
    </row>
    <row r="71" spans="1:34">
      <c r="A71" s="101"/>
      <c r="B71" s="101"/>
      <c r="C71" s="101"/>
      <c r="D71" s="101" t="s">
        <v>152</v>
      </c>
      <c r="E71" s="101" t="s">
        <v>153</v>
      </c>
      <c r="F71" s="101" t="s">
        <v>154</v>
      </c>
      <c r="G71" s="101" t="s">
        <v>155</v>
      </c>
      <c r="H71" s="101" t="s">
        <v>156</v>
      </c>
      <c r="I71" s="101" t="s">
        <v>157</v>
      </c>
      <c r="J71" s="101" t="s">
        <v>158</v>
      </c>
      <c r="K71" s="101" t="s">
        <v>159</v>
      </c>
      <c r="L71" s="101" t="s">
        <v>160</v>
      </c>
      <c r="M71" s="101" t="s">
        <v>161</v>
      </c>
      <c r="N71" s="101">
        <f>SUM(Query2[[#This Row],[Column5]],Query2[[#This Row],[Column6]])</f>
        <v>0</v>
      </c>
      <c r="O71" s="101">
        <f>SUM(Query2[[#This Row],[Column7]],Query2[[#This Row],[Column8]])</f>
        <v>0</v>
      </c>
      <c r="P71" s="101">
        <f>SUM(Query2[[#This Row],[Column10]],Query2[[#This Row],[Column11]])</f>
        <v>0</v>
      </c>
      <c r="Q71" s="101">
        <f>SUM(Query2[[#This Row],[Column12]],Query2[[#This Row],[Column13]])</f>
        <v>0</v>
      </c>
      <c r="R71" s="103" t="e">
        <f>(Query2[[#This Row],[Column4]]/D128)</f>
        <v>#VALUE!</v>
      </c>
      <c r="S71" s="103" t="e">
        <f>(Query2[[#This Row],[Column15]]/O135)</f>
        <v>#DIV/0!</v>
      </c>
      <c r="T71" s="103" t="e">
        <f>(Query2[[#This Row],[Column14]]/N135)</f>
        <v>#DIV/0!</v>
      </c>
      <c r="U71" s="103" t="e">
        <f>(Query2[[#This Row],[Column9]]/I128)</f>
        <v>#VALUE!</v>
      </c>
      <c r="V71" s="103">
        <f>(Query2[[#This Row],[Column17]]/Q135)</f>
        <v>0</v>
      </c>
      <c r="W71" s="103" t="e">
        <f>(Query2[[#This Row],[Column10]]+Query2[[#This Row],[Column11]]/J128+K128)</f>
        <v>#VALUE!</v>
      </c>
      <c r="X71" s="104" t="e">
        <f>(Query2[[#This Row],[Column5]]+Query2[[#This Row],[Column6]])</f>
        <v>#VALUE!</v>
      </c>
      <c r="Y71" s="104" t="e">
        <f>(Query2[[#This Row],[Column7]]+Query2[[#This Row],[Column8]])</f>
        <v>#VALUE!</v>
      </c>
      <c r="Z71" s="104" t="e">
        <f>(Query2[[#This Row],[Column10]]+Query2[[#This Row],[Column11]])</f>
        <v>#VALUE!</v>
      </c>
      <c r="AA71" s="104" t="e">
        <f>(Query2[[#This Row],[Column12]]+Query2[[#This Row],[Column13]])</f>
        <v>#VALUE!</v>
      </c>
      <c r="AB71" s="104" t="e">
        <f>(G128+H128/E128+F128)</f>
        <v>#DIV/0!</v>
      </c>
      <c r="AC71" s="104" t="e">
        <f>(G128+H128/D128)</f>
        <v>#DIV/0!</v>
      </c>
      <c r="AD71" s="104" t="e">
        <f>(E128+F128/D128)</f>
        <v>#DIV/0!</v>
      </c>
      <c r="AE71" s="104">
        <f>(L128+M128/J128+K128)</f>
        <v>94998.978921315982</v>
      </c>
      <c r="AF71" s="104" t="e">
        <f>(Query2[[#This Row],[Column12]]+Query2[[#This Row],[Column13]]/I128)</f>
        <v>#VALUE!</v>
      </c>
      <c r="AG71" s="104">
        <f>(J128+K128/I128)</f>
        <v>989663.02773068589</v>
      </c>
      <c r="AH71" s="102" t="s">
        <v>163</v>
      </c>
    </row>
    <row r="72" spans="1:34">
      <c r="A72" s="101"/>
      <c r="B72" s="101"/>
      <c r="C72" s="101"/>
      <c r="D72" s="101"/>
      <c r="E72" s="101" t="s">
        <v>6</v>
      </c>
      <c r="F72" s="101" t="s">
        <v>3</v>
      </c>
      <c r="G72" s="101" t="s">
        <v>6</v>
      </c>
      <c r="H72" s="101" t="s">
        <v>3</v>
      </c>
      <c r="I72" s="101"/>
      <c r="J72" s="101" t="s">
        <v>6</v>
      </c>
      <c r="K72" s="101" t="s">
        <v>3</v>
      </c>
      <c r="L72" s="101" t="s">
        <v>6</v>
      </c>
      <c r="M72" s="101" t="s">
        <v>3</v>
      </c>
      <c r="N72" s="101">
        <f>SUM(Query2[[#This Row],[Column5]],Query2[[#This Row],[Column6]])</f>
        <v>0</v>
      </c>
      <c r="O72" s="101">
        <f>SUM(Query2[[#This Row],[Column7]],Query2[[#This Row],[Column8]])</f>
        <v>0</v>
      </c>
      <c r="P72" s="101">
        <f>SUM(Query2[[#This Row],[Column10]],Query2[[#This Row],[Column11]])</f>
        <v>0</v>
      </c>
      <c r="Q72" s="101">
        <f>SUM(Query2[[#This Row],[Column12]],Query2[[#This Row],[Column13]])</f>
        <v>0</v>
      </c>
      <c r="R72" s="103" t="e">
        <f>(Query2[[#This Row],[Column4]]/D129)</f>
        <v>#DIV/0!</v>
      </c>
      <c r="S72" s="103">
        <f>(Query2[[#This Row],[Column15]]/O136)</f>
        <v>0</v>
      </c>
      <c r="T72" s="103">
        <f>(Query2[[#This Row],[Column14]]/N136)</f>
        <v>0</v>
      </c>
      <c r="U72" s="103">
        <f>(Query2[[#This Row],[Column9]]/I129)</f>
        <v>0</v>
      </c>
      <c r="V72" s="103">
        <f>(Query2[[#This Row],[Column17]]/Q136)</f>
        <v>0</v>
      </c>
      <c r="W72" s="103" t="e">
        <f>(Query2[[#This Row],[Column10]]+Query2[[#This Row],[Column11]]/J129+K129)</f>
        <v>#VALUE!</v>
      </c>
      <c r="X72" s="104" t="e">
        <f>(Query2[[#This Row],[Column5]]+Query2[[#This Row],[Column6]])</f>
        <v>#VALUE!</v>
      </c>
      <c r="Y72" s="104" t="e">
        <f>(Query2[[#This Row],[Column7]]+Query2[[#This Row],[Column8]])</f>
        <v>#VALUE!</v>
      </c>
      <c r="Z72" s="104" t="e">
        <f>(Query2[[#This Row],[Column10]]+Query2[[#This Row],[Column11]])</f>
        <v>#VALUE!</v>
      </c>
      <c r="AA72" s="104" t="e">
        <f>(Query2[[#This Row],[Column12]]+Query2[[#This Row],[Column13]])</f>
        <v>#VALUE!</v>
      </c>
      <c r="AB72" s="104" t="e">
        <f>(G129+H129/E129+F129)</f>
        <v>#DIV/0!</v>
      </c>
      <c r="AC72" s="104" t="e">
        <f>(G129+H129/D129)</f>
        <v>#DIV/0!</v>
      </c>
      <c r="AD72" s="104" t="e">
        <f>(E129+F129/D129)</f>
        <v>#DIV/0!</v>
      </c>
      <c r="AE72" s="104">
        <f>(L129+M129/J129+K129)</f>
        <v>221804.00309553609</v>
      </c>
      <c r="AF72" s="104" t="e">
        <f>(Query2[[#This Row],[Column12]]+Query2[[#This Row],[Column13]]/I129)</f>
        <v>#VALUE!</v>
      </c>
      <c r="AG72" s="104">
        <f>(J129+K129/I129)</f>
        <v>908306.30868504627</v>
      </c>
      <c r="AH72" s="102" t="s">
        <v>163</v>
      </c>
    </row>
    <row r="73" spans="1:34">
      <c r="A73" s="108" t="s">
        <v>204</v>
      </c>
      <c r="B73" s="101" t="s">
        <v>7</v>
      </c>
      <c r="C73" s="101" t="s">
        <v>88</v>
      </c>
      <c r="D73" s="101">
        <v>0</v>
      </c>
      <c r="E73" s="101">
        <v>0</v>
      </c>
      <c r="F73" s="101">
        <v>0</v>
      </c>
      <c r="G73" s="101">
        <v>0</v>
      </c>
      <c r="H73" s="101">
        <v>0</v>
      </c>
      <c r="I73" s="101">
        <v>6808170</v>
      </c>
      <c r="J73" s="101">
        <v>5717337</v>
      </c>
      <c r="K73" s="101">
        <v>4033722</v>
      </c>
      <c r="L73" s="101">
        <v>234523</v>
      </c>
      <c r="M73" s="101">
        <v>37765</v>
      </c>
      <c r="N73" s="101">
        <f>SUM(Query2[[#This Row],[Column5]],Query2[[#This Row],[Column6]])</f>
        <v>0</v>
      </c>
      <c r="O73" s="101">
        <f>SUM(Query2[[#This Row],[Column7]],Query2[[#This Row],[Column8]])</f>
        <v>0</v>
      </c>
      <c r="P73" s="101">
        <f>SUM(Query2[[#This Row],[Column10]],Query2[[#This Row],[Column11]])</f>
        <v>9751059</v>
      </c>
      <c r="Q73" s="101">
        <f>SUM(Query2[[#This Row],[Column12]],Query2[[#This Row],[Column13]])</f>
        <v>272288</v>
      </c>
      <c r="R73" s="103" t="e">
        <f>(Query2[[#This Row],[Column4]]/D133)</f>
        <v>#DIV/0!</v>
      </c>
      <c r="S73" s="103" t="e">
        <f>(Query2[[#This Row],[Column15]]/O137)</f>
        <v>#DIV/0!</v>
      </c>
      <c r="T73" s="103" t="e">
        <f>(Query2[[#This Row],[Column14]]/N137)</f>
        <v>#DIV/0!</v>
      </c>
      <c r="U73" s="103">
        <f>(Query2[[#This Row],[Column9]]/I133)</f>
        <v>177.00109193011647</v>
      </c>
      <c r="V73" s="103" t="e">
        <f>(Query2[[#This Row],[Column17]]/Q137)</f>
        <v>#DIV/0!</v>
      </c>
      <c r="W73" s="103">
        <f>(Query2[[#This Row],[Column10]]+Query2[[#This Row],[Column11]]/J133+K133)</f>
        <v>5746656.9000598136</v>
      </c>
      <c r="X73" s="104">
        <f>(Query2[[#This Row],[Column5]]+Query2[[#This Row],[Column6]])</f>
        <v>0</v>
      </c>
      <c r="Y73" s="104">
        <f>(Query2[[#This Row],[Column7]]+Query2[[#This Row],[Column8]])</f>
        <v>0</v>
      </c>
      <c r="Z73" s="104">
        <f>(Query2[[#This Row],[Column10]]+Query2[[#This Row],[Column11]])</f>
        <v>9751059</v>
      </c>
      <c r="AA73" s="104">
        <f>(Query2[[#This Row],[Column12]]+Query2[[#This Row],[Column13]])</f>
        <v>272288</v>
      </c>
      <c r="AB73" s="104" t="e">
        <f>(G133+H133/E133+F133)</f>
        <v>#DIV/0!</v>
      </c>
      <c r="AC73" s="104" t="e">
        <f>(G133+H133/D133)</f>
        <v>#DIV/0!</v>
      </c>
      <c r="AD73" s="104" t="e">
        <f>(E133+F133/D133)</f>
        <v>#DIV/0!</v>
      </c>
      <c r="AE73" s="104">
        <f>(L133+M133/J133+K133)</f>
        <v>30498.849141969939</v>
      </c>
      <c r="AF73" s="104">
        <f>(Query2[[#This Row],[Column12]]+Query2[[#This Row],[Column13]]/I133)</f>
        <v>234523.98182716305</v>
      </c>
      <c r="AG73" s="104">
        <f>(J133+K133/I133)</f>
        <v>38453.75954138935</v>
      </c>
      <c r="AH73" s="102" t="s">
        <v>163</v>
      </c>
    </row>
    <row r="74" spans="1:34">
      <c r="A74" s="108" t="s">
        <v>204</v>
      </c>
      <c r="B74" s="101" t="s">
        <v>8</v>
      </c>
      <c r="C74" s="101" t="s">
        <v>88</v>
      </c>
      <c r="D74" s="101">
        <v>304310</v>
      </c>
      <c r="E74" s="101">
        <v>8679</v>
      </c>
      <c r="F74" s="101">
        <v>553227</v>
      </c>
      <c r="G74" s="101">
        <v>417.4017164</v>
      </c>
      <c r="H74" s="101">
        <v>13381.5338066</v>
      </c>
      <c r="I74" s="101">
        <v>13075284</v>
      </c>
      <c r="J74" s="101">
        <v>11574028</v>
      </c>
      <c r="K74" s="101">
        <v>7012218</v>
      </c>
      <c r="L74" s="101">
        <v>486268.09720809996</v>
      </c>
      <c r="M74" s="101">
        <v>94259.681677299988</v>
      </c>
      <c r="N74" s="101">
        <f>SUM(Query2[[#This Row],[Column5]],Query2[[#This Row],[Column6]])</f>
        <v>561906</v>
      </c>
      <c r="O74" s="101">
        <f>SUM(Query2[[#This Row],[Column7]],Query2[[#This Row],[Column8]])</f>
        <v>13798.935523</v>
      </c>
      <c r="P74" s="101">
        <f>SUM(Query2[[#This Row],[Column10]],Query2[[#This Row],[Column11]])</f>
        <v>18586246</v>
      </c>
      <c r="Q74" s="101">
        <f>SUM(Query2[[#This Row],[Column12]],Query2[[#This Row],[Column13]])</f>
        <v>580527.77888539992</v>
      </c>
      <c r="R74" s="103" t="e">
        <f>(Query2[[#This Row],[Column4]]/D134)</f>
        <v>#DIV/0!</v>
      </c>
      <c r="S74" s="103" t="e">
        <f>(Query2[[#This Row],[Column15]]/O138)</f>
        <v>#DIV/0!</v>
      </c>
      <c r="T74" s="103" t="e">
        <f>(Query2[[#This Row],[Column14]]/N138)</f>
        <v>#DIV/0!</v>
      </c>
      <c r="U74" s="103">
        <f>(Query2[[#This Row],[Column9]]/I134)</f>
        <v>2.4778742480075575</v>
      </c>
      <c r="V74" s="103" t="e">
        <f>(Query2[[#This Row],[Column17]]/Q138)</f>
        <v>#DIV/0!</v>
      </c>
      <c r="W74" s="103">
        <f>(Query2[[#This Row],[Column10]]+Query2[[#This Row],[Column11]]/J134+K134)</f>
        <v>12040599.676874766</v>
      </c>
      <c r="X74" s="104">
        <f>(Query2[[#This Row],[Column5]]+Query2[[#This Row],[Column6]])</f>
        <v>561906</v>
      </c>
      <c r="Y74" s="104">
        <f>(Query2[[#This Row],[Column7]]+Query2[[#This Row],[Column8]])</f>
        <v>13798.935523</v>
      </c>
      <c r="Z74" s="104">
        <f>(Query2[[#This Row],[Column10]]+Query2[[#This Row],[Column11]])</f>
        <v>18586246</v>
      </c>
      <c r="AA74" s="104">
        <f>(Query2[[#This Row],[Column12]]+Query2[[#This Row],[Column13]])</f>
        <v>580527.77888539992</v>
      </c>
      <c r="AB74" s="104" t="e">
        <f>(G134+H134/E134+F134)</f>
        <v>#DIV/0!</v>
      </c>
      <c r="AC74" s="104" t="e">
        <f>(G134+H134/D134)</f>
        <v>#DIV/0!</v>
      </c>
      <c r="AD74" s="104" t="e">
        <f>(E134+F134/D134)</f>
        <v>#DIV/0!</v>
      </c>
      <c r="AE74" s="104">
        <f>(L134+M134/J134+K134)</f>
        <v>579060.62276481476</v>
      </c>
      <c r="AF74" s="104">
        <f>(Query2[[#This Row],[Column12]]+Query2[[#This Row],[Column13]]/I134)</f>
        <v>486268.11507108773</v>
      </c>
      <c r="AG74" s="104">
        <f>(J134+K134/I134)</f>
        <v>2619554.088418677</v>
      </c>
      <c r="AH74" s="102" t="s">
        <v>163</v>
      </c>
    </row>
    <row r="75" spans="1:34">
      <c r="A75" s="108" t="s">
        <v>204</v>
      </c>
      <c r="B75" s="101" t="s">
        <v>9</v>
      </c>
      <c r="C75" s="101" t="s">
        <v>88</v>
      </c>
      <c r="D75" s="101">
        <v>458202</v>
      </c>
      <c r="E75" s="101">
        <v>14580</v>
      </c>
      <c r="F75" s="101">
        <v>1093438</v>
      </c>
      <c r="G75" s="101">
        <v>620.35699999999997</v>
      </c>
      <c r="H75" s="101">
        <v>23562.546300000002</v>
      </c>
      <c r="I75" s="101">
        <v>53624770</v>
      </c>
      <c r="J75" s="101">
        <v>29829148</v>
      </c>
      <c r="K75" s="101">
        <v>22875640</v>
      </c>
      <c r="L75" s="101">
        <v>1244649.1220385002</v>
      </c>
      <c r="M75" s="101">
        <v>287216.18117</v>
      </c>
      <c r="N75" s="101">
        <f>SUM(Query2[[#This Row],[Column5]],Query2[[#This Row],[Column6]])</f>
        <v>1108018</v>
      </c>
      <c r="O75" s="101">
        <f>SUM(Query2[[#This Row],[Column7]],Query2[[#This Row],[Column8]])</f>
        <v>24182.903300000002</v>
      </c>
      <c r="P75" s="101">
        <f>SUM(Query2[[#This Row],[Column10]],Query2[[#This Row],[Column11]])</f>
        <v>52704788</v>
      </c>
      <c r="Q75" s="101">
        <f>SUM(Query2[[#This Row],[Column12]],Query2[[#This Row],[Column13]])</f>
        <v>1531865.3032085001</v>
      </c>
      <c r="R75" s="103" t="e">
        <f>(Query2[[#This Row],[Column4]]/D135)</f>
        <v>#DIV/0!</v>
      </c>
      <c r="S75" s="103" t="e">
        <f>(Query2[[#This Row],[Column15]]/O139)</f>
        <v>#DIV/0!</v>
      </c>
      <c r="T75" s="103" t="e">
        <f>(Query2[[#This Row],[Column14]]/N139)</f>
        <v>#DIV/0!</v>
      </c>
      <c r="U75" s="103">
        <f>(Query2[[#This Row],[Column9]]/I135)</f>
        <v>140.01026093586</v>
      </c>
      <c r="V75" s="103" t="e">
        <f>(Query2[[#This Row],[Column17]]/Q139)</f>
        <v>#DIV/0!</v>
      </c>
      <c r="W75" s="103">
        <f>(Query2[[#This Row],[Column10]]+Query2[[#This Row],[Column11]]/J135+K135)</f>
        <v>29877748.388451442</v>
      </c>
      <c r="X75" s="104">
        <f>(Query2[[#This Row],[Column5]]+Query2[[#This Row],[Column6]])</f>
        <v>1108018</v>
      </c>
      <c r="Y75" s="104">
        <f>(Query2[[#This Row],[Column7]]+Query2[[#This Row],[Column8]])</f>
        <v>24182.903300000002</v>
      </c>
      <c r="Z75" s="104">
        <f>(Query2[[#This Row],[Column10]]+Query2[[#This Row],[Column11]])</f>
        <v>52704788</v>
      </c>
      <c r="AA75" s="104">
        <f>(Query2[[#This Row],[Column12]]+Query2[[#This Row],[Column13]])</f>
        <v>1531865.3032085001</v>
      </c>
      <c r="AB75" s="104" t="e">
        <f>(G135+H135/E135+F135)</f>
        <v>#DIV/0!</v>
      </c>
      <c r="AC75" s="104" t="e">
        <f>(G135+H135/D135)</f>
        <v>#DIV/0!</v>
      </c>
      <c r="AD75" s="104" t="e">
        <f>(E135+F135/D135)</f>
        <v>#DIV/0!</v>
      </c>
      <c r="AE75" s="104">
        <f>(L135+M135/J135+K135)</f>
        <v>53144.360843324808</v>
      </c>
      <c r="AF75" s="104">
        <f>(Query2[[#This Row],[Column12]]+Query2[[#This Row],[Column13]]/I135)</f>
        <v>1244649.8719384526</v>
      </c>
      <c r="AG75" s="104">
        <f>(J135+K135/I135)</f>
        <v>150114.12649410192</v>
      </c>
      <c r="AH75" s="102" t="s">
        <v>163</v>
      </c>
    </row>
    <row r="76" spans="1:34">
      <c r="A76" s="108" t="s">
        <v>204</v>
      </c>
      <c r="B76" s="101" t="s">
        <v>10</v>
      </c>
      <c r="C76" s="101" t="s">
        <v>88</v>
      </c>
      <c r="D76" s="101">
        <v>166498</v>
      </c>
      <c r="E76" s="101">
        <v>15421</v>
      </c>
      <c r="F76" s="101">
        <v>414772</v>
      </c>
      <c r="G76" s="101">
        <v>877.68035729999986</v>
      </c>
      <c r="H76" s="101">
        <v>9112.1508462999991</v>
      </c>
      <c r="I76" s="101">
        <v>39598183</v>
      </c>
      <c r="J76" s="101">
        <v>20156507</v>
      </c>
      <c r="K76" s="101">
        <v>11261304</v>
      </c>
      <c r="L76" s="101">
        <v>723384.01470279996</v>
      </c>
      <c r="M76" s="101">
        <v>119490.89241</v>
      </c>
      <c r="N76" s="101">
        <f>SUM(Query2[[#This Row],[Column5]],Query2[[#This Row],[Column6]])</f>
        <v>430193</v>
      </c>
      <c r="O76" s="101">
        <f>SUM(Query2[[#This Row],[Column7]],Query2[[#This Row],[Column8]])</f>
        <v>9989.8312035999988</v>
      </c>
      <c r="P76" s="101">
        <f>SUM(Query2[[#This Row],[Column10]],Query2[[#This Row],[Column11]])</f>
        <v>31417811</v>
      </c>
      <c r="Q76" s="101">
        <f>SUM(Query2[[#This Row],[Column12]],Query2[[#This Row],[Column13]])</f>
        <v>842874.90711279993</v>
      </c>
      <c r="R76" s="103">
        <f>(Query2[[#This Row],[Column4]]/D136)</f>
        <v>2.9129384834237814E-3</v>
      </c>
      <c r="S76" s="103" t="e">
        <f>(Query2[[#This Row],[Column15]]/O140)</f>
        <v>#DIV/0!</v>
      </c>
      <c r="T76" s="103" t="e">
        <f>(Query2[[#This Row],[Column14]]/N140)</f>
        <v>#DIV/0!</v>
      </c>
      <c r="U76" s="103">
        <f>(Query2[[#This Row],[Column9]]/I136)</f>
        <v>4.8113096792332111E-2</v>
      </c>
      <c r="V76" s="103">
        <f>(Query2[[#This Row],[Column17]]/Q140)</f>
        <v>3.4553683285210628</v>
      </c>
      <c r="W76" s="103">
        <f>(Query2[[#This Row],[Column10]]+Query2[[#This Row],[Column11]]/J136+K136)</f>
        <v>449835278.01827675</v>
      </c>
      <c r="X76" s="104">
        <f>(Query2[[#This Row],[Column5]]+Query2[[#This Row],[Column6]])</f>
        <v>430193</v>
      </c>
      <c r="Y76" s="104">
        <f>(Query2[[#This Row],[Column7]]+Query2[[#This Row],[Column8]])</f>
        <v>9989.8312035999988</v>
      </c>
      <c r="Z76" s="104">
        <f>(Query2[[#This Row],[Column10]]+Query2[[#This Row],[Column11]])</f>
        <v>31417811</v>
      </c>
      <c r="AA76" s="104">
        <f>(Query2[[#This Row],[Column12]]+Query2[[#This Row],[Column13]])</f>
        <v>842874.90711279993</v>
      </c>
      <c r="AB76" s="104">
        <f>(G136+H136/E136+F136)</f>
        <v>189538949.5656977</v>
      </c>
      <c r="AC76" s="104">
        <f>(G136+H136/D136)</f>
        <v>37983.846662855321</v>
      </c>
      <c r="AD76" s="104">
        <f>(E136+F136/D136)</f>
        <v>798671.31538296677</v>
      </c>
      <c r="AE76" s="104">
        <f>(L136+M136/J136+K136)</f>
        <v>457956498.51408666</v>
      </c>
      <c r="AF76" s="104">
        <f>(Query2[[#This Row],[Column12]]+Query2[[#This Row],[Column13]]/I136)</f>
        <v>723384.01484798535</v>
      </c>
      <c r="AG76" s="104">
        <f>(J136+K136/I136)</f>
        <v>616153688.52207386</v>
      </c>
      <c r="AH76" s="102" t="s">
        <v>163</v>
      </c>
    </row>
    <row r="77" spans="1:34">
      <c r="A77" s="108" t="s">
        <v>204</v>
      </c>
      <c r="B77" s="101" t="s">
        <v>11</v>
      </c>
      <c r="C77" s="101" t="s">
        <v>88</v>
      </c>
      <c r="D77" s="101">
        <v>0</v>
      </c>
      <c r="E77" s="101">
        <v>0</v>
      </c>
      <c r="F77" s="101">
        <v>0</v>
      </c>
      <c r="G77" s="101">
        <v>0</v>
      </c>
      <c r="H77" s="101">
        <v>0</v>
      </c>
      <c r="I77" s="101">
        <v>7539193</v>
      </c>
      <c r="J77" s="101">
        <v>7986209</v>
      </c>
      <c r="K77" s="101">
        <v>5224681</v>
      </c>
      <c r="L77" s="101">
        <v>293418.23682270001</v>
      </c>
      <c r="M77" s="101">
        <v>54767.733999999997</v>
      </c>
      <c r="N77" s="101">
        <f>SUM(Query2[[#This Row],[Column5]],Query2[[#This Row],[Column6]])</f>
        <v>0</v>
      </c>
      <c r="O77" s="101">
        <f>SUM(Query2[[#This Row],[Column7]],Query2[[#This Row],[Column8]])</f>
        <v>0</v>
      </c>
      <c r="P77" s="101">
        <f>SUM(Query2[[#This Row],[Column10]],Query2[[#This Row],[Column11]])</f>
        <v>13210890</v>
      </c>
      <c r="Q77" s="101">
        <f>SUM(Query2[[#This Row],[Column12]],Query2[[#This Row],[Column13]])</f>
        <v>348185.97082270001</v>
      </c>
      <c r="R77" s="103" t="e">
        <f>(Query2[[#This Row],[Column4]]/#REF!)</f>
        <v>#REF!</v>
      </c>
      <c r="S77" s="103">
        <f>(Query2[[#This Row],[Column15]]/O141)</f>
        <v>0</v>
      </c>
      <c r="T77" s="103">
        <f>(Query2[[#This Row],[Column14]]/N141)</f>
        <v>0</v>
      </c>
      <c r="U77" s="103" t="e">
        <f>(Query2[[#This Row],[Column9]]/#REF!)</f>
        <v>#REF!</v>
      </c>
      <c r="V77" s="103">
        <f>(Query2[[#This Row],[Column17]]/Q141)</f>
        <v>0.67134298368765188</v>
      </c>
      <c r="W77" s="103" t="e">
        <f>(Query2[[#This Row],[Column10]]+Query2[[#This Row],[Column11]]/#REF!+#REF!)</f>
        <v>#REF!</v>
      </c>
      <c r="X77" s="104">
        <f>(Query2[[#This Row],[Column5]]+Query2[[#This Row],[Column6]])</f>
        <v>0</v>
      </c>
      <c r="Y77" s="104">
        <f>(Query2[[#This Row],[Column7]]+Query2[[#This Row],[Column8]])</f>
        <v>0</v>
      </c>
      <c r="Z77" s="104">
        <f>(Query2[[#This Row],[Column10]]+Query2[[#This Row],[Column11]])</f>
        <v>13210890</v>
      </c>
      <c r="AA77" s="104">
        <f>(Query2[[#This Row],[Column12]]+Query2[[#This Row],[Column13]])</f>
        <v>348185.97082270001</v>
      </c>
      <c r="AB77" s="104" t="e">
        <f>(#REF!+#REF!/#REF!+#REF!)</f>
        <v>#REF!</v>
      </c>
      <c r="AC77" s="104" t="e">
        <f>(#REF!+#REF!/#REF!)</f>
        <v>#REF!</v>
      </c>
      <c r="AD77" s="104" t="e">
        <f>(#REF!+#REF!/#REF!)</f>
        <v>#REF!</v>
      </c>
      <c r="AE77" s="104" t="e">
        <f>(#REF!+#REF!/#REF!+#REF!)</f>
        <v>#REF!</v>
      </c>
      <c r="AF77" s="104" t="e">
        <f>(Query2[[#This Row],[Column12]]+Query2[[#This Row],[Column13]]/#REF!)</f>
        <v>#REF!</v>
      </c>
      <c r="AG77" s="104" t="e">
        <f>(#REF!+#REF!/#REF!)</f>
        <v>#REF!</v>
      </c>
      <c r="AH77" s="102" t="s">
        <v>163</v>
      </c>
    </row>
    <row r="78" spans="1:34">
      <c r="A78" s="108" t="s">
        <v>204</v>
      </c>
      <c r="B78" s="101" t="s">
        <v>12</v>
      </c>
      <c r="C78" s="101" t="s">
        <v>88</v>
      </c>
      <c r="D78" s="101">
        <v>523750</v>
      </c>
      <c r="E78" s="101">
        <v>54360</v>
      </c>
      <c r="F78" s="101">
        <v>821547</v>
      </c>
      <c r="G78" s="101">
        <v>2602.0345290999999</v>
      </c>
      <c r="H78" s="101">
        <v>18864.716816600001</v>
      </c>
      <c r="I78" s="101">
        <v>23769753</v>
      </c>
      <c r="J78" s="101">
        <v>24926270</v>
      </c>
      <c r="K78" s="101">
        <v>13952663</v>
      </c>
      <c r="L78" s="101">
        <v>1132012.5623122999</v>
      </c>
      <c r="M78" s="101">
        <v>177112.94661349998</v>
      </c>
      <c r="N78" s="101">
        <f>SUM(Query2[[#This Row],[Column5]],Query2[[#This Row],[Column6]])</f>
        <v>875907</v>
      </c>
      <c r="O78" s="101">
        <f>SUM(Query2[[#This Row],[Column7]],Query2[[#This Row],[Column8]])</f>
        <v>21466.751345700002</v>
      </c>
      <c r="P78" s="101">
        <f>SUM(Query2[[#This Row],[Column10]],Query2[[#This Row],[Column11]])</f>
        <v>38878933</v>
      </c>
      <c r="Q78" s="101">
        <f>SUM(Query2[[#This Row],[Column12]],Query2[[#This Row],[Column13]])</f>
        <v>1309125.5089257997</v>
      </c>
      <c r="R78" s="103" t="e">
        <f>(Query2[[#This Row],[Column4]]/D137)</f>
        <v>#DIV/0!</v>
      </c>
      <c r="S78" s="103">
        <f>(Query2[[#This Row],[Column15]]/O142)</f>
        <v>0.99168398582174189</v>
      </c>
      <c r="T78" s="103">
        <f>(Query2[[#This Row],[Column14]]/N142)</f>
        <v>0.88243614503712975</v>
      </c>
      <c r="U78" s="103" t="e">
        <f>(Query2[[#This Row],[Column9]]/I137)</f>
        <v>#VALUE!</v>
      </c>
      <c r="V78" s="103">
        <f>(Query2[[#This Row],[Column17]]/Q142)</f>
        <v>0.99551165567379163</v>
      </c>
      <c r="W78" s="103" t="e">
        <f>(Query2[[#This Row],[Column10]]+Query2[[#This Row],[Column11]]/J137+K137)</f>
        <v>#DIV/0!</v>
      </c>
      <c r="X78" s="104">
        <f>(Query2[[#This Row],[Column5]]+Query2[[#This Row],[Column6]])</f>
        <v>875907</v>
      </c>
      <c r="Y78" s="104">
        <f>(Query2[[#This Row],[Column7]]+Query2[[#This Row],[Column8]])</f>
        <v>21466.751345700002</v>
      </c>
      <c r="Z78" s="104">
        <f>(Query2[[#This Row],[Column10]]+Query2[[#This Row],[Column11]])</f>
        <v>38878933</v>
      </c>
      <c r="AA78" s="104">
        <f>(Query2[[#This Row],[Column12]]+Query2[[#This Row],[Column13]])</f>
        <v>1309125.5089257997</v>
      </c>
      <c r="AB78" s="104" t="e">
        <f>(G137+H137/E137+F137)</f>
        <v>#DIV/0!</v>
      </c>
      <c r="AC78" s="104" t="e">
        <f>(G137+H137/D137)</f>
        <v>#DIV/0!</v>
      </c>
      <c r="AD78" s="104" t="e">
        <f>(E137+F137/D137)</f>
        <v>#DIV/0!</v>
      </c>
      <c r="AE78" s="104" t="e">
        <f>(L137+M137/J137+K137)</f>
        <v>#DIV/0!</v>
      </c>
      <c r="AF78" s="104" t="e">
        <f>(Query2[[#This Row],[Column12]]+Query2[[#This Row],[Column13]]/I137)</f>
        <v>#VALUE!</v>
      </c>
      <c r="AG78" s="104" t="e">
        <f>(J137+K137/I137)</f>
        <v>#VALUE!</v>
      </c>
      <c r="AH78" s="102" t="s">
        <v>163</v>
      </c>
    </row>
    <row r="79" spans="1:34">
      <c r="A79" s="108" t="s">
        <v>204</v>
      </c>
      <c r="B79" s="101" t="s">
        <v>13</v>
      </c>
      <c r="C79" s="101" t="s">
        <v>88</v>
      </c>
      <c r="D79" s="101">
        <v>88296</v>
      </c>
      <c r="E79" s="101">
        <v>1500</v>
      </c>
      <c r="F79" s="101">
        <v>131454</v>
      </c>
      <c r="G79" s="101">
        <v>70.621752200000003</v>
      </c>
      <c r="H79" s="101">
        <v>2770.8032292000003</v>
      </c>
      <c r="I79" s="101">
        <v>23974333</v>
      </c>
      <c r="J79" s="101">
        <v>12109219</v>
      </c>
      <c r="K79" s="101">
        <v>6511575</v>
      </c>
      <c r="L79" s="101">
        <v>501064.51775300002</v>
      </c>
      <c r="M79" s="101">
        <v>86468.424400000004</v>
      </c>
      <c r="N79" s="101">
        <f>SUM(Query2[[#This Row],[Column5]],Query2[[#This Row],[Column6]])</f>
        <v>132954</v>
      </c>
      <c r="O79" s="101">
        <f>SUM(Query2[[#This Row],[Column7]],Query2[[#This Row],[Column8]])</f>
        <v>2841.4249814000004</v>
      </c>
      <c r="P79" s="101">
        <f>SUM(Query2[[#This Row],[Column10]],Query2[[#This Row],[Column11]])</f>
        <v>18620794</v>
      </c>
      <c r="Q79" s="101">
        <f>SUM(Query2[[#This Row],[Column12]],Query2[[#This Row],[Column13]])</f>
        <v>587532.94215300004</v>
      </c>
      <c r="R79" s="103" t="e">
        <f>(Query2[[#This Row],[Column4]]/D138)</f>
        <v>#VALUE!</v>
      </c>
      <c r="S79" s="103">
        <f>(Query2[[#This Row],[Column15]]/O143)</f>
        <v>0.31709108184712564</v>
      </c>
      <c r="T79" s="103">
        <f>(Query2[[#This Row],[Column14]]/N143)</f>
        <v>0.33089267404007922</v>
      </c>
      <c r="U79" s="103" t="e">
        <f>(Query2[[#This Row],[Column9]]/I138)</f>
        <v>#VALUE!</v>
      </c>
      <c r="V79" s="103">
        <f>(Query2[[#This Row],[Column17]]/Q143)</f>
        <v>0.78268032929074427</v>
      </c>
      <c r="W79" s="103" t="e">
        <f>(Query2[[#This Row],[Column10]]+Query2[[#This Row],[Column11]]/J138+K138)</f>
        <v>#VALUE!</v>
      </c>
      <c r="X79" s="104">
        <f>(Query2[[#This Row],[Column5]]+Query2[[#This Row],[Column6]])</f>
        <v>132954</v>
      </c>
      <c r="Y79" s="104">
        <f>(Query2[[#This Row],[Column7]]+Query2[[#This Row],[Column8]])</f>
        <v>2841.4249814000004</v>
      </c>
      <c r="Z79" s="104">
        <f>(Query2[[#This Row],[Column10]]+Query2[[#This Row],[Column11]])</f>
        <v>18620794</v>
      </c>
      <c r="AA79" s="104">
        <f>(Query2[[#This Row],[Column12]]+Query2[[#This Row],[Column13]])</f>
        <v>587532.94215300004</v>
      </c>
      <c r="AB79" s="104" t="e">
        <f>(G138+H138/E138+F138)</f>
        <v>#VALUE!</v>
      </c>
      <c r="AC79" s="104" t="e">
        <f>(G138+H138/D138)</f>
        <v>#VALUE!</v>
      </c>
      <c r="AD79" s="104" t="e">
        <f>(E138+F138/D138)</f>
        <v>#VALUE!</v>
      </c>
      <c r="AE79" s="104" t="e">
        <f>(L138+M138/J138+K138)</f>
        <v>#VALUE!</v>
      </c>
      <c r="AF79" s="104" t="e">
        <f>(Query2[[#This Row],[Column12]]+Query2[[#This Row],[Column13]]/I138)</f>
        <v>#VALUE!</v>
      </c>
      <c r="AG79" s="104" t="e">
        <f>(J138+K138/I138)</f>
        <v>#VALUE!</v>
      </c>
      <c r="AH79" s="102" t="s">
        <v>163</v>
      </c>
    </row>
    <row r="80" spans="1:34">
      <c r="A80" s="108" t="s">
        <v>204</v>
      </c>
      <c r="B80" s="101" t="s">
        <v>14</v>
      </c>
      <c r="C80" s="101" t="s">
        <v>88</v>
      </c>
      <c r="D80" s="101">
        <v>114177</v>
      </c>
      <c r="E80" s="101">
        <v>1597</v>
      </c>
      <c r="F80" s="101">
        <v>151590</v>
      </c>
      <c r="G80" s="101">
        <v>81.726794100000006</v>
      </c>
      <c r="H80" s="101">
        <v>3597.8453123000004</v>
      </c>
      <c r="I80" s="101">
        <v>8055999</v>
      </c>
      <c r="J80" s="101">
        <v>6998511</v>
      </c>
      <c r="K80" s="101">
        <v>4443044</v>
      </c>
      <c r="L80" s="101">
        <v>288626.62401990005</v>
      </c>
      <c r="M80" s="101">
        <v>52812.782850299998</v>
      </c>
      <c r="N80" s="101">
        <f>SUM(Query2[[#This Row],[Column5]],Query2[[#This Row],[Column6]])</f>
        <v>153187</v>
      </c>
      <c r="O80" s="101">
        <f>SUM(Query2[[#This Row],[Column7]],Query2[[#This Row],[Column8]])</f>
        <v>3679.5721064000004</v>
      </c>
      <c r="P80" s="101">
        <f>SUM(Query2[[#This Row],[Column10]],Query2[[#This Row],[Column11]])</f>
        <v>11441555</v>
      </c>
      <c r="Q80" s="101">
        <f>SUM(Query2[[#This Row],[Column12]],Query2[[#This Row],[Column13]])</f>
        <v>341439.40687020007</v>
      </c>
      <c r="R80" s="103" t="e">
        <f>(Query2[[#This Row],[Column4]]/D139)</f>
        <v>#DIV/0!</v>
      </c>
      <c r="S80" s="103" t="e">
        <f>(Query2[[#This Row],[Column15]]/O144)</f>
        <v>#DIV/0!</v>
      </c>
      <c r="T80" s="103" t="e">
        <f>(Query2[[#This Row],[Column14]]/N144)</f>
        <v>#DIV/0!</v>
      </c>
      <c r="U80" s="103" t="e">
        <f>(Query2[[#This Row],[Column9]]/I139)</f>
        <v>#DIV/0!</v>
      </c>
      <c r="V80" s="103">
        <f>(Query2[[#This Row],[Column17]]/Q144)</f>
        <v>1.1287231306498928</v>
      </c>
      <c r="W80" s="103" t="e">
        <f>(Query2[[#This Row],[Column10]]+Query2[[#This Row],[Column11]]/J139+K139)</f>
        <v>#VALUE!</v>
      </c>
      <c r="X80" s="104">
        <f>(Query2[[#This Row],[Column5]]+Query2[[#This Row],[Column6]])</f>
        <v>153187</v>
      </c>
      <c r="Y80" s="104">
        <f>(Query2[[#This Row],[Column7]]+Query2[[#This Row],[Column8]])</f>
        <v>3679.5721064000004</v>
      </c>
      <c r="Z80" s="104">
        <f>(Query2[[#This Row],[Column10]]+Query2[[#This Row],[Column11]])</f>
        <v>11441555</v>
      </c>
      <c r="AA80" s="104">
        <f>(Query2[[#This Row],[Column12]]+Query2[[#This Row],[Column13]])</f>
        <v>341439.40687020007</v>
      </c>
      <c r="AB80" s="104" t="e">
        <f>(G139+H139/E139+F139)</f>
        <v>#VALUE!</v>
      </c>
      <c r="AC80" s="104" t="e">
        <f>(G139+H139/D139)</f>
        <v>#VALUE!</v>
      </c>
      <c r="AD80" s="104" t="e">
        <f>(E139+F139/D139)</f>
        <v>#VALUE!</v>
      </c>
      <c r="AE80" s="104" t="e">
        <f>(L139+M139/J139+K139)</f>
        <v>#VALUE!</v>
      </c>
      <c r="AF80" s="104" t="e">
        <f>(Query2[[#This Row],[Column12]]+Query2[[#This Row],[Column13]]/I139)</f>
        <v>#DIV/0!</v>
      </c>
      <c r="AG80" s="104" t="e">
        <f>(J139+K139/I139)</f>
        <v>#VALUE!</v>
      </c>
      <c r="AH80" s="102" t="s">
        <v>163</v>
      </c>
    </row>
    <row r="81" spans="1:34">
      <c r="A81" s="108" t="s">
        <v>204</v>
      </c>
      <c r="B81" s="101" t="s">
        <v>15</v>
      </c>
      <c r="C81" s="101" t="s">
        <v>88</v>
      </c>
      <c r="D81" s="101">
        <v>102857</v>
      </c>
      <c r="E81" s="101">
        <v>4030</v>
      </c>
      <c r="F81" s="101">
        <v>170605</v>
      </c>
      <c r="G81" s="101">
        <v>256.18401</v>
      </c>
      <c r="H81" s="101">
        <v>3948.11744</v>
      </c>
      <c r="I81" s="101">
        <v>14585589</v>
      </c>
      <c r="J81" s="101">
        <v>23375038</v>
      </c>
      <c r="K81" s="101">
        <v>7757760</v>
      </c>
      <c r="L81" s="101">
        <v>722615.620368</v>
      </c>
      <c r="M81" s="101">
        <v>95423.427731699994</v>
      </c>
      <c r="N81" s="101">
        <f>SUM(Query2[[#This Row],[Column5]],Query2[[#This Row],[Column6]])</f>
        <v>174635</v>
      </c>
      <c r="O81" s="101">
        <f>SUM(Query2[[#This Row],[Column7]],Query2[[#This Row],[Column8]])</f>
        <v>4204.3014499999999</v>
      </c>
      <c r="P81" s="101">
        <f>SUM(Query2[[#This Row],[Column10]],Query2[[#This Row],[Column11]])</f>
        <v>31132798</v>
      </c>
      <c r="Q81" s="101">
        <f>SUM(Query2[[#This Row],[Column12]],Query2[[#This Row],[Column13]])</f>
        <v>818039.04809970001</v>
      </c>
      <c r="R81" s="103" t="e">
        <f>(Query2[[#This Row],[Column4]]/#REF!)</f>
        <v>#REF!</v>
      </c>
      <c r="S81" s="103">
        <f>(Query2[[#This Row],[Column15]]/O145)</f>
        <v>0.22504014812489664</v>
      </c>
      <c r="T81" s="103">
        <f>(Query2[[#This Row],[Column14]]/N145)</f>
        <v>0.22016404354995689</v>
      </c>
      <c r="U81" s="103" t="e">
        <f>(Query2[[#This Row],[Column9]]/#REF!)</f>
        <v>#REF!</v>
      </c>
      <c r="V81" s="103">
        <f>(Query2[[#This Row],[Column17]]/Q145)</f>
        <v>0.68349175953417429</v>
      </c>
      <c r="W81" s="103" t="e">
        <f>(Query2[[#This Row],[Column10]]+Query2[[#This Row],[Column11]]/#REF!+#REF!)</f>
        <v>#REF!</v>
      </c>
      <c r="X81" s="104">
        <f>(Query2[[#This Row],[Column5]]+Query2[[#This Row],[Column6]])</f>
        <v>174635</v>
      </c>
      <c r="Y81" s="104">
        <f>(Query2[[#This Row],[Column7]]+Query2[[#This Row],[Column8]])</f>
        <v>4204.3014499999999</v>
      </c>
      <c r="Z81" s="104">
        <f>(Query2[[#This Row],[Column10]]+Query2[[#This Row],[Column11]])</f>
        <v>31132798</v>
      </c>
      <c r="AA81" s="104">
        <f>(Query2[[#This Row],[Column12]]+Query2[[#This Row],[Column13]])</f>
        <v>818039.04809970001</v>
      </c>
      <c r="AB81" s="104" t="e">
        <f>(#REF!+#REF!/#REF!+#REF!)</f>
        <v>#REF!</v>
      </c>
      <c r="AC81" s="104" t="e">
        <f>(#REF!+#REF!/#REF!)</f>
        <v>#REF!</v>
      </c>
      <c r="AD81" s="104" t="e">
        <f>(#REF!+#REF!/#REF!)</f>
        <v>#REF!</v>
      </c>
      <c r="AE81" s="104" t="e">
        <f>(#REF!+#REF!/#REF!+#REF!)</f>
        <v>#REF!</v>
      </c>
      <c r="AF81" s="104" t="e">
        <f>(Query2[[#This Row],[Column12]]+Query2[[#This Row],[Column13]]/#REF!)</f>
        <v>#REF!</v>
      </c>
      <c r="AG81" s="104" t="e">
        <f>(#REF!+#REF!/#REF!)</f>
        <v>#REF!</v>
      </c>
      <c r="AH81" s="102" t="s">
        <v>163</v>
      </c>
    </row>
    <row r="82" spans="1:34">
      <c r="A82" s="108" t="s">
        <v>204</v>
      </c>
      <c r="B82" s="101" t="s">
        <v>16</v>
      </c>
      <c r="C82" s="101" t="s">
        <v>88</v>
      </c>
      <c r="D82" s="101">
        <v>60116</v>
      </c>
      <c r="E82" s="101">
        <v>1487</v>
      </c>
      <c r="F82" s="101">
        <v>92306</v>
      </c>
      <c r="G82" s="101">
        <v>60.002600000000001</v>
      </c>
      <c r="H82" s="101">
        <v>1733.1601499999999</v>
      </c>
      <c r="I82" s="101">
        <v>17211040</v>
      </c>
      <c r="J82" s="101">
        <v>13257767</v>
      </c>
      <c r="K82" s="101">
        <v>5271474</v>
      </c>
      <c r="L82" s="101">
        <v>520830.24800000002</v>
      </c>
      <c r="M82" s="101">
        <v>67698.555070000002</v>
      </c>
      <c r="N82" s="101">
        <f>SUM(Query2[[#This Row],[Column5]],Query2[[#This Row],[Column6]])</f>
        <v>93793</v>
      </c>
      <c r="O82" s="101">
        <f>SUM(Query2[[#This Row],[Column7]],Query2[[#This Row],[Column8]])</f>
        <v>1793.16275</v>
      </c>
      <c r="P82" s="101">
        <f>SUM(Query2[[#This Row],[Column10]],Query2[[#This Row],[Column11]])</f>
        <v>18529241</v>
      </c>
      <c r="Q82" s="101">
        <f>SUM(Query2[[#This Row],[Column12]],Query2[[#This Row],[Column13]])</f>
        <v>588528.80307000002</v>
      </c>
      <c r="R82" s="103" t="e">
        <f>(Query2[[#This Row],[Column4]]/#REF!)</f>
        <v>#REF!</v>
      </c>
      <c r="S82" s="103">
        <f>(Query2[[#This Row],[Column15]]/O146)</f>
        <v>0.76418275942376446</v>
      </c>
      <c r="T82" s="103">
        <f>(Query2[[#This Row],[Column14]]/N146)</f>
        <v>0.79197662734634255</v>
      </c>
      <c r="U82" s="103" t="e">
        <f>(Query2[[#This Row],[Column9]]/#REF!)</f>
        <v>#REF!</v>
      </c>
      <c r="V82" s="103">
        <f>(Query2[[#This Row],[Column17]]/Q146)</f>
        <v>1.1347422363415041</v>
      </c>
      <c r="W82" s="103" t="e">
        <f>(Query2[[#This Row],[Column10]]+Query2[[#This Row],[Column11]]/#REF!+#REF!)</f>
        <v>#REF!</v>
      </c>
      <c r="X82" s="104">
        <f>(Query2[[#This Row],[Column5]]+Query2[[#This Row],[Column6]])</f>
        <v>93793</v>
      </c>
      <c r="Y82" s="104">
        <f>(Query2[[#This Row],[Column7]]+Query2[[#This Row],[Column8]])</f>
        <v>1793.16275</v>
      </c>
      <c r="Z82" s="104">
        <f>(Query2[[#This Row],[Column10]]+Query2[[#This Row],[Column11]])</f>
        <v>18529241</v>
      </c>
      <c r="AA82" s="104">
        <f>(Query2[[#This Row],[Column12]]+Query2[[#This Row],[Column13]])</f>
        <v>588528.80307000002</v>
      </c>
      <c r="AB82" s="104" t="e">
        <f>(#REF!+#REF!/#REF!+#REF!)</f>
        <v>#REF!</v>
      </c>
      <c r="AC82" s="104" t="e">
        <f>(#REF!+#REF!/#REF!)</f>
        <v>#REF!</v>
      </c>
      <c r="AD82" s="104" t="e">
        <f>(#REF!+#REF!/#REF!)</f>
        <v>#REF!</v>
      </c>
      <c r="AE82" s="104" t="e">
        <f>(#REF!+#REF!/#REF!+#REF!)</f>
        <v>#REF!</v>
      </c>
      <c r="AF82" s="104" t="e">
        <f>(Query2[[#This Row],[Column12]]+Query2[[#This Row],[Column13]]/#REF!)</f>
        <v>#REF!</v>
      </c>
      <c r="AG82" s="104" t="e">
        <f>(#REF!+#REF!/#REF!)</f>
        <v>#REF!</v>
      </c>
      <c r="AH82" s="102" t="s">
        <v>163</v>
      </c>
    </row>
    <row r="83" spans="1:34">
      <c r="A83" s="108" t="s">
        <v>204</v>
      </c>
      <c r="B83" s="101" t="s">
        <v>17</v>
      </c>
      <c r="C83" s="101" t="s">
        <v>88</v>
      </c>
      <c r="D83" s="101">
        <v>0</v>
      </c>
      <c r="E83" s="101">
        <v>0</v>
      </c>
      <c r="F83" s="101">
        <v>0</v>
      </c>
      <c r="G83" s="101">
        <v>0</v>
      </c>
      <c r="H83" s="101">
        <v>0</v>
      </c>
      <c r="I83" s="101">
        <v>11526734</v>
      </c>
      <c r="J83" s="101">
        <v>5493421</v>
      </c>
      <c r="K83" s="101">
        <v>3946117</v>
      </c>
      <c r="L83" s="101">
        <v>240798.79916</v>
      </c>
      <c r="M83" s="101">
        <v>47070.876429999997</v>
      </c>
      <c r="N83" s="101">
        <f>SUM(Query2[[#This Row],[Column5]],Query2[[#This Row],[Column6]])</f>
        <v>0</v>
      </c>
      <c r="O83" s="101">
        <f>SUM(Query2[[#This Row],[Column7]],Query2[[#This Row],[Column8]])</f>
        <v>0</v>
      </c>
      <c r="P83" s="101">
        <f>SUM(Query2[[#This Row],[Column10]],Query2[[#This Row],[Column11]])</f>
        <v>9439538</v>
      </c>
      <c r="Q83" s="101">
        <f>SUM(Query2[[#This Row],[Column12]],Query2[[#This Row],[Column13]])</f>
        <v>287869.67559</v>
      </c>
      <c r="R83" s="103" t="e">
        <f>(Query2[[#This Row],[Column4]]/#REF!)</f>
        <v>#REF!</v>
      </c>
      <c r="S83" s="103">
        <f>(Query2[[#This Row],[Column15]]/O147)</f>
        <v>0</v>
      </c>
      <c r="T83" s="103">
        <f>(Query2[[#This Row],[Column14]]/N147)</f>
        <v>0</v>
      </c>
      <c r="U83" s="103" t="e">
        <f>(Query2[[#This Row],[Column9]]/#REF!)</f>
        <v>#REF!</v>
      </c>
      <c r="V83" s="103">
        <f>(Query2[[#This Row],[Column17]]/Q147)</f>
        <v>0.94920521717809148</v>
      </c>
      <c r="W83" s="103" t="e">
        <f>(Query2[[#This Row],[Column10]]+Query2[[#This Row],[Column11]]/#REF!+#REF!)</f>
        <v>#REF!</v>
      </c>
      <c r="X83" s="104">
        <f>(Query2[[#This Row],[Column5]]+Query2[[#This Row],[Column6]])</f>
        <v>0</v>
      </c>
      <c r="Y83" s="104">
        <f>(Query2[[#This Row],[Column7]]+Query2[[#This Row],[Column8]])</f>
        <v>0</v>
      </c>
      <c r="Z83" s="104">
        <f>(Query2[[#This Row],[Column10]]+Query2[[#This Row],[Column11]])</f>
        <v>9439538</v>
      </c>
      <c r="AA83" s="104">
        <f>(Query2[[#This Row],[Column12]]+Query2[[#This Row],[Column13]])</f>
        <v>287869.67559</v>
      </c>
      <c r="AB83" s="104" t="e">
        <f>(#REF!+#REF!/#REF!+#REF!)</f>
        <v>#REF!</v>
      </c>
      <c r="AC83" s="104" t="e">
        <f>(#REF!+#REF!/#REF!)</f>
        <v>#REF!</v>
      </c>
      <c r="AD83" s="104" t="e">
        <f>(#REF!+#REF!/#REF!)</f>
        <v>#REF!</v>
      </c>
      <c r="AE83" s="104" t="e">
        <f>(#REF!+#REF!/#REF!+#REF!)</f>
        <v>#REF!</v>
      </c>
      <c r="AF83" s="104" t="e">
        <f>(Query2[[#This Row],[Column12]]+Query2[[#This Row],[Column13]]/#REF!)</f>
        <v>#REF!</v>
      </c>
      <c r="AG83" s="104" t="e">
        <f>(#REF!+#REF!/#REF!)</f>
        <v>#REF!</v>
      </c>
      <c r="AH83" s="102" t="s">
        <v>163</v>
      </c>
    </row>
    <row r="84" spans="1:34">
      <c r="A84" s="108" t="s">
        <v>204</v>
      </c>
      <c r="B84" s="101" t="s">
        <v>18</v>
      </c>
      <c r="C84" s="101" t="s">
        <v>88</v>
      </c>
      <c r="D84" s="101">
        <v>0</v>
      </c>
      <c r="E84" s="101">
        <v>0</v>
      </c>
      <c r="F84" s="101">
        <v>0</v>
      </c>
      <c r="G84" s="101">
        <v>0</v>
      </c>
      <c r="H84" s="101">
        <v>0</v>
      </c>
      <c r="I84" s="101">
        <v>2717347</v>
      </c>
      <c r="J84" s="101">
        <v>1582215</v>
      </c>
      <c r="K84" s="101">
        <v>946611</v>
      </c>
      <c r="L84" s="101">
        <v>67243.929999999993</v>
      </c>
      <c r="M84" s="101">
        <v>13436.3389248</v>
      </c>
      <c r="N84" s="101">
        <f>SUM(Query2[[#This Row],[Column5]],Query2[[#This Row],[Column6]])</f>
        <v>0</v>
      </c>
      <c r="O84" s="101">
        <f>SUM(Query2[[#This Row],[Column7]],Query2[[#This Row],[Column8]])</f>
        <v>0</v>
      </c>
      <c r="P84" s="101">
        <f>SUM(Query2[[#This Row],[Column10]],Query2[[#This Row],[Column11]])</f>
        <v>2528826</v>
      </c>
      <c r="Q84" s="101">
        <f>SUM(Query2[[#This Row],[Column12]],Query2[[#This Row],[Column13]])</f>
        <v>80680.268924799995</v>
      </c>
      <c r="R84" s="103" t="e">
        <f>(Query2[[#This Row],[Column4]]/D140)</f>
        <v>#DIV/0!</v>
      </c>
      <c r="S84" s="103">
        <f>(Query2[[#This Row],[Column15]]/O148)</f>
        <v>0</v>
      </c>
      <c r="T84" s="103">
        <f>(Query2[[#This Row],[Column14]]/N148)</f>
        <v>0</v>
      </c>
      <c r="U84" s="103">
        <f>(Query2[[#This Row],[Column9]]/I140)</f>
        <v>0.39530958229099566</v>
      </c>
      <c r="V84" s="103">
        <f>(Query2[[#This Row],[Column17]]/Q148)</f>
        <v>8.7854549478903476E-2</v>
      </c>
      <c r="W84" s="103">
        <f>(Query2[[#This Row],[Column10]]+Query2[[#This Row],[Column11]]/J140+K140)</f>
        <v>5077943.1848766198</v>
      </c>
      <c r="X84" s="104">
        <f>(Query2[[#This Row],[Column5]]+Query2[[#This Row],[Column6]])</f>
        <v>0</v>
      </c>
      <c r="Y84" s="104">
        <f>(Query2[[#This Row],[Column7]]+Query2[[#This Row],[Column8]])</f>
        <v>0</v>
      </c>
      <c r="Z84" s="104">
        <f>(Query2[[#This Row],[Column10]]+Query2[[#This Row],[Column11]])</f>
        <v>2528826</v>
      </c>
      <c r="AA84" s="104">
        <f>(Query2[[#This Row],[Column12]]+Query2[[#This Row],[Column13]])</f>
        <v>80680.268924799995</v>
      </c>
      <c r="AB84" s="104" t="e">
        <f t="shared" ref="AB84:AB91" si="20">(G140+H140/E140+F140)</f>
        <v>#DIV/0!</v>
      </c>
      <c r="AC84" s="104" t="e">
        <f t="shared" ref="AC84:AC91" si="21">(G140+H140/D140)</f>
        <v>#DIV/0!</v>
      </c>
      <c r="AD84" s="104" t="e">
        <f t="shared" ref="AD84:AD91" si="22">(E140+F140/D140)</f>
        <v>#DIV/0!</v>
      </c>
      <c r="AE84" s="104">
        <f t="shared" ref="AE84:AE91" si="23">(L140+M140/J140+K140)</f>
        <v>3707034.0063719782</v>
      </c>
      <c r="AF84" s="104">
        <f>(Query2[[#This Row],[Column12]]+Query2[[#This Row],[Column13]]/I140)</f>
        <v>67243.931954668835</v>
      </c>
      <c r="AG84" s="104">
        <f t="shared" ref="AG84:AG91" si="24">(J140+K140/I140)</f>
        <v>5120231.5085455691</v>
      </c>
      <c r="AH84" s="102" t="s">
        <v>163</v>
      </c>
    </row>
    <row r="85" spans="1:34">
      <c r="A85" s="108" t="s">
        <v>204</v>
      </c>
      <c r="B85" s="101" t="s">
        <v>19</v>
      </c>
      <c r="C85" s="101" t="s">
        <v>88</v>
      </c>
      <c r="D85" s="101">
        <v>345980</v>
      </c>
      <c r="E85" s="101">
        <v>3996</v>
      </c>
      <c r="F85" s="101">
        <v>604968</v>
      </c>
      <c r="G85" s="101">
        <v>109.27502749999999</v>
      </c>
      <c r="H85" s="101">
        <v>12680.070760499999</v>
      </c>
      <c r="I85" s="101">
        <v>24148858</v>
      </c>
      <c r="J85" s="101">
        <v>25404744</v>
      </c>
      <c r="K85" s="101">
        <v>14697291</v>
      </c>
      <c r="L85" s="101">
        <v>1167010.8634625999</v>
      </c>
      <c r="M85" s="101">
        <v>211699.12060279999</v>
      </c>
      <c r="N85" s="101">
        <f>SUM(Query2[[#This Row],[Column5]],Query2[[#This Row],[Column6]])</f>
        <v>608964</v>
      </c>
      <c r="O85" s="101">
        <f>SUM(Query2[[#This Row],[Column7]],Query2[[#This Row],[Column8]])</f>
        <v>12789.345787999999</v>
      </c>
      <c r="P85" s="101">
        <f>SUM(Query2[[#This Row],[Column10]],Query2[[#This Row],[Column11]])</f>
        <v>40102035</v>
      </c>
      <c r="Q85" s="101">
        <f>SUM(Query2[[#This Row],[Column12]],Query2[[#This Row],[Column13]])</f>
        <v>1378709.9840654</v>
      </c>
      <c r="R85" s="103">
        <f>(Query2[[#This Row],[Column4]]/D141)</f>
        <v>1.1382343845612279</v>
      </c>
      <c r="S85" s="103">
        <f>(Query2[[#This Row],[Column15]]/O149)</f>
        <v>8.7637525835805477</v>
      </c>
      <c r="T85" s="103">
        <f>(Query2[[#This Row],[Column14]]/N149)</f>
        <v>7.3260589728474672</v>
      </c>
      <c r="U85" s="103">
        <f>(Query2[[#This Row],[Column9]]/I141)</f>
        <v>1.8359163579292377</v>
      </c>
      <c r="V85" s="103">
        <f>(Query2[[#This Row],[Column17]]/Q149)</f>
        <v>2.5965280441574752</v>
      </c>
      <c r="W85" s="103">
        <f>(Query2[[#This Row],[Column10]]+Query2[[#This Row],[Column11]]/J141+K141)</f>
        <v>31835356.427850667</v>
      </c>
      <c r="X85" s="104">
        <f>(Query2[[#This Row],[Column5]]+Query2[[#This Row],[Column6]])</f>
        <v>608964</v>
      </c>
      <c r="Y85" s="104">
        <f>(Query2[[#This Row],[Column7]]+Query2[[#This Row],[Column8]])</f>
        <v>12789.345787999999</v>
      </c>
      <c r="Z85" s="104">
        <f>(Query2[[#This Row],[Column10]]+Query2[[#This Row],[Column11]])</f>
        <v>40102035</v>
      </c>
      <c r="AA85" s="104">
        <f>(Query2[[#This Row],[Column12]]+Query2[[#This Row],[Column13]])</f>
        <v>1378709.9840654</v>
      </c>
      <c r="AB85" s="104">
        <f t="shared" si="20"/>
        <v>535702.45834609482</v>
      </c>
      <c r="AC85" s="104">
        <f t="shared" si="21"/>
        <v>407.99094866747419</v>
      </c>
      <c r="AD85" s="104">
        <f t="shared" si="22"/>
        <v>8362.7610523683888</v>
      </c>
      <c r="AE85" s="104">
        <f t="shared" si="23"/>
        <v>6865047.6839219974</v>
      </c>
      <c r="AF85" s="104">
        <f>(Query2[[#This Row],[Column12]]+Query2[[#This Row],[Column13]]/I141)</f>
        <v>1167010.8795570205</v>
      </c>
      <c r="AG85" s="104">
        <f t="shared" si="24"/>
        <v>10293297.488887049</v>
      </c>
      <c r="AH85" s="102" t="s">
        <v>163</v>
      </c>
    </row>
    <row r="86" spans="1:34">
      <c r="A86" s="108" t="s">
        <v>204</v>
      </c>
      <c r="B86" s="101" t="s">
        <v>20</v>
      </c>
      <c r="C86" s="101" t="s">
        <v>88</v>
      </c>
      <c r="D86" s="101">
        <v>46613</v>
      </c>
      <c r="E86" s="101">
        <v>2345</v>
      </c>
      <c r="F86" s="101">
        <v>183775</v>
      </c>
      <c r="G86" s="101">
        <v>103.90772</v>
      </c>
      <c r="H86" s="101">
        <v>4040.6332699999998</v>
      </c>
      <c r="I86" s="101">
        <v>9785412</v>
      </c>
      <c r="J86" s="101">
        <v>9313525</v>
      </c>
      <c r="K86" s="101">
        <v>5666785</v>
      </c>
      <c r="L86" s="101">
        <v>382897.86608000001</v>
      </c>
      <c r="M86" s="101">
        <v>65500.633419999998</v>
      </c>
      <c r="N86" s="101">
        <f>SUM(Query2[[#This Row],[Column5]],Query2[[#This Row],[Column6]])</f>
        <v>186120</v>
      </c>
      <c r="O86" s="101">
        <f>SUM(Query2[[#This Row],[Column7]],Query2[[#This Row],[Column8]])</f>
        <v>4144.5409899999995</v>
      </c>
      <c r="P86" s="101">
        <f>SUM(Query2[[#This Row],[Column10]],Query2[[#This Row],[Column11]])</f>
        <v>14980310</v>
      </c>
      <c r="Q86" s="101">
        <f>SUM(Query2[[#This Row],[Column12]],Query2[[#This Row],[Column13]])</f>
        <v>448398.49950000003</v>
      </c>
      <c r="R86" s="103">
        <f>(Query2[[#This Row],[Column4]]/D142)</f>
        <v>9.9626185402636153E-2</v>
      </c>
      <c r="S86" s="103" t="e">
        <f>(Query2[[#This Row],[Column15]]/O150)</f>
        <v>#DIV/0!</v>
      </c>
      <c r="T86" s="103" t="e">
        <f>(Query2[[#This Row],[Column14]]/N150)</f>
        <v>#DIV/0!</v>
      </c>
      <c r="U86" s="103">
        <f>(Query2[[#This Row],[Column9]]/I142)</f>
        <v>0.18106129052426537</v>
      </c>
      <c r="V86" s="103">
        <f>(Query2[[#This Row],[Column17]]/Q150)</f>
        <v>1.7661798448986705</v>
      </c>
      <c r="W86" s="103">
        <f>(Query2[[#This Row],[Column10]]+Query2[[#This Row],[Column11]]/J142+K142)</f>
        <v>25015460.217964351</v>
      </c>
      <c r="X86" s="104">
        <f>(Query2[[#This Row],[Column5]]+Query2[[#This Row],[Column6]])</f>
        <v>186120</v>
      </c>
      <c r="Y86" s="104">
        <f>(Query2[[#This Row],[Column7]]+Query2[[#This Row],[Column8]])</f>
        <v>4144.5409899999995</v>
      </c>
      <c r="Z86" s="104">
        <f>(Query2[[#This Row],[Column10]]+Query2[[#This Row],[Column11]])</f>
        <v>14980310</v>
      </c>
      <c r="AA86" s="104">
        <f>(Query2[[#This Row],[Column12]]+Query2[[#This Row],[Column13]])</f>
        <v>448398.49950000003</v>
      </c>
      <c r="AB86" s="104">
        <f t="shared" si="20"/>
        <v>980165.92940972222</v>
      </c>
      <c r="AC86" s="104">
        <f t="shared" si="21"/>
        <v>560.35206818891209</v>
      </c>
      <c r="AD86" s="104">
        <f t="shared" si="22"/>
        <v>12999.093712263213</v>
      </c>
      <c r="AE86" s="104">
        <f t="shared" si="23"/>
        <v>16822716.162231404</v>
      </c>
      <c r="AF86" s="104">
        <f>(Query2[[#This Row],[Column12]]+Query2[[#This Row],[Column13]]/I142)</f>
        <v>382897.86729197035</v>
      </c>
      <c r="AG86" s="104">
        <f t="shared" si="24"/>
        <v>25998678.290535811</v>
      </c>
      <c r="AH86" s="102" t="s">
        <v>163</v>
      </c>
    </row>
    <row r="87" spans="1:34">
      <c r="A87" s="108" t="s">
        <v>204</v>
      </c>
      <c r="B87" s="101" t="s">
        <v>21</v>
      </c>
      <c r="C87" s="101" t="s">
        <v>88</v>
      </c>
      <c r="D87" s="101">
        <v>0</v>
      </c>
      <c r="E87" s="101">
        <v>0</v>
      </c>
      <c r="F87" s="101">
        <v>0</v>
      </c>
      <c r="G87" s="101">
        <v>0</v>
      </c>
      <c r="H87" s="101">
        <v>0</v>
      </c>
      <c r="I87" s="101">
        <v>8370067</v>
      </c>
      <c r="J87" s="101">
        <v>6458205</v>
      </c>
      <c r="K87" s="101">
        <v>3960009</v>
      </c>
      <c r="L87" s="101">
        <v>260422.4960139</v>
      </c>
      <c r="M87" s="101">
        <v>46691.731169999999</v>
      </c>
      <c r="N87" s="101">
        <f>SUM(Query2[[#This Row],[Column5]],Query2[[#This Row],[Column6]])</f>
        <v>0</v>
      </c>
      <c r="O87" s="101">
        <f>SUM(Query2[[#This Row],[Column7]],Query2[[#This Row],[Column8]])</f>
        <v>0</v>
      </c>
      <c r="P87" s="101">
        <f>SUM(Query2[[#This Row],[Column10]],Query2[[#This Row],[Column11]])</f>
        <v>10418214</v>
      </c>
      <c r="Q87" s="101">
        <f>SUM(Query2[[#This Row],[Column12]],Query2[[#This Row],[Column13]])</f>
        <v>307114.22718390002</v>
      </c>
      <c r="R87" s="103">
        <f>(Query2[[#This Row],[Column4]]/D143)</f>
        <v>0</v>
      </c>
      <c r="S87" s="103" t="e">
        <f>(Query2[[#This Row],[Column15]]/O151)</f>
        <v>#DIV/0!</v>
      </c>
      <c r="T87" s="103" t="e">
        <f>(Query2[[#This Row],[Column14]]/N151)</f>
        <v>#DIV/0!</v>
      </c>
      <c r="U87" s="103">
        <f>(Query2[[#This Row],[Column9]]/I143)</f>
        <v>0.20892369092071583</v>
      </c>
      <c r="V87" s="103">
        <f>(Query2[[#This Row],[Column17]]/Q151)</f>
        <v>4.2494293119034303</v>
      </c>
      <c r="W87" s="103">
        <f>(Query2[[#This Row],[Column10]]+Query2[[#This Row],[Column11]]/J143+K143)</f>
        <v>16535263.223587552</v>
      </c>
      <c r="X87" s="104">
        <f>(Query2[[#This Row],[Column5]]+Query2[[#This Row],[Column6]])</f>
        <v>0</v>
      </c>
      <c r="Y87" s="104">
        <f>(Query2[[#This Row],[Column7]]+Query2[[#This Row],[Column8]])</f>
        <v>0</v>
      </c>
      <c r="Z87" s="104">
        <f>(Query2[[#This Row],[Column10]]+Query2[[#This Row],[Column11]])</f>
        <v>10418214</v>
      </c>
      <c r="AA87" s="104">
        <f>(Query2[[#This Row],[Column12]]+Query2[[#This Row],[Column13]])</f>
        <v>307114.22718390002</v>
      </c>
      <c r="AB87" s="104">
        <f t="shared" si="20"/>
        <v>388556.82685245201</v>
      </c>
      <c r="AC87" s="104">
        <f t="shared" si="21"/>
        <v>831.29892449445208</v>
      </c>
      <c r="AD87" s="104">
        <f t="shared" si="22"/>
        <v>14081.360966490687</v>
      </c>
      <c r="AE87" s="104">
        <f t="shared" si="23"/>
        <v>10722287.057058519</v>
      </c>
      <c r="AF87" s="104">
        <f>(Query2[[#This Row],[Column12]]+Query2[[#This Row],[Column13]]/I143)</f>
        <v>260422.49717936365</v>
      </c>
      <c r="AG87" s="104">
        <f t="shared" si="24"/>
        <v>17711223.251531579</v>
      </c>
      <c r="AH87" s="102" t="s">
        <v>163</v>
      </c>
    </row>
    <row r="88" spans="1:34">
      <c r="A88" s="108" t="s">
        <v>204</v>
      </c>
      <c r="B88" s="101" t="s">
        <v>22</v>
      </c>
      <c r="C88" s="101" t="s">
        <v>88</v>
      </c>
      <c r="D88" s="101">
        <v>45542</v>
      </c>
      <c r="E88" s="101">
        <v>3002</v>
      </c>
      <c r="F88" s="101">
        <v>212140</v>
      </c>
      <c r="G88" s="101">
        <v>155.27187359999999</v>
      </c>
      <c r="H88" s="101">
        <v>5216.8059905999999</v>
      </c>
      <c r="I88" s="101">
        <v>20637015</v>
      </c>
      <c r="J88" s="101">
        <v>28353800</v>
      </c>
      <c r="K88" s="101">
        <v>10649265</v>
      </c>
      <c r="L88" s="101">
        <v>916553.27485000005</v>
      </c>
      <c r="M88" s="101">
        <v>118522.17243299999</v>
      </c>
      <c r="N88" s="101">
        <f>SUM(Query2[[#This Row],[Column5]],Query2[[#This Row],[Column6]])</f>
        <v>215142</v>
      </c>
      <c r="O88" s="101">
        <f>SUM(Query2[[#This Row],[Column7]],Query2[[#This Row],[Column8]])</f>
        <v>5372.0778641999996</v>
      </c>
      <c r="P88" s="101">
        <f>SUM(Query2[[#This Row],[Column10]],Query2[[#This Row],[Column11]])</f>
        <v>39003065</v>
      </c>
      <c r="Q88" s="101">
        <f>SUM(Query2[[#This Row],[Column12]],Query2[[#This Row],[Column13]])</f>
        <v>1035075.447283</v>
      </c>
      <c r="R88" s="103" t="e">
        <f>(Query2[[#This Row],[Column4]]/D144)</f>
        <v>#DIV/0!</v>
      </c>
      <c r="S88" s="103">
        <f>(Query2[[#This Row],[Column15]]/O152)</f>
        <v>0.47692780912949184</v>
      </c>
      <c r="T88" s="103">
        <f>(Query2[[#This Row],[Column14]]/N152)</f>
        <v>0.39621578218463621</v>
      </c>
      <c r="U88" s="103">
        <f>(Query2[[#This Row],[Column9]]/I144)</f>
        <v>2.6998844533500024</v>
      </c>
      <c r="V88" s="103">
        <f>(Query2[[#This Row],[Column17]]/Q152)</f>
        <v>0.88414745966605579</v>
      </c>
      <c r="W88" s="103">
        <f>(Query2[[#This Row],[Column10]]+Query2[[#This Row],[Column11]]/J144+K144)</f>
        <v>32901773.591030482</v>
      </c>
      <c r="X88" s="104">
        <f>(Query2[[#This Row],[Column5]]+Query2[[#This Row],[Column6]])</f>
        <v>215142</v>
      </c>
      <c r="Y88" s="104">
        <f>(Query2[[#This Row],[Column7]]+Query2[[#This Row],[Column8]])</f>
        <v>5372.0778641999996</v>
      </c>
      <c r="Z88" s="104">
        <f>(Query2[[#This Row],[Column10]]+Query2[[#This Row],[Column11]])</f>
        <v>39003065</v>
      </c>
      <c r="AA88" s="104">
        <f>(Query2[[#This Row],[Column12]]+Query2[[#This Row],[Column13]])</f>
        <v>1035075.447283</v>
      </c>
      <c r="AB88" s="104" t="e">
        <f t="shared" si="20"/>
        <v>#DIV/0!</v>
      </c>
      <c r="AC88" s="104" t="e">
        <f t="shared" si="21"/>
        <v>#DIV/0!</v>
      </c>
      <c r="AD88" s="104" t="e">
        <f t="shared" si="22"/>
        <v>#DIV/0!</v>
      </c>
      <c r="AE88" s="104">
        <f t="shared" si="23"/>
        <v>4803642.0169140212</v>
      </c>
      <c r="AF88" s="104">
        <f>(Query2[[#This Row],[Column12]]+Query2[[#This Row],[Column13]]/I144)</f>
        <v>916553.29035593302</v>
      </c>
      <c r="AG88" s="104">
        <f t="shared" si="24"/>
        <v>6693313.5949987872</v>
      </c>
      <c r="AH88" s="102" t="s">
        <v>163</v>
      </c>
    </row>
    <row r="89" spans="1:34">
      <c r="A89" s="108" t="s">
        <v>204</v>
      </c>
      <c r="B89" s="101" t="s">
        <v>23</v>
      </c>
      <c r="C89" s="101" t="s">
        <v>88</v>
      </c>
      <c r="D89" s="101">
        <v>7655</v>
      </c>
      <c r="E89" s="101">
        <v>221</v>
      </c>
      <c r="F89" s="101">
        <v>16091</v>
      </c>
      <c r="G89" s="101">
        <v>8.73</v>
      </c>
      <c r="H89" s="101">
        <v>301.83909820000002</v>
      </c>
      <c r="I89" s="101">
        <v>9256780</v>
      </c>
      <c r="J89" s="101">
        <v>4949429</v>
      </c>
      <c r="K89" s="101">
        <v>2480624</v>
      </c>
      <c r="L89" s="101">
        <v>231102.59242</v>
      </c>
      <c r="M89" s="101">
        <v>31140.645410000001</v>
      </c>
      <c r="N89" s="101">
        <f>SUM(Query2[[#This Row],[Column5]],Query2[[#This Row],[Column6]])</f>
        <v>16312</v>
      </c>
      <c r="O89" s="101">
        <f>SUM(Query2[[#This Row],[Column7]],Query2[[#This Row],[Column8]])</f>
        <v>310.56909820000004</v>
      </c>
      <c r="P89" s="101">
        <f>SUM(Query2[[#This Row],[Column10]],Query2[[#This Row],[Column11]])</f>
        <v>7430053</v>
      </c>
      <c r="Q89" s="101">
        <f>SUM(Query2[[#This Row],[Column12]],Query2[[#This Row],[Column13]])</f>
        <v>262243.23783</v>
      </c>
      <c r="R89" s="103">
        <f>(Query2[[#This Row],[Column4]]/D145)</f>
        <v>1.4247373867468714E-2</v>
      </c>
      <c r="S89" s="103">
        <f>(Query2[[#This Row],[Column15]]/O153)</f>
        <v>0.13666269847765664</v>
      </c>
      <c r="T89" s="103">
        <f>(Query2[[#This Row],[Column14]]/N153)</f>
        <v>0.10126959490920379</v>
      </c>
      <c r="U89" s="103">
        <f>(Query2[[#This Row],[Column9]]/I145)</f>
        <v>0.37984416950373412</v>
      </c>
      <c r="V89" s="103">
        <f>(Query2[[#This Row],[Column17]]/Q153)</f>
        <v>0.67764782228768916</v>
      </c>
      <c r="W89" s="103">
        <f>(Query2[[#This Row],[Column10]]+Query2[[#This Row],[Column11]]/J145+K145)</f>
        <v>17393905.107932657</v>
      </c>
      <c r="X89" s="104">
        <f>(Query2[[#This Row],[Column5]]+Query2[[#This Row],[Column6]])</f>
        <v>16312</v>
      </c>
      <c r="Y89" s="104">
        <f>(Query2[[#This Row],[Column7]]+Query2[[#This Row],[Column8]])</f>
        <v>310.56909820000004</v>
      </c>
      <c r="Z89" s="104">
        <f>(Query2[[#This Row],[Column10]]+Query2[[#This Row],[Column11]])</f>
        <v>7430053</v>
      </c>
      <c r="AA89" s="104">
        <f>(Query2[[#This Row],[Column12]]+Query2[[#This Row],[Column13]])</f>
        <v>262243.23783</v>
      </c>
      <c r="AB89" s="104">
        <f t="shared" si="20"/>
        <v>744022.27372595482</v>
      </c>
      <c r="AC89" s="104">
        <f t="shared" si="21"/>
        <v>2515.9911046336001</v>
      </c>
      <c r="AD89" s="104">
        <f t="shared" si="22"/>
        <v>51699.380080105417</v>
      </c>
      <c r="AE89" s="104">
        <f t="shared" si="23"/>
        <v>13487991.938372932</v>
      </c>
      <c r="AF89" s="104">
        <f>(Query2[[#This Row],[Column12]]+Query2[[#This Row],[Column13]]/I145)</f>
        <v>231102.59369783016</v>
      </c>
      <c r="AG89" s="104">
        <f t="shared" si="24"/>
        <v>22983072.51064859</v>
      </c>
      <c r="AH89" s="102" t="s">
        <v>163</v>
      </c>
    </row>
    <row r="90" spans="1:34">
      <c r="A90" s="108" t="s">
        <v>204</v>
      </c>
      <c r="B90" s="101" t="s">
        <v>24</v>
      </c>
      <c r="C90" s="101" t="s">
        <v>88</v>
      </c>
      <c r="D90" s="101">
        <v>36114</v>
      </c>
      <c r="E90" s="101">
        <v>651</v>
      </c>
      <c r="F90" s="101">
        <v>127275</v>
      </c>
      <c r="G90" s="101">
        <v>33.188000000000002</v>
      </c>
      <c r="H90" s="101">
        <v>3089.9872044000663</v>
      </c>
      <c r="I90" s="101">
        <v>12575525</v>
      </c>
      <c r="J90" s="101">
        <v>8670561</v>
      </c>
      <c r="K90" s="101">
        <v>5900465</v>
      </c>
      <c r="L90" s="101">
        <v>397289.44941949996</v>
      </c>
      <c r="M90" s="101">
        <v>78147.808379300055</v>
      </c>
      <c r="N90" s="101">
        <f>SUM(Query2[[#This Row],[Column5]],Query2[[#This Row],[Column6]])</f>
        <v>127926</v>
      </c>
      <c r="O90" s="101">
        <f>SUM(Query2[[#This Row],[Column7]],Query2[[#This Row],[Column8]])</f>
        <v>3123.1752044000664</v>
      </c>
      <c r="P90" s="101">
        <f>SUM(Query2[[#This Row],[Column10]],Query2[[#This Row],[Column11]])</f>
        <v>14571026</v>
      </c>
      <c r="Q90" s="101">
        <f>SUM(Query2[[#This Row],[Column12]],Query2[[#This Row],[Column13]])</f>
        <v>475437.25779880001</v>
      </c>
      <c r="R90" s="103">
        <f>(Query2[[#This Row],[Column4]]/D146)</f>
        <v>0.41287298502343661</v>
      </c>
      <c r="S90" s="103" t="e">
        <f>(Query2[[#This Row],[Column15]]/O154)</f>
        <v>#DIV/0!</v>
      </c>
      <c r="T90" s="103" t="e">
        <f>(Query2[[#This Row],[Column14]]/N154)</f>
        <v>#DIV/0!</v>
      </c>
      <c r="U90" s="103">
        <f>(Query2[[#This Row],[Column9]]/I146)</f>
        <v>0.52180664449762204</v>
      </c>
      <c r="V90" s="103">
        <f>(Query2[[#This Row],[Column17]]/Q154)</f>
        <v>1.7486564552255879</v>
      </c>
      <c r="W90" s="103">
        <f>(Query2[[#This Row],[Column10]]+Query2[[#This Row],[Column11]]/J146+K146)</f>
        <v>14544547.549988013</v>
      </c>
      <c r="X90" s="104">
        <f>(Query2[[#This Row],[Column5]]+Query2[[#This Row],[Column6]])</f>
        <v>127926</v>
      </c>
      <c r="Y90" s="104">
        <f>(Query2[[#This Row],[Column7]]+Query2[[#This Row],[Column8]])</f>
        <v>3123.1752044000664</v>
      </c>
      <c r="Z90" s="104">
        <f>(Query2[[#This Row],[Column10]]+Query2[[#This Row],[Column11]])</f>
        <v>14571026</v>
      </c>
      <c r="AA90" s="104">
        <f>(Query2[[#This Row],[Column12]]+Query2[[#This Row],[Column13]])</f>
        <v>475437.25779880001</v>
      </c>
      <c r="AB90" s="104">
        <f t="shared" si="20"/>
        <v>117303.34598657397</v>
      </c>
      <c r="AC90" s="104">
        <f t="shared" si="21"/>
        <v>55.435492292398528</v>
      </c>
      <c r="AD90" s="104">
        <f t="shared" si="22"/>
        <v>1184.3404138561793</v>
      </c>
      <c r="AE90" s="104">
        <f t="shared" si="23"/>
        <v>6318476.6570320325</v>
      </c>
      <c r="AF90" s="104">
        <f>(Query2[[#This Row],[Column12]]+Query2[[#This Row],[Column13]]/I146)</f>
        <v>397289.45266215148</v>
      </c>
      <c r="AG90" s="104">
        <f t="shared" si="24"/>
        <v>10728352.243734153</v>
      </c>
      <c r="AH90" s="102" t="s">
        <v>163</v>
      </c>
    </row>
    <row r="91" spans="1:34">
      <c r="A91" s="108" t="s">
        <v>204</v>
      </c>
      <c r="B91" s="101" t="s">
        <v>25</v>
      </c>
      <c r="C91" s="101" t="s">
        <v>88</v>
      </c>
      <c r="D91" s="101">
        <v>10458089</v>
      </c>
      <c r="E91" s="101">
        <v>140256</v>
      </c>
      <c r="F91" s="101">
        <v>34830409</v>
      </c>
      <c r="G91" s="101">
        <v>5471.9940999999999</v>
      </c>
      <c r="H91" s="101">
        <v>1066670.97003</v>
      </c>
      <c r="I91" s="101">
        <v>276834397</v>
      </c>
      <c r="J91" s="101">
        <v>194144902</v>
      </c>
      <c r="K91" s="101">
        <v>120343002</v>
      </c>
      <c r="L91" s="101">
        <v>9955362.4719799999</v>
      </c>
      <c r="M91" s="101">
        <v>1663679.2781999002</v>
      </c>
      <c r="N91" s="101">
        <f>SUM(Query2[[#This Row],[Column5]],Query2[[#This Row],[Column6]])</f>
        <v>34970665</v>
      </c>
      <c r="O91" s="101">
        <f>SUM(Query2[[#This Row],[Column7]],Query2[[#This Row],[Column8]])</f>
        <v>1072142.96413</v>
      </c>
      <c r="P91" s="101">
        <f>SUM(Query2[[#This Row],[Column10]],Query2[[#This Row],[Column11]])</f>
        <v>314487904</v>
      </c>
      <c r="Q91" s="101">
        <f>SUM(Query2[[#This Row],[Column12]],Query2[[#This Row],[Column13]])</f>
        <v>11619041.7501799</v>
      </c>
      <c r="R91" s="103">
        <f>(Query2[[#This Row],[Column4]]/D147)</f>
        <v>91.339415006506727</v>
      </c>
      <c r="S91" s="103">
        <f>(Query2[[#This Row],[Column15]]/O155)</f>
        <v>244.3475551811685</v>
      </c>
      <c r="T91" s="103">
        <f>(Query2[[#This Row],[Column14]]/N155)</f>
        <v>185.91726121489862</v>
      </c>
      <c r="U91" s="103">
        <f>(Query2[[#This Row],[Column9]]/I147)</f>
        <v>33.995737675405358</v>
      </c>
      <c r="V91" s="103">
        <f>(Query2[[#This Row],[Column17]]/Q155)</f>
        <v>30.262464163997681</v>
      </c>
      <c r="W91" s="103">
        <f>(Query2[[#This Row],[Column10]]+Query2[[#This Row],[Column11]]/J147+K147)</f>
        <v>198009852.36997828</v>
      </c>
      <c r="X91" s="104">
        <f>(Query2[[#This Row],[Column5]]+Query2[[#This Row],[Column6]])</f>
        <v>34970665</v>
      </c>
      <c r="Y91" s="104">
        <f>(Query2[[#This Row],[Column7]]+Query2[[#This Row],[Column8]])</f>
        <v>1072142.96413</v>
      </c>
      <c r="Z91" s="104">
        <f>(Query2[[#This Row],[Column10]]+Query2[[#This Row],[Column11]])</f>
        <v>314487904</v>
      </c>
      <c r="AA91" s="104">
        <f>(Query2[[#This Row],[Column12]]+Query2[[#This Row],[Column13]])</f>
        <v>11619041.7501799</v>
      </c>
      <c r="AB91" s="104">
        <f t="shared" si="20"/>
        <v>132925.51719808608</v>
      </c>
      <c r="AC91" s="104">
        <f t="shared" si="21"/>
        <v>72.407139166459388</v>
      </c>
      <c r="AD91" s="104">
        <f t="shared" si="22"/>
        <v>1415.1603011432614</v>
      </c>
      <c r="AE91" s="104">
        <f t="shared" si="23"/>
        <v>4123216.0287068347</v>
      </c>
      <c r="AF91" s="104">
        <f>(Query2[[#This Row],[Column12]]+Query2[[#This Row],[Column13]]/I147)</f>
        <v>9955362.6762826629</v>
      </c>
      <c r="AG91" s="104">
        <f t="shared" si="24"/>
        <v>6212862.4746201402</v>
      </c>
      <c r="AH91" s="102" t="s">
        <v>163</v>
      </c>
    </row>
    <row r="92" spans="1:34">
      <c r="A92" s="108" t="s">
        <v>204</v>
      </c>
      <c r="B92" s="101" t="s">
        <v>26</v>
      </c>
      <c r="C92" s="101" t="s">
        <v>89</v>
      </c>
      <c r="D92" s="101">
        <v>6916566</v>
      </c>
      <c r="E92" s="101">
        <v>58437</v>
      </c>
      <c r="F92" s="101">
        <v>15838636</v>
      </c>
      <c r="G92" s="101">
        <v>2781.7539710000001</v>
      </c>
      <c r="H92" s="101">
        <v>637565.65656000003</v>
      </c>
      <c r="I92" s="101">
        <v>24440098</v>
      </c>
      <c r="J92" s="101">
        <v>27283471</v>
      </c>
      <c r="K92" s="101">
        <v>27027228</v>
      </c>
      <c r="L92" s="101">
        <v>1400643.6308776999</v>
      </c>
      <c r="M92" s="101">
        <v>411568.32639</v>
      </c>
      <c r="N92" s="101">
        <f>SUM(Query2[[#This Row],[Column5]],Query2[[#This Row],[Column6]])</f>
        <v>15897073</v>
      </c>
      <c r="O92" s="101">
        <f>SUM(Query2[[#This Row],[Column7]],Query2[[#This Row],[Column8]])</f>
        <v>640347.410531</v>
      </c>
      <c r="P92" s="101">
        <f>SUM(Query2[[#This Row],[Column10]],Query2[[#This Row],[Column11]])</f>
        <v>54310699</v>
      </c>
      <c r="Q92" s="101">
        <f>SUM(Query2[[#This Row],[Column12]],Query2[[#This Row],[Column13]])</f>
        <v>1812211.9572677</v>
      </c>
      <c r="R92" s="103">
        <f>(Query2[[#This Row],[Column4]]/D149)</f>
        <v>115.05366291835784</v>
      </c>
      <c r="S92" s="103">
        <f>(Query2[[#This Row],[Column15]]/O156)</f>
        <v>2481.1518549011289</v>
      </c>
      <c r="T92" s="103">
        <f>(Query2[[#This Row],[Column14]]/N156)</f>
        <v>1129.1336742666383</v>
      </c>
      <c r="U92" s="103">
        <f>(Query2[[#This Row],[Column9]]/I149)</f>
        <v>1.3634783957323966</v>
      </c>
      <c r="V92" s="103">
        <f>(Query2[[#This Row],[Column17]]/Q156)</f>
        <v>7.5221581866701861</v>
      </c>
      <c r="W92" s="103">
        <f>(Query2[[#This Row],[Column10]]+Query2[[#This Row],[Column11]]/J149+K149)</f>
        <v>32162040.260024272</v>
      </c>
      <c r="X92" s="104">
        <f>(Query2[[#This Row],[Column5]]+Query2[[#This Row],[Column6]])</f>
        <v>15897073</v>
      </c>
      <c r="Y92" s="104">
        <f>(Query2[[#This Row],[Column7]]+Query2[[#This Row],[Column8]])</f>
        <v>640347.410531</v>
      </c>
      <c r="Z92" s="104">
        <f>(Query2[[#This Row],[Column10]]+Query2[[#This Row],[Column11]])</f>
        <v>54310699</v>
      </c>
      <c r="AA92" s="104">
        <f>(Query2[[#This Row],[Column12]]+Query2[[#This Row],[Column13]])</f>
        <v>1812211.9572677</v>
      </c>
      <c r="AB92" s="104">
        <f t="shared" ref="AB92:AB101" si="25">(G149+H149/E149+F149)</f>
        <v>82335.246208935918</v>
      </c>
      <c r="AC92" s="104">
        <f t="shared" ref="AC92:AC101" si="26">(G149+H149/D149)</f>
        <v>37.550611255406217</v>
      </c>
      <c r="AD92" s="104">
        <f t="shared" ref="AD92:AD101" si="27">(E149+F149/D149)</f>
        <v>828.36895335684346</v>
      </c>
      <c r="AE92" s="104">
        <f t="shared" ref="AE92:AE101" si="28">(L149+M149/J149+K149)</f>
        <v>5350162.331965941</v>
      </c>
      <c r="AF92" s="104">
        <f>(Query2[[#This Row],[Column12]]+Query2[[#This Row],[Column13]]/I149)</f>
        <v>1400643.653838513</v>
      </c>
      <c r="AG92" s="104">
        <f t="shared" ref="AG92:AG101" si="29">(J149+K149/I149)</f>
        <v>11958822.272168333</v>
      </c>
      <c r="AH92" s="102" t="s">
        <v>163</v>
      </c>
    </row>
    <row r="93" spans="1:34">
      <c r="A93" s="108" t="s">
        <v>204</v>
      </c>
      <c r="B93" s="101" t="s">
        <v>27</v>
      </c>
      <c r="C93" s="101" t="s">
        <v>89</v>
      </c>
      <c r="D93" s="101">
        <v>0</v>
      </c>
      <c r="E93" s="101">
        <v>0</v>
      </c>
      <c r="F93" s="101">
        <v>0</v>
      </c>
      <c r="G93" s="101">
        <v>0</v>
      </c>
      <c r="H93" s="101">
        <v>0</v>
      </c>
      <c r="I93" s="101">
        <v>3597144</v>
      </c>
      <c r="J93" s="101">
        <v>2351021</v>
      </c>
      <c r="K93" s="101">
        <v>1047242</v>
      </c>
      <c r="L93" s="101">
        <v>89307.952359999996</v>
      </c>
      <c r="M93" s="101">
        <v>16317.238148300001</v>
      </c>
      <c r="N93" s="101">
        <f>SUM(Query2[[#This Row],[Column5]],Query2[[#This Row],[Column6]])</f>
        <v>0</v>
      </c>
      <c r="O93" s="101">
        <f>SUM(Query2[[#This Row],[Column7]],Query2[[#This Row],[Column8]])</f>
        <v>0</v>
      </c>
      <c r="P93" s="101">
        <f>SUM(Query2[[#This Row],[Column10]],Query2[[#This Row],[Column11]])</f>
        <v>3398263</v>
      </c>
      <c r="Q93" s="101">
        <f>SUM(Query2[[#This Row],[Column12]],Query2[[#This Row],[Column13]])</f>
        <v>105625.1905083</v>
      </c>
      <c r="R93" s="103" t="e">
        <f>(Query2[[#This Row],[Column4]]/D150)</f>
        <v>#DIV/0!</v>
      </c>
      <c r="S93" s="103">
        <f>(Query2[[#This Row],[Column15]]/O157)</f>
        <v>0</v>
      </c>
      <c r="T93" s="103">
        <f>(Query2[[#This Row],[Column14]]/N157)</f>
        <v>0</v>
      </c>
      <c r="U93" s="103">
        <f>(Query2[[#This Row],[Column9]]/I150)</f>
        <v>0.44012787546042115</v>
      </c>
      <c r="V93" s="103">
        <f>(Query2[[#This Row],[Column17]]/Q157)</f>
        <v>0.24794345961002509</v>
      </c>
      <c r="W93" s="103">
        <f>(Query2[[#This Row],[Column10]]+Query2[[#This Row],[Column11]]/J150+K150)</f>
        <v>5888339.215550594</v>
      </c>
      <c r="X93" s="104">
        <f>(Query2[[#This Row],[Column5]]+Query2[[#This Row],[Column6]])</f>
        <v>0</v>
      </c>
      <c r="Y93" s="104">
        <f>(Query2[[#This Row],[Column7]]+Query2[[#This Row],[Column8]])</f>
        <v>0</v>
      </c>
      <c r="Z93" s="104">
        <f>(Query2[[#This Row],[Column10]]+Query2[[#This Row],[Column11]])</f>
        <v>3398263</v>
      </c>
      <c r="AA93" s="104">
        <f>(Query2[[#This Row],[Column12]]+Query2[[#This Row],[Column13]])</f>
        <v>105625.1905083</v>
      </c>
      <c r="AB93" s="104" t="e">
        <f t="shared" si="25"/>
        <v>#DIV/0!</v>
      </c>
      <c r="AC93" s="104" t="e">
        <f t="shared" si="26"/>
        <v>#DIV/0!</v>
      </c>
      <c r="AD93" s="104" t="e">
        <f t="shared" si="27"/>
        <v>#DIV/0!</v>
      </c>
      <c r="AE93" s="104">
        <f t="shared" si="28"/>
        <v>3750910.7025569007</v>
      </c>
      <c r="AF93" s="104">
        <f>(Query2[[#This Row],[Column12]]+Query2[[#This Row],[Column13]]/I150)</f>
        <v>89307.954356492584</v>
      </c>
      <c r="AG93" s="104">
        <f t="shared" si="29"/>
        <v>4858451.4328078767</v>
      </c>
      <c r="AH93" s="102" t="s">
        <v>163</v>
      </c>
    </row>
    <row r="94" spans="1:34">
      <c r="A94" s="108" t="s">
        <v>204</v>
      </c>
      <c r="B94" s="101" t="s">
        <v>28</v>
      </c>
      <c r="C94" s="101" t="s">
        <v>89</v>
      </c>
      <c r="D94" s="101">
        <v>0</v>
      </c>
      <c r="E94" s="101">
        <v>0</v>
      </c>
      <c r="F94" s="101">
        <v>0</v>
      </c>
      <c r="G94" s="101">
        <v>0</v>
      </c>
      <c r="H94" s="101">
        <v>0</v>
      </c>
      <c r="I94" s="101">
        <v>695794</v>
      </c>
      <c r="J94" s="101">
        <v>489519</v>
      </c>
      <c r="K94" s="101">
        <v>274895</v>
      </c>
      <c r="L94" s="101">
        <v>19992.3869275</v>
      </c>
      <c r="M94" s="101">
        <v>3513.3457332999997</v>
      </c>
      <c r="N94" s="101">
        <f>SUM(Query2[[#This Row],[Column5]],Query2[[#This Row],[Column6]])</f>
        <v>0</v>
      </c>
      <c r="O94" s="101">
        <f>SUM(Query2[[#This Row],[Column7]],Query2[[#This Row],[Column8]])</f>
        <v>0</v>
      </c>
      <c r="P94" s="101">
        <f>SUM(Query2[[#This Row],[Column10]],Query2[[#This Row],[Column11]])</f>
        <v>764414</v>
      </c>
      <c r="Q94" s="101">
        <f>SUM(Query2[[#This Row],[Column12]],Query2[[#This Row],[Column13]])</f>
        <v>23505.7326608</v>
      </c>
      <c r="R94" s="103" t="e">
        <f>(Query2[[#This Row],[Column4]]/D151)</f>
        <v>#DIV/0!</v>
      </c>
      <c r="S94" s="103">
        <f>(Query2[[#This Row],[Column15]]/O158)</f>
        <v>0</v>
      </c>
      <c r="T94" s="103">
        <f>(Query2[[#This Row],[Column14]]/N158)</f>
        <v>0</v>
      </c>
      <c r="U94" s="103">
        <f>(Query2[[#This Row],[Column9]]/I151)</f>
        <v>0.25253379819116301</v>
      </c>
      <c r="V94" s="103">
        <f>(Query2[[#This Row],[Column17]]/Q158)</f>
        <v>2.2953189868910027E-3</v>
      </c>
      <c r="W94" s="103">
        <f>(Query2[[#This Row],[Column10]]+Query2[[#This Row],[Column11]]/J151+K151)</f>
        <v>1406262.1918168294</v>
      </c>
      <c r="X94" s="104">
        <f>(Query2[[#This Row],[Column5]]+Query2[[#This Row],[Column6]])</f>
        <v>0</v>
      </c>
      <c r="Y94" s="104">
        <f>(Query2[[#This Row],[Column7]]+Query2[[#This Row],[Column8]])</f>
        <v>0</v>
      </c>
      <c r="Z94" s="104">
        <f>(Query2[[#This Row],[Column10]]+Query2[[#This Row],[Column11]])</f>
        <v>764414</v>
      </c>
      <c r="AA94" s="104">
        <f>(Query2[[#This Row],[Column12]]+Query2[[#This Row],[Column13]])</f>
        <v>23505.7326608</v>
      </c>
      <c r="AB94" s="104" t="e">
        <f t="shared" si="25"/>
        <v>#DIV/0!</v>
      </c>
      <c r="AC94" s="104" t="e">
        <f t="shared" si="26"/>
        <v>#DIV/0!</v>
      </c>
      <c r="AD94" s="104" t="e">
        <f t="shared" si="27"/>
        <v>#DIV/0!</v>
      </c>
      <c r="AE94" s="104">
        <f t="shared" si="28"/>
        <v>977169.48526550806</v>
      </c>
      <c r="AF94" s="104">
        <f>(Query2[[#This Row],[Column12]]+Query2[[#This Row],[Column13]]/I151)</f>
        <v>19992.388202645434</v>
      </c>
      <c r="AG94" s="104">
        <f t="shared" si="29"/>
        <v>1433112.3327257661</v>
      </c>
      <c r="AH94" s="102" t="s">
        <v>163</v>
      </c>
    </row>
    <row r="95" spans="1:34">
      <c r="A95" s="108" t="s">
        <v>204</v>
      </c>
      <c r="B95" s="101" t="s">
        <v>29</v>
      </c>
      <c r="C95" s="101" t="s">
        <v>89</v>
      </c>
      <c r="D95" s="101">
        <v>6759</v>
      </c>
      <c r="E95" s="101">
        <v>229</v>
      </c>
      <c r="F95" s="101">
        <v>18468</v>
      </c>
      <c r="G95" s="101">
        <v>6.0065176000000005</v>
      </c>
      <c r="H95" s="101">
        <v>482.28557189999998</v>
      </c>
      <c r="I95" s="101">
        <v>2013155</v>
      </c>
      <c r="J95" s="101">
        <v>2540655</v>
      </c>
      <c r="K95" s="101">
        <v>1564414</v>
      </c>
      <c r="L95" s="101">
        <v>118919.33149489999</v>
      </c>
      <c r="M95" s="101">
        <v>19297.707816599999</v>
      </c>
      <c r="N95" s="101">
        <f>SUM(Query2[[#This Row],[Column5]],Query2[[#This Row],[Column6]])</f>
        <v>18697</v>
      </c>
      <c r="O95" s="101">
        <f>SUM(Query2[[#This Row],[Column7]],Query2[[#This Row],[Column8]])</f>
        <v>488.29208949999997</v>
      </c>
      <c r="P95" s="101">
        <f>SUM(Query2[[#This Row],[Column10]],Query2[[#This Row],[Column11]])</f>
        <v>4105069</v>
      </c>
      <c r="Q95" s="101">
        <f>SUM(Query2[[#This Row],[Column12]],Query2[[#This Row],[Column13]])</f>
        <v>138217.03931149998</v>
      </c>
      <c r="R95" s="103">
        <f>(Query2[[#This Row],[Column4]]/D152)</f>
        <v>1.9497321606286221E-2</v>
      </c>
      <c r="S95" s="103">
        <f>(Query2[[#This Row],[Column15]]/O159)</f>
        <v>9.7855220473706556E-4</v>
      </c>
      <c r="T95" s="103">
        <f>(Query2[[#This Row],[Column14]]/N159)</f>
        <v>1.3156366124000281E-3</v>
      </c>
      <c r="U95" s="103">
        <f>(Query2[[#This Row],[Column9]]/I152)</f>
        <v>8.2494333305127066E-2</v>
      </c>
      <c r="V95" s="103">
        <f>(Query2[[#This Row],[Column17]]/Q159)</f>
        <v>8.730536190233304E-2</v>
      </c>
      <c r="W95" s="103">
        <f>(Query2[[#This Row],[Column10]]+Query2[[#This Row],[Column11]]/J152+K152)</f>
        <v>15042470.071847077</v>
      </c>
      <c r="X95" s="104">
        <f>(Query2[[#This Row],[Column5]]+Query2[[#This Row],[Column6]])</f>
        <v>18697</v>
      </c>
      <c r="Y95" s="104">
        <f>(Query2[[#This Row],[Column7]]+Query2[[#This Row],[Column8]])</f>
        <v>488.29208949999997</v>
      </c>
      <c r="Z95" s="104">
        <f>(Query2[[#This Row],[Column10]]+Query2[[#This Row],[Column11]])</f>
        <v>4105069</v>
      </c>
      <c r="AA95" s="104">
        <f>(Query2[[#This Row],[Column12]]+Query2[[#This Row],[Column13]])</f>
        <v>138217.03931149998</v>
      </c>
      <c r="AB95" s="104">
        <f t="shared" si="25"/>
        <v>539543.51943832368</v>
      </c>
      <c r="AC95" s="104">
        <f t="shared" si="26"/>
        <v>94.401756405012947</v>
      </c>
      <c r="AD95" s="104">
        <f t="shared" si="27"/>
        <v>3547.5561106896321</v>
      </c>
      <c r="AE95" s="104">
        <f t="shared" si="28"/>
        <v>13496790.50155651</v>
      </c>
      <c r="AF95" s="104">
        <f>(Query2[[#This Row],[Column12]]+Query2[[#This Row],[Column13]]/I152)</f>
        <v>118919.33228567445</v>
      </c>
      <c r="AG95" s="104">
        <f t="shared" si="29"/>
        <v>21774219.512294829</v>
      </c>
      <c r="AH95" s="102" t="s">
        <v>163</v>
      </c>
    </row>
    <row r="96" spans="1:34">
      <c r="A96" s="108" t="s">
        <v>204</v>
      </c>
      <c r="B96" s="101" t="s">
        <v>30</v>
      </c>
      <c r="C96" s="101" t="s">
        <v>89</v>
      </c>
      <c r="D96" s="101">
        <v>26535</v>
      </c>
      <c r="E96" s="101">
        <v>822</v>
      </c>
      <c r="F96" s="101">
        <v>70402</v>
      </c>
      <c r="G96" s="101">
        <v>53.024270000000001</v>
      </c>
      <c r="H96" s="101">
        <v>736.98005000000001</v>
      </c>
      <c r="I96" s="101">
        <v>731160</v>
      </c>
      <c r="J96" s="101">
        <v>486400</v>
      </c>
      <c r="K96" s="101">
        <v>571408</v>
      </c>
      <c r="L96" s="101">
        <v>28387.917519999999</v>
      </c>
      <c r="M96" s="101">
        <v>12694.29587</v>
      </c>
      <c r="N96" s="101">
        <f>SUM(Query2[[#This Row],[Column5]],Query2[[#This Row],[Column6]])</f>
        <v>71224</v>
      </c>
      <c r="O96" s="101">
        <f>SUM(Query2[[#This Row],[Column7]],Query2[[#This Row],[Column8]])</f>
        <v>790.00432000000001</v>
      </c>
      <c r="P96" s="101">
        <f>SUM(Query2[[#This Row],[Column10]],Query2[[#This Row],[Column11]])</f>
        <v>1057808</v>
      </c>
      <c r="Q96" s="101">
        <f>SUM(Query2[[#This Row],[Column12]],Query2[[#This Row],[Column13]])</f>
        <v>41082.213389999997</v>
      </c>
      <c r="R96" s="103">
        <f>(Query2[[#This Row],[Column4]]/D153)</f>
        <v>0.5705102018877255</v>
      </c>
      <c r="S96" s="103" t="e">
        <f>(Query2[[#This Row],[Column15]]/O160)</f>
        <v>#DIV/0!</v>
      </c>
      <c r="T96" s="103" t="e">
        <f>(Query2[[#This Row],[Column14]]/N160)</f>
        <v>#DIV/0!</v>
      </c>
      <c r="U96" s="103">
        <f>(Query2[[#This Row],[Column9]]/I153)</f>
        <v>7.4070532133497957E-2</v>
      </c>
      <c r="V96" s="103">
        <f>(Query2[[#This Row],[Column17]]/Q160)</f>
        <v>0.41926573682025853</v>
      </c>
      <c r="W96" s="103">
        <f>(Query2[[#This Row],[Column10]]+Query2[[#This Row],[Column11]]/J153+K153)</f>
        <v>5451175.0714057479</v>
      </c>
      <c r="X96" s="104">
        <f>(Query2[[#This Row],[Column5]]+Query2[[#This Row],[Column6]])</f>
        <v>71224</v>
      </c>
      <c r="Y96" s="104">
        <f>(Query2[[#This Row],[Column7]]+Query2[[#This Row],[Column8]])</f>
        <v>790.00432000000001</v>
      </c>
      <c r="Z96" s="104">
        <f>(Query2[[#This Row],[Column10]]+Query2[[#This Row],[Column11]])</f>
        <v>1057808</v>
      </c>
      <c r="AA96" s="104">
        <f>(Query2[[#This Row],[Column12]]+Query2[[#This Row],[Column13]])</f>
        <v>41082.213389999997</v>
      </c>
      <c r="AB96" s="104">
        <f t="shared" si="25"/>
        <v>159048.31298927058</v>
      </c>
      <c r="AC96" s="104">
        <f t="shared" si="26"/>
        <v>97.336118150545033</v>
      </c>
      <c r="AD96" s="104">
        <f t="shared" si="27"/>
        <v>2128.4174711358605</v>
      </c>
      <c r="AE96" s="104">
        <f t="shared" si="28"/>
        <v>5296560.7201686362</v>
      </c>
      <c r="AF96" s="104">
        <f>(Query2[[#This Row],[Column12]]+Query2[[#This Row],[Column13]]/I153)</f>
        <v>28387.918806002039</v>
      </c>
      <c r="AG96" s="104">
        <f t="shared" si="29"/>
        <v>8002269.5029590325</v>
      </c>
      <c r="AH96" s="102" t="s">
        <v>163</v>
      </c>
    </row>
    <row r="97" spans="1:34">
      <c r="A97" s="108" t="s">
        <v>204</v>
      </c>
      <c r="B97" s="101" t="s">
        <v>31</v>
      </c>
      <c r="C97" s="101" t="s">
        <v>89</v>
      </c>
      <c r="D97" s="101">
        <v>6140</v>
      </c>
      <c r="E97" s="101">
        <v>436</v>
      </c>
      <c r="F97" s="101">
        <v>22719</v>
      </c>
      <c r="G97" s="101">
        <v>6.6223200000000002</v>
      </c>
      <c r="H97" s="101">
        <v>410.09149350000001</v>
      </c>
      <c r="I97" s="101">
        <v>475991</v>
      </c>
      <c r="J97" s="101">
        <v>538909</v>
      </c>
      <c r="K97" s="101">
        <v>289190</v>
      </c>
      <c r="L97" s="101">
        <v>17942.7273527</v>
      </c>
      <c r="M97" s="101">
        <v>3789.9758054000004</v>
      </c>
      <c r="N97" s="101">
        <f>SUM(Query2[[#This Row],[Column5]],Query2[[#This Row],[Column6]])</f>
        <v>23155</v>
      </c>
      <c r="O97" s="101">
        <f>SUM(Query2[[#This Row],[Column7]],Query2[[#This Row],[Column8]])</f>
        <v>416.71381350000001</v>
      </c>
      <c r="P97" s="101">
        <f>SUM(Query2[[#This Row],[Column10]],Query2[[#This Row],[Column11]])</f>
        <v>828099</v>
      </c>
      <c r="Q97" s="101">
        <f>SUM(Query2[[#This Row],[Column12]],Query2[[#This Row],[Column13]])</f>
        <v>21732.703158100001</v>
      </c>
      <c r="R97" s="103" t="e">
        <f>(Query2[[#This Row],[Column4]]/D154)</f>
        <v>#DIV/0!</v>
      </c>
      <c r="S97" s="103" t="e">
        <f>(Query2[[#This Row],[Column15]]/O161)</f>
        <v>#DIV/0!</v>
      </c>
      <c r="T97" s="103" t="e">
        <f>(Query2[[#This Row],[Column14]]/N161)</f>
        <v>#DIV/0!</v>
      </c>
      <c r="U97" s="103">
        <f>(Query2[[#This Row],[Column9]]/I154)</f>
        <v>5.6514056831420127E-2</v>
      </c>
      <c r="V97" s="103">
        <f>(Query2[[#This Row],[Column17]]/Q161)</f>
        <v>1.068601348578079</v>
      </c>
      <c r="W97" s="103">
        <f>(Query2[[#This Row],[Column10]]+Query2[[#This Row],[Column11]]/J154+K154)</f>
        <v>4044823.0503991116</v>
      </c>
      <c r="X97" s="104">
        <f>(Query2[[#This Row],[Column5]]+Query2[[#This Row],[Column6]])</f>
        <v>23155</v>
      </c>
      <c r="Y97" s="104">
        <f>(Query2[[#This Row],[Column7]]+Query2[[#This Row],[Column8]])</f>
        <v>416.71381350000001</v>
      </c>
      <c r="Z97" s="104">
        <f>(Query2[[#This Row],[Column10]]+Query2[[#This Row],[Column11]])</f>
        <v>828099</v>
      </c>
      <c r="AA97" s="104">
        <f>(Query2[[#This Row],[Column12]]+Query2[[#This Row],[Column13]])</f>
        <v>21732.703158100001</v>
      </c>
      <c r="AB97" s="104" t="e">
        <f t="shared" si="25"/>
        <v>#DIV/0!</v>
      </c>
      <c r="AC97" s="104" t="e">
        <f t="shared" si="26"/>
        <v>#DIV/0!</v>
      </c>
      <c r="AD97" s="104" t="e">
        <f t="shared" si="27"/>
        <v>#DIV/0!</v>
      </c>
      <c r="AE97" s="104">
        <f t="shared" si="28"/>
        <v>3738105.2786780749</v>
      </c>
      <c r="AF97" s="104">
        <f>(Query2[[#This Row],[Column12]]+Query2[[#This Row],[Column13]]/I154)</f>
        <v>17942.727802681005</v>
      </c>
      <c r="AG97" s="104">
        <f t="shared" si="29"/>
        <v>5737998.4162545577</v>
      </c>
      <c r="AH97" s="102" t="s">
        <v>163</v>
      </c>
    </row>
    <row r="98" spans="1:34">
      <c r="A98" s="108" t="s">
        <v>204</v>
      </c>
      <c r="B98" s="101" t="s">
        <v>32</v>
      </c>
      <c r="C98" s="101" t="s">
        <v>89</v>
      </c>
      <c r="D98" s="101">
        <v>0</v>
      </c>
      <c r="E98" s="101">
        <v>0</v>
      </c>
      <c r="F98" s="101">
        <v>0</v>
      </c>
      <c r="G98" s="101">
        <v>0</v>
      </c>
      <c r="H98" s="101">
        <v>0</v>
      </c>
      <c r="I98" s="101">
        <v>7605163</v>
      </c>
      <c r="J98" s="101">
        <v>8430181</v>
      </c>
      <c r="K98" s="101">
        <v>6083774</v>
      </c>
      <c r="L98" s="101">
        <v>378494.05088</v>
      </c>
      <c r="M98" s="101">
        <v>80213.512606100005</v>
      </c>
      <c r="N98" s="101">
        <f>SUM(Query2[[#This Row],[Column5]],Query2[[#This Row],[Column6]])</f>
        <v>0</v>
      </c>
      <c r="O98" s="101">
        <f>SUM(Query2[[#This Row],[Column7]],Query2[[#This Row],[Column8]])</f>
        <v>0</v>
      </c>
      <c r="P98" s="101">
        <f>SUM(Query2[[#This Row],[Column10]],Query2[[#This Row],[Column11]])</f>
        <v>14513955</v>
      </c>
      <c r="Q98" s="101">
        <f>SUM(Query2[[#This Row],[Column12]],Query2[[#This Row],[Column13]])</f>
        <v>458707.5634861</v>
      </c>
      <c r="R98" s="103">
        <f>(Query2[[#This Row],[Column4]]/D155)</f>
        <v>0</v>
      </c>
      <c r="S98" s="103">
        <f>(Query2[[#This Row],[Column15]]/O162)</f>
        <v>0</v>
      </c>
      <c r="T98" s="103">
        <f>(Query2[[#This Row],[Column14]]/N162)</f>
        <v>0</v>
      </c>
      <c r="U98" s="103">
        <f>(Query2[[#This Row],[Column9]]/I155)</f>
        <v>0.37319247815153311</v>
      </c>
      <c r="V98" s="103">
        <f>(Query2[[#This Row],[Column17]]/Q162)</f>
        <v>3.6819253130156033</v>
      </c>
      <c r="W98" s="103">
        <f>(Query2[[#This Row],[Column10]]+Query2[[#This Row],[Column11]]/J155+K155)</f>
        <v>17403579.248612829</v>
      </c>
      <c r="X98" s="104">
        <f>(Query2[[#This Row],[Column5]]+Query2[[#This Row],[Column6]])</f>
        <v>0</v>
      </c>
      <c r="Y98" s="104">
        <f>(Query2[[#This Row],[Column7]]+Query2[[#This Row],[Column8]])</f>
        <v>0</v>
      </c>
      <c r="Z98" s="104">
        <f>(Query2[[#This Row],[Column10]]+Query2[[#This Row],[Column11]])</f>
        <v>14513955</v>
      </c>
      <c r="AA98" s="104">
        <f>(Query2[[#This Row],[Column12]]+Query2[[#This Row],[Column13]])</f>
        <v>458707.5634861</v>
      </c>
      <c r="AB98" s="104">
        <f t="shared" si="25"/>
        <v>185370.7617155381</v>
      </c>
      <c r="AC98" s="104">
        <f t="shared" si="26"/>
        <v>152.38736595516576</v>
      </c>
      <c r="AD98" s="104">
        <f t="shared" si="27"/>
        <v>2885.1891029990502</v>
      </c>
      <c r="AE98" s="104">
        <f t="shared" si="28"/>
        <v>9260122.3569828048</v>
      </c>
      <c r="AF98" s="104">
        <f>(Query2[[#This Row],[Column12]]+Query2[[#This Row],[Column13]]/I155)</f>
        <v>378494.05481615226</v>
      </c>
      <c r="AG98" s="104">
        <f t="shared" si="29"/>
        <v>24470877.440333053</v>
      </c>
      <c r="AH98" s="102" t="s">
        <v>163</v>
      </c>
    </row>
    <row r="99" spans="1:34">
      <c r="A99" s="108" t="s">
        <v>204</v>
      </c>
      <c r="B99" s="101" t="s">
        <v>33</v>
      </c>
      <c r="C99" s="101" t="s">
        <v>89</v>
      </c>
      <c r="D99" s="101">
        <v>14394269</v>
      </c>
      <c r="E99" s="101">
        <v>201524</v>
      </c>
      <c r="F99" s="101">
        <v>54681860</v>
      </c>
      <c r="G99" s="101">
        <v>11598.785947599999</v>
      </c>
      <c r="H99" s="101">
        <v>1797807.4040497004</v>
      </c>
      <c r="I99" s="101">
        <v>31802923</v>
      </c>
      <c r="J99" s="101">
        <v>40583316</v>
      </c>
      <c r="K99" s="101">
        <v>51455677</v>
      </c>
      <c r="L99" s="101">
        <v>2118256.7005205001</v>
      </c>
      <c r="M99" s="101">
        <v>734943.21810010006</v>
      </c>
      <c r="N99" s="101">
        <f>SUM(Query2[[#This Row],[Column5]],Query2[[#This Row],[Column6]])</f>
        <v>54883384</v>
      </c>
      <c r="O99" s="101">
        <f>SUM(Query2[[#This Row],[Column7]],Query2[[#This Row],[Column8]])</f>
        <v>1809406.1899973003</v>
      </c>
      <c r="P99" s="101">
        <f>SUM(Query2[[#This Row],[Column10]],Query2[[#This Row],[Column11]])</f>
        <v>92038993</v>
      </c>
      <c r="Q99" s="101">
        <f>SUM(Query2[[#This Row],[Column12]],Query2[[#This Row],[Column13]])</f>
        <v>2853199.9186206004</v>
      </c>
      <c r="R99" s="103">
        <f>(Query2[[#This Row],[Column4]]/D156)</f>
        <v>1883.3270966897815</v>
      </c>
      <c r="S99" s="103">
        <f>(Query2[[#This Row],[Column15]]/O163)</f>
        <v>2733.4676344464087</v>
      </c>
      <c r="T99" s="103">
        <f>(Query2[[#This Row],[Column14]]/N163)</f>
        <v>1020.0045347259651</v>
      </c>
      <c r="U99" s="103">
        <f>(Query2[[#This Row],[Column9]]/I156)</f>
        <v>3.4153613775313501</v>
      </c>
      <c r="V99" s="103">
        <f>(Query2[[#This Row],[Column17]]/Q163)</f>
        <v>82.59047301853478</v>
      </c>
      <c r="W99" s="103">
        <f>(Query2[[#This Row],[Column10]]+Query2[[#This Row],[Column11]]/J156+K156)</f>
        <v>42946822.368895307</v>
      </c>
      <c r="X99" s="104">
        <f>(Query2[[#This Row],[Column5]]+Query2[[#This Row],[Column6]])</f>
        <v>54883384</v>
      </c>
      <c r="Y99" s="104">
        <f>(Query2[[#This Row],[Column7]]+Query2[[#This Row],[Column8]])</f>
        <v>1809406.1899973003</v>
      </c>
      <c r="Z99" s="104">
        <f>(Query2[[#This Row],[Column10]]+Query2[[#This Row],[Column11]])</f>
        <v>92038993</v>
      </c>
      <c r="AA99" s="104">
        <f>(Query2[[#This Row],[Column12]]+Query2[[#This Row],[Column13]])</f>
        <v>2853199.9186206004</v>
      </c>
      <c r="AB99" s="104">
        <f t="shared" si="25"/>
        <v>13874.417324333022</v>
      </c>
      <c r="AC99" s="104">
        <f t="shared" si="26"/>
        <v>9.2925558984168521</v>
      </c>
      <c r="AD99" s="104">
        <f t="shared" si="27"/>
        <v>216.81394740285228</v>
      </c>
      <c r="AE99" s="104">
        <f t="shared" si="28"/>
        <v>2577338.4239225709</v>
      </c>
      <c r="AF99" s="104">
        <f>(Query2[[#This Row],[Column12]]+Query2[[#This Row],[Column13]]/I156)</f>
        <v>2118256.7794471034</v>
      </c>
      <c r="AG99" s="104">
        <f t="shared" si="29"/>
        <v>4526005.253819108</v>
      </c>
      <c r="AH99" s="102" t="s">
        <v>163</v>
      </c>
    </row>
    <row r="100" spans="1:34">
      <c r="A100" s="108" t="s">
        <v>204</v>
      </c>
      <c r="B100" s="101" t="s">
        <v>34</v>
      </c>
      <c r="C100" s="101" t="s">
        <v>89</v>
      </c>
      <c r="D100" s="101">
        <v>8971011</v>
      </c>
      <c r="E100" s="101">
        <v>52754</v>
      </c>
      <c r="F100" s="101">
        <v>28913884</v>
      </c>
      <c r="G100" s="101">
        <v>2653.68588</v>
      </c>
      <c r="H100" s="101">
        <v>911235.36739000003</v>
      </c>
      <c r="I100" s="101">
        <v>46020059</v>
      </c>
      <c r="J100" s="101">
        <v>32458827</v>
      </c>
      <c r="K100" s="101">
        <v>38858996</v>
      </c>
      <c r="L100" s="101">
        <v>1706912.4844500001</v>
      </c>
      <c r="M100" s="101">
        <v>570035.82431000005</v>
      </c>
      <c r="N100" s="101">
        <f>SUM(Query2[[#This Row],[Column5]],Query2[[#This Row],[Column6]])</f>
        <v>28966638</v>
      </c>
      <c r="O100" s="101">
        <f>SUM(Query2[[#This Row],[Column7]],Query2[[#This Row],[Column8]])</f>
        <v>913889.05327000003</v>
      </c>
      <c r="P100" s="101">
        <f>SUM(Query2[[#This Row],[Column10]],Query2[[#This Row],[Column11]])</f>
        <v>71317823</v>
      </c>
      <c r="Q100" s="101">
        <f>SUM(Query2[[#This Row],[Column12]],Query2[[#This Row],[Column13]])</f>
        <v>2276948.3087600004</v>
      </c>
      <c r="R100" s="103">
        <f>(Query2[[#This Row],[Column4]]/D157)</f>
        <v>246.6460739030023</v>
      </c>
      <c r="S100" s="103">
        <f>(Query2[[#This Row],[Column15]]/O164)</f>
        <v>2553.3002967520324</v>
      </c>
      <c r="T100" s="103">
        <f>(Query2[[#This Row],[Column14]]/N164)</f>
        <v>1429.8157855767806</v>
      </c>
      <c r="U100" s="103">
        <f>(Query2[[#This Row],[Column9]]/I157)</f>
        <v>3.6405650668689939</v>
      </c>
      <c r="V100" s="103">
        <f>(Query2[[#This Row],[Column17]]/Q164)</f>
        <v>117.81872377420122</v>
      </c>
      <c r="W100" s="103">
        <f>(Query2[[#This Row],[Column10]]+Query2[[#This Row],[Column11]]/J157+K157)</f>
        <v>37542006.070714682</v>
      </c>
      <c r="X100" s="104">
        <f>(Query2[[#This Row],[Column5]]+Query2[[#This Row],[Column6]])</f>
        <v>28966638</v>
      </c>
      <c r="Y100" s="104">
        <f>(Query2[[#This Row],[Column7]]+Query2[[#This Row],[Column8]])</f>
        <v>913889.05327000003</v>
      </c>
      <c r="Z100" s="104">
        <f>(Query2[[#This Row],[Column10]]+Query2[[#This Row],[Column11]])</f>
        <v>71317823</v>
      </c>
      <c r="AA100" s="104">
        <f>(Query2[[#This Row],[Column12]]+Query2[[#This Row],[Column13]])</f>
        <v>2276948.3087600004</v>
      </c>
      <c r="AB100" s="104">
        <f t="shared" si="25"/>
        <v>111351.56268185948</v>
      </c>
      <c r="AC100" s="104">
        <f t="shared" si="26"/>
        <v>35.413017741614425</v>
      </c>
      <c r="AD100" s="104">
        <f t="shared" si="27"/>
        <v>615.06037611349393</v>
      </c>
      <c r="AE100" s="104">
        <f t="shared" si="28"/>
        <v>5442107.9812817257</v>
      </c>
      <c r="AF100" s="104">
        <f>(Query2[[#This Row],[Column12]]+Query2[[#This Row],[Column13]]/I157)</f>
        <v>1706912.5295445209</v>
      </c>
      <c r="AG100" s="104">
        <f t="shared" si="29"/>
        <v>7663416.4021208594</v>
      </c>
      <c r="AH100" s="102" t="s">
        <v>163</v>
      </c>
    </row>
    <row r="101" spans="1:34">
      <c r="A101" s="108" t="s">
        <v>204</v>
      </c>
      <c r="B101" s="101" t="s">
        <v>35</v>
      </c>
      <c r="C101" s="101" t="s">
        <v>89</v>
      </c>
      <c r="D101" s="101">
        <v>0</v>
      </c>
      <c r="E101" s="101">
        <v>0</v>
      </c>
      <c r="F101" s="101">
        <v>0</v>
      </c>
      <c r="G101" s="101">
        <v>0</v>
      </c>
      <c r="H101" s="101">
        <v>0</v>
      </c>
      <c r="I101" s="101">
        <v>2005396</v>
      </c>
      <c r="J101" s="101">
        <v>2479261</v>
      </c>
      <c r="K101" s="101">
        <v>1773095</v>
      </c>
      <c r="L101" s="101">
        <v>84617.150439999998</v>
      </c>
      <c r="M101" s="101">
        <v>17495.424722</v>
      </c>
      <c r="N101" s="101">
        <f>SUM(Query2[[#This Row],[Column5]],Query2[[#This Row],[Column6]])</f>
        <v>0</v>
      </c>
      <c r="O101" s="101">
        <f>SUM(Query2[[#This Row],[Column7]],Query2[[#This Row],[Column8]])</f>
        <v>0</v>
      </c>
      <c r="P101" s="101">
        <f>SUM(Query2[[#This Row],[Column10]],Query2[[#This Row],[Column11]])</f>
        <v>4252356</v>
      </c>
      <c r="Q101" s="101">
        <f>SUM(Query2[[#This Row],[Column12]],Query2[[#This Row],[Column13]])</f>
        <v>102112.57516199999</v>
      </c>
      <c r="R101" s="103">
        <f>(Query2[[#This Row],[Column4]]/D158)</f>
        <v>0</v>
      </c>
      <c r="S101" s="103" t="e">
        <f>(Query2[[#This Row],[Column15]]/O165)</f>
        <v>#DIV/0!</v>
      </c>
      <c r="T101" s="103" t="e">
        <f>(Query2[[#This Row],[Column14]]/N165)</f>
        <v>#DIV/0!</v>
      </c>
      <c r="U101" s="103">
        <f>(Query2[[#This Row],[Column9]]/I158)</f>
        <v>7.210189816948865E-3</v>
      </c>
      <c r="V101" s="103">
        <f>(Query2[[#This Row],[Column17]]/Q165)</f>
        <v>0.26103111190791556</v>
      </c>
      <c r="W101" s="103">
        <f>(Query2[[#This Row],[Column10]]+Query2[[#This Row],[Column11]]/J158+K158)</f>
        <v>107469539.01037572</v>
      </c>
      <c r="X101" s="104">
        <f>(Query2[[#This Row],[Column5]]+Query2[[#This Row],[Column6]])</f>
        <v>0</v>
      </c>
      <c r="Y101" s="104">
        <f>(Query2[[#This Row],[Column7]]+Query2[[#This Row],[Column8]])</f>
        <v>0</v>
      </c>
      <c r="Z101" s="104">
        <f>(Query2[[#This Row],[Column10]]+Query2[[#This Row],[Column11]])</f>
        <v>4252356</v>
      </c>
      <c r="AA101" s="104">
        <f>(Query2[[#This Row],[Column12]]+Query2[[#This Row],[Column13]])</f>
        <v>102112.57516199999</v>
      </c>
      <c r="AB101" s="104">
        <f t="shared" si="25"/>
        <v>31235956.016201969</v>
      </c>
      <c r="AC101" s="104">
        <f t="shared" si="26"/>
        <v>5036.5295117541518</v>
      </c>
      <c r="AD101" s="104">
        <f t="shared" si="27"/>
        <v>125816.96097711098</v>
      </c>
      <c r="AE101" s="104">
        <f t="shared" si="28"/>
        <v>113840471.22835706</v>
      </c>
      <c r="AF101" s="104">
        <f>(Query2[[#This Row],[Column12]]+Query2[[#This Row],[Column13]]/I158)</f>
        <v>84617.15050290295</v>
      </c>
      <c r="AG101" s="104">
        <f t="shared" si="29"/>
        <v>170888905.37748146</v>
      </c>
      <c r="AH101" s="102" t="s">
        <v>163</v>
      </c>
    </row>
    <row r="102" spans="1:34">
      <c r="A102" s="108" t="s">
        <v>204</v>
      </c>
      <c r="B102" s="101" t="s">
        <v>36</v>
      </c>
      <c r="C102" s="101" t="s">
        <v>89</v>
      </c>
      <c r="D102" s="101">
        <v>1332592</v>
      </c>
      <c r="E102" s="101">
        <v>17189</v>
      </c>
      <c r="F102" s="101">
        <v>3524620</v>
      </c>
      <c r="G102" s="101">
        <v>900.24589540000011</v>
      </c>
      <c r="H102" s="101">
        <v>253362.62317439998</v>
      </c>
      <c r="I102" s="101">
        <v>5492109</v>
      </c>
      <c r="J102" s="101">
        <v>4177231</v>
      </c>
      <c r="K102" s="101">
        <v>3002056</v>
      </c>
      <c r="L102" s="101">
        <v>187700.57076349997</v>
      </c>
      <c r="M102" s="101">
        <v>48094.692159999999</v>
      </c>
      <c r="N102" s="101">
        <f>SUM(Query2[[#This Row],[Column5]],Query2[[#This Row],[Column6]])</f>
        <v>3541809</v>
      </c>
      <c r="O102" s="101">
        <f>SUM(Query2[[#This Row],[Column7]],Query2[[#This Row],[Column8]])</f>
        <v>254262.86906979998</v>
      </c>
      <c r="P102" s="101">
        <f>SUM(Query2[[#This Row],[Column10]],Query2[[#This Row],[Column11]])</f>
        <v>7179287</v>
      </c>
      <c r="Q102" s="101">
        <f>SUM(Query2[[#This Row],[Column12]],Query2[[#This Row],[Column13]])</f>
        <v>235795.26292349998</v>
      </c>
      <c r="R102" s="103" t="e">
        <f>(Query2[[#This Row],[Column4]]/#REF!)</f>
        <v>#REF!</v>
      </c>
      <c r="S102" s="103">
        <f>(Query2[[#This Row],[Column15]]/O166)</f>
        <v>0.16755336001086155</v>
      </c>
      <c r="T102" s="103">
        <f>(Query2[[#This Row],[Column14]]/N166)</f>
        <v>7.3132664128552433E-2</v>
      </c>
      <c r="U102" s="103" t="e">
        <f>(Query2[[#This Row],[Column9]]/#REF!)</f>
        <v>#REF!</v>
      </c>
      <c r="V102" s="103">
        <f>(Query2[[#This Row],[Column17]]/Q166)</f>
        <v>9.420320293977906E-2</v>
      </c>
      <c r="W102" s="103" t="e">
        <f>(Query2[[#This Row],[Column10]]+Query2[[#This Row],[Column11]]/#REF!+#REF!)</f>
        <v>#REF!</v>
      </c>
      <c r="X102" s="104">
        <f>(Query2[[#This Row],[Column5]]+Query2[[#This Row],[Column6]])</f>
        <v>3541809</v>
      </c>
      <c r="Y102" s="104">
        <f>(Query2[[#This Row],[Column7]]+Query2[[#This Row],[Column8]])</f>
        <v>254262.86906979998</v>
      </c>
      <c r="Z102" s="104">
        <f>(Query2[[#This Row],[Column10]]+Query2[[#This Row],[Column11]])</f>
        <v>7179287</v>
      </c>
      <c r="AA102" s="104">
        <f>(Query2[[#This Row],[Column12]]+Query2[[#This Row],[Column13]])</f>
        <v>235795.26292349998</v>
      </c>
      <c r="AB102" s="104" t="e">
        <f>(#REF!+#REF!/#REF!+#REF!)</f>
        <v>#REF!</v>
      </c>
      <c r="AC102" s="104" t="e">
        <f>(#REF!+#REF!/#REF!)</f>
        <v>#REF!</v>
      </c>
      <c r="AD102" s="104" t="e">
        <f>(#REF!+#REF!/#REF!)</f>
        <v>#REF!</v>
      </c>
      <c r="AE102" s="104" t="e">
        <f>(#REF!+#REF!/#REF!+#REF!)</f>
        <v>#REF!</v>
      </c>
      <c r="AF102" s="104" t="e">
        <f>(Query2[[#This Row],[Column12]]+Query2[[#This Row],[Column13]]/#REF!)</f>
        <v>#REF!</v>
      </c>
      <c r="AG102" s="104" t="e">
        <f>(#REF!+#REF!/#REF!)</f>
        <v>#REF!</v>
      </c>
      <c r="AH102" s="102" t="s">
        <v>163</v>
      </c>
    </row>
    <row r="103" spans="1:34">
      <c r="A103" s="108" t="s">
        <v>204</v>
      </c>
      <c r="B103" s="101" t="s">
        <v>37</v>
      </c>
      <c r="C103" s="101" t="s">
        <v>89</v>
      </c>
      <c r="D103" s="101">
        <v>137846</v>
      </c>
      <c r="E103" s="101">
        <v>9366</v>
      </c>
      <c r="F103" s="101">
        <v>225437</v>
      </c>
      <c r="G103" s="101">
        <v>360.46899999999999</v>
      </c>
      <c r="H103" s="101">
        <v>9411.8820632999996</v>
      </c>
      <c r="I103" s="101">
        <v>4202488</v>
      </c>
      <c r="J103" s="101">
        <v>6596058</v>
      </c>
      <c r="K103" s="101">
        <v>1491061</v>
      </c>
      <c r="L103" s="101">
        <v>318455.38377999997</v>
      </c>
      <c r="M103" s="101">
        <v>26634.902016999997</v>
      </c>
      <c r="N103" s="101">
        <f>SUM(Query2[[#This Row],[Column5]],Query2[[#This Row],[Column6]])</f>
        <v>234803</v>
      </c>
      <c r="O103" s="101">
        <f>SUM(Query2[[#This Row],[Column7]],Query2[[#This Row],[Column8]])</f>
        <v>9772.3510632999987</v>
      </c>
      <c r="P103" s="101">
        <f>SUM(Query2[[#This Row],[Column10]],Query2[[#This Row],[Column11]])</f>
        <v>8087119</v>
      </c>
      <c r="Q103" s="101">
        <f>SUM(Query2[[#This Row],[Column12]],Query2[[#This Row],[Column13]])</f>
        <v>345090.28579699999</v>
      </c>
      <c r="R103" s="103">
        <f>(Query2[[#This Row],[Column4]]/D159)</f>
        <v>1.9732387563640048E-2</v>
      </c>
      <c r="S103" s="103">
        <f>(Query2[[#This Row],[Column15]]/O167)</f>
        <v>1.4553912664156492E-2</v>
      </c>
      <c r="T103" s="103">
        <f>(Query2[[#This Row],[Column14]]/N167)</f>
        <v>9.4753996666864949E-3</v>
      </c>
      <c r="U103" s="103">
        <f>(Query2[[#This Row],[Column9]]/I159)</f>
        <v>0.17161487918523025</v>
      </c>
      <c r="V103" s="103">
        <f>(Query2[[#This Row],[Column17]]/Q167)</f>
        <v>0.17504197826816748</v>
      </c>
      <c r="W103" s="103">
        <f>(Query2[[#This Row],[Column10]]+Query2[[#This Row],[Column11]]/J159+K159)</f>
        <v>29162067.063062713</v>
      </c>
      <c r="X103" s="104">
        <f>(Query2[[#This Row],[Column5]]+Query2[[#This Row],[Column6]])</f>
        <v>234803</v>
      </c>
      <c r="Y103" s="104">
        <f>(Query2[[#This Row],[Column7]]+Query2[[#This Row],[Column8]])</f>
        <v>9772.3510632999987</v>
      </c>
      <c r="Z103" s="104">
        <f>(Query2[[#This Row],[Column10]]+Query2[[#This Row],[Column11]])</f>
        <v>8087119</v>
      </c>
      <c r="AA103" s="104">
        <f>(Query2[[#This Row],[Column12]]+Query2[[#This Row],[Column13]])</f>
        <v>345090.28579699999</v>
      </c>
      <c r="AB103" s="104">
        <f t="shared" ref="AB103:AB111" si="30">(G159+H159/E159+F159)</f>
        <v>14163413.822706075</v>
      </c>
      <c r="AC103" s="104">
        <f t="shared" ref="AC103:AC111" si="31">(G159+H159/D159)</f>
        <v>2497.0551326450054</v>
      </c>
      <c r="AD103" s="104">
        <f t="shared" ref="AD103:AD111" si="32">(E159+F159/D159)</f>
        <v>50466.027106373607</v>
      </c>
      <c r="AE103" s="104">
        <f t="shared" ref="AE103:AE111" si="33">(L159+M159/J159+K159)</f>
        <v>23814813.979367923</v>
      </c>
      <c r="AF103" s="104">
        <f>(Query2[[#This Row],[Column12]]+Query2[[#This Row],[Column13]]/I159)</f>
        <v>318455.38486767601</v>
      </c>
      <c r="AG103" s="104">
        <f t="shared" ref="AG103:AG111" si="34">(J159+K159/I159)</f>
        <v>23644098.921516709</v>
      </c>
      <c r="AH103" s="102" t="s">
        <v>163</v>
      </c>
    </row>
    <row r="104" spans="1:34">
      <c r="A104" s="108" t="s">
        <v>204</v>
      </c>
      <c r="B104" s="101" t="s">
        <v>38</v>
      </c>
      <c r="C104" s="101" t="s">
        <v>89</v>
      </c>
      <c r="D104" s="101">
        <v>0</v>
      </c>
      <c r="E104" s="101">
        <v>0</v>
      </c>
      <c r="F104" s="101">
        <v>0</v>
      </c>
      <c r="G104" s="101">
        <v>0</v>
      </c>
      <c r="H104" s="101">
        <v>0</v>
      </c>
      <c r="I104" s="101">
        <v>4636543</v>
      </c>
      <c r="J104" s="101">
        <v>4786451</v>
      </c>
      <c r="K104" s="101">
        <v>3343543</v>
      </c>
      <c r="L104" s="101">
        <v>186611.11614999999</v>
      </c>
      <c r="M104" s="101">
        <v>37670.801030000002</v>
      </c>
      <c r="N104" s="101">
        <f>SUM(Query2[[#This Row],[Column5]],Query2[[#This Row],[Column6]])</f>
        <v>0</v>
      </c>
      <c r="O104" s="101">
        <f>SUM(Query2[[#This Row],[Column7]],Query2[[#This Row],[Column8]])</f>
        <v>0</v>
      </c>
      <c r="P104" s="101">
        <f>SUM(Query2[[#This Row],[Column10]],Query2[[#This Row],[Column11]])</f>
        <v>8129994</v>
      </c>
      <c r="Q104" s="101">
        <f>SUM(Query2[[#This Row],[Column12]],Query2[[#This Row],[Column13]])</f>
        <v>224281.91717999999</v>
      </c>
      <c r="R104" s="103" t="e">
        <f>(Query2[[#This Row],[Column4]]/D160)</f>
        <v>#DIV/0!</v>
      </c>
      <c r="S104" s="103" t="e">
        <f>(Query2[[#This Row],[Column15]]/O168)</f>
        <v>#DIV/0!</v>
      </c>
      <c r="T104" s="103" t="e">
        <f>(Query2[[#This Row],[Column14]]/N168)</f>
        <v>#DIV/0!</v>
      </c>
      <c r="U104" s="103">
        <f>(Query2[[#This Row],[Column9]]/I160)</f>
        <v>1.2756954009358039</v>
      </c>
      <c r="V104" s="103">
        <f>(Query2[[#This Row],[Column17]]/Q168)</f>
        <v>2.5066079028852033</v>
      </c>
      <c r="W104" s="103">
        <f>(Query2[[#This Row],[Column10]]+Query2[[#This Row],[Column11]]/J160+K160)</f>
        <v>5799826.5360245612</v>
      </c>
      <c r="X104" s="104">
        <f>(Query2[[#This Row],[Column5]]+Query2[[#This Row],[Column6]])</f>
        <v>0</v>
      </c>
      <c r="Y104" s="104">
        <f>(Query2[[#This Row],[Column7]]+Query2[[#This Row],[Column8]])</f>
        <v>0</v>
      </c>
      <c r="Z104" s="104">
        <f>(Query2[[#This Row],[Column10]]+Query2[[#This Row],[Column11]])</f>
        <v>8129994</v>
      </c>
      <c r="AA104" s="104">
        <f>(Query2[[#This Row],[Column12]]+Query2[[#This Row],[Column13]])</f>
        <v>224281.91717999999</v>
      </c>
      <c r="AB104" s="104" t="e">
        <f t="shared" si="30"/>
        <v>#DIV/0!</v>
      </c>
      <c r="AC104" s="104" t="e">
        <f t="shared" si="31"/>
        <v>#DIV/0!</v>
      </c>
      <c r="AD104" s="104" t="e">
        <f t="shared" si="32"/>
        <v>#DIV/0!</v>
      </c>
      <c r="AE104" s="104">
        <f t="shared" si="33"/>
        <v>1096206.188911713</v>
      </c>
      <c r="AF104" s="104">
        <f>(Query2[[#This Row],[Column12]]+Query2[[#This Row],[Column13]]/I160)</f>
        <v>186611.12651471948</v>
      </c>
      <c r="AG104" s="104">
        <f t="shared" si="34"/>
        <v>2176751.2788190581</v>
      </c>
      <c r="AH104" s="102" t="s">
        <v>163</v>
      </c>
    </row>
    <row r="105" spans="1:34">
      <c r="A105" s="108" t="s">
        <v>204</v>
      </c>
      <c r="B105" s="101" t="s">
        <v>39</v>
      </c>
      <c r="C105" s="101" t="s">
        <v>89</v>
      </c>
      <c r="D105" s="101">
        <v>2974</v>
      </c>
      <c r="E105" s="101">
        <v>199</v>
      </c>
      <c r="F105" s="101">
        <v>9313</v>
      </c>
      <c r="G105" s="101">
        <v>7.0384000000000002</v>
      </c>
      <c r="H105" s="101">
        <v>724.21698000000004</v>
      </c>
      <c r="I105" s="101">
        <v>3917739</v>
      </c>
      <c r="J105" s="101">
        <v>5518295</v>
      </c>
      <c r="K105" s="101">
        <v>2975395</v>
      </c>
      <c r="L105" s="101">
        <v>247900.29222999999</v>
      </c>
      <c r="M105" s="101">
        <v>42811.529569999999</v>
      </c>
      <c r="N105" s="101">
        <f>SUM(Query2[[#This Row],[Column5]],Query2[[#This Row],[Column6]])</f>
        <v>9512</v>
      </c>
      <c r="O105" s="101">
        <f>SUM(Query2[[#This Row],[Column7]],Query2[[#This Row],[Column8]])</f>
        <v>731.25538000000006</v>
      </c>
      <c r="P105" s="101">
        <f>SUM(Query2[[#This Row],[Column10]],Query2[[#This Row],[Column11]])</f>
        <v>8493690</v>
      </c>
      <c r="Q105" s="101">
        <f>SUM(Query2[[#This Row],[Column12]],Query2[[#This Row],[Column13]])</f>
        <v>290711.82179999998</v>
      </c>
      <c r="R105" s="103" t="e">
        <f>(Query2[[#This Row],[Column4]]/D161)</f>
        <v>#DIV/0!</v>
      </c>
      <c r="S105" s="103">
        <f>(Query2[[#This Row],[Column15]]/O169)</f>
        <v>3.4409335724020773E-3</v>
      </c>
      <c r="T105" s="103">
        <f>(Query2[[#This Row],[Column14]]/N169)</f>
        <v>2.959884417633717E-3</v>
      </c>
      <c r="U105" s="103">
        <f>(Query2[[#This Row],[Column9]]/I161)</f>
        <v>5.6383569096061379</v>
      </c>
      <c r="V105" s="103">
        <f>(Query2[[#This Row],[Column17]]/Q169)</f>
        <v>1.3683844645174859</v>
      </c>
      <c r="W105" s="103">
        <f>(Query2[[#This Row],[Column10]]+Query2[[#This Row],[Column11]]/J161+K161)</f>
        <v>5754655.9418015955</v>
      </c>
      <c r="X105" s="104">
        <f>(Query2[[#This Row],[Column5]]+Query2[[#This Row],[Column6]])</f>
        <v>9512</v>
      </c>
      <c r="Y105" s="104">
        <f>(Query2[[#This Row],[Column7]]+Query2[[#This Row],[Column8]])</f>
        <v>731.25538000000006</v>
      </c>
      <c r="Z105" s="104">
        <f>(Query2[[#This Row],[Column10]]+Query2[[#This Row],[Column11]])</f>
        <v>8493690</v>
      </c>
      <c r="AA105" s="104">
        <f>(Query2[[#This Row],[Column12]]+Query2[[#This Row],[Column13]])</f>
        <v>290711.82179999998</v>
      </c>
      <c r="AB105" s="104" t="e">
        <f t="shared" si="30"/>
        <v>#DIV/0!</v>
      </c>
      <c r="AC105" s="104" t="e">
        <f t="shared" si="31"/>
        <v>#DIV/0!</v>
      </c>
      <c r="AD105" s="104" t="e">
        <f t="shared" si="32"/>
        <v>#DIV/0!</v>
      </c>
      <c r="AE105" s="104">
        <f t="shared" si="33"/>
        <v>253791.56964580389</v>
      </c>
      <c r="AF105" s="104">
        <f>(Query2[[#This Row],[Column12]]+Query2[[#This Row],[Column13]]/I161)</f>
        <v>247900.35384377354</v>
      </c>
      <c r="AG105" s="104">
        <f t="shared" si="34"/>
        <v>428620.34015747579</v>
      </c>
      <c r="AH105" s="102" t="s">
        <v>163</v>
      </c>
    </row>
    <row r="106" spans="1:34">
      <c r="A106" s="108" t="s">
        <v>204</v>
      </c>
      <c r="B106" s="101" t="s">
        <v>40</v>
      </c>
      <c r="C106" s="101" t="s">
        <v>89</v>
      </c>
      <c r="D106" s="101">
        <v>2315950</v>
      </c>
      <c r="E106" s="101">
        <v>37761</v>
      </c>
      <c r="F106" s="101">
        <v>5622850</v>
      </c>
      <c r="G106" s="101">
        <v>1694.5567640000002</v>
      </c>
      <c r="H106" s="101">
        <v>165316.66365</v>
      </c>
      <c r="I106" s="101">
        <v>14744309</v>
      </c>
      <c r="J106" s="101">
        <v>9074898</v>
      </c>
      <c r="K106" s="101">
        <v>10965208</v>
      </c>
      <c r="L106" s="101">
        <v>369117.00811</v>
      </c>
      <c r="M106" s="101">
        <v>144061.52759000001</v>
      </c>
      <c r="N106" s="101">
        <f>SUM(Query2[[#This Row],[Column5]],Query2[[#This Row],[Column6]])</f>
        <v>5660611</v>
      </c>
      <c r="O106" s="101">
        <f>SUM(Query2[[#This Row],[Column7]],Query2[[#This Row],[Column8]])</f>
        <v>167011.22041400001</v>
      </c>
      <c r="P106" s="101">
        <f>SUM(Query2[[#This Row],[Column10]],Query2[[#This Row],[Column11]])</f>
        <v>20040106</v>
      </c>
      <c r="Q106" s="101">
        <f>SUM(Query2[[#This Row],[Column12]],Query2[[#This Row],[Column13]])</f>
        <v>513178.53570000001</v>
      </c>
      <c r="R106" s="103">
        <f>(Query2[[#This Row],[Column4]]/D162)</f>
        <v>344.89203276247207</v>
      </c>
      <c r="S106" s="103">
        <f>(Query2[[#This Row],[Column15]]/O170)</f>
        <v>19.717994268914151</v>
      </c>
      <c r="T106" s="103">
        <f>(Query2[[#This Row],[Column14]]/N170)</f>
        <v>22.673007213724102</v>
      </c>
      <c r="U106" s="103">
        <f>(Query2[[#This Row],[Column9]]/I162)</f>
        <v>7.2714342287800529</v>
      </c>
      <c r="V106" s="103">
        <f>(Query2[[#This Row],[Column17]]/Q170)</f>
        <v>1.7055544443773183</v>
      </c>
      <c r="W106" s="103">
        <f>(Query2[[#This Row],[Column10]]+Query2[[#This Row],[Column11]]/J162+K162)</f>
        <v>10546362.705756536</v>
      </c>
      <c r="X106" s="104">
        <f>(Query2[[#This Row],[Column5]]+Query2[[#This Row],[Column6]])</f>
        <v>5660611</v>
      </c>
      <c r="Y106" s="104">
        <f>(Query2[[#This Row],[Column7]]+Query2[[#This Row],[Column8]])</f>
        <v>167011.22041400001</v>
      </c>
      <c r="Z106" s="104">
        <f>(Query2[[#This Row],[Column10]]+Query2[[#This Row],[Column11]])</f>
        <v>20040106</v>
      </c>
      <c r="AA106" s="104">
        <f>(Query2[[#This Row],[Column12]]+Query2[[#This Row],[Column13]])</f>
        <v>513178.53570000001</v>
      </c>
      <c r="AB106" s="104">
        <f t="shared" si="30"/>
        <v>14452.620127450271</v>
      </c>
      <c r="AC106" s="104">
        <f t="shared" si="31"/>
        <v>5.5771102722710353</v>
      </c>
      <c r="AD106" s="104">
        <f t="shared" si="32"/>
        <v>187.15115413253909</v>
      </c>
      <c r="AE106" s="104">
        <f t="shared" si="33"/>
        <v>1578382.5024783299</v>
      </c>
      <c r="AF106" s="104">
        <f>(Query2[[#This Row],[Column12]]+Query2[[#This Row],[Column13]]/I162)</f>
        <v>369117.07915666094</v>
      </c>
      <c r="AG106" s="104">
        <f t="shared" si="34"/>
        <v>2330169.7256782674</v>
      </c>
      <c r="AH106" s="102" t="s">
        <v>163</v>
      </c>
    </row>
    <row r="107" spans="1:34">
      <c r="A107" s="108" t="s">
        <v>204</v>
      </c>
      <c r="B107" s="101" t="s">
        <v>41</v>
      </c>
      <c r="C107" s="101" t="s">
        <v>89</v>
      </c>
      <c r="D107" s="101">
        <v>2619278</v>
      </c>
      <c r="E107" s="101">
        <v>109848</v>
      </c>
      <c r="F107" s="101">
        <v>8491587</v>
      </c>
      <c r="G107" s="101">
        <v>4065.2629727999997</v>
      </c>
      <c r="H107" s="101">
        <v>275473.83484099997</v>
      </c>
      <c r="I107" s="101">
        <v>933758</v>
      </c>
      <c r="J107" s="101">
        <v>755435</v>
      </c>
      <c r="K107" s="101">
        <v>636219</v>
      </c>
      <c r="L107" s="101">
        <v>29458.727086999999</v>
      </c>
      <c r="M107" s="101">
        <v>8113.6109539999998</v>
      </c>
      <c r="N107" s="101">
        <f>SUM(Query2[[#This Row],[Column5]],Query2[[#This Row],[Column6]])</f>
        <v>8601435</v>
      </c>
      <c r="O107" s="101">
        <f>SUM(Query2[[#This Row],[Column7]],Query2[[#This Row],[Column8]])</f>
        <v>279539.09781379998</v>
      </c>
      <c r="P107" s="101">
        <f>SUM(Query2[[#This Row],[Column10]],Query2[[#This Row],[Column11]])</f>
        <v>1391654</v>
      </c>
      <c r="Q107" s="101">
        <f>SUM(Query2[[#This Row],[Column12]],Query2[[#This Row],[Column13]])</f>
        <v>37572.338040999995</v>
      </c>
      <c r="R107" s="103">
        <f>(Query2[[#This Row],[Column4]]/D163)</f>
        <v>98.978876166723353</v>
      </c>
      <c r="S107" s="103" t="e">
        <f>(Query2[[#This Row],[Column15]]/O171)</f>
        <v>#DIV/0!</v>
      </c>
      <c r="T107" s="103" t="e">
        <f>(Query2[[#This Row],[Column14]]/N171)</f>
        <v>#DIV/0!</v>
      </c>
      <c r="U107" s="103">
        <f>(Query2[[#This Row],[Column9]]/I163)</f>
        <v>1.2688636107302478</v>
      </c>
      <c r="V107" s="103">
        <f>(Query2[[#This Row],[Column17]]/Q171)</f>
        <v>0.1820681959752177</v>
      </c>
      <c r="W107" s="103">
        <f>(Query2[[#This Row],[Column10]]+Query2[[#This Row],[Column11]]/J163+K163)</f>
        <v>1241401.5331058563</v>
      </c>
      <c r="X107" s="104">
        <f>(Query2[[#This Row],[Column5]]+Query2[[#This Row],[Column6]])</f>
        <v>8601435</v>
      </c>
      <c r="Y107" s="104">
        <f>(Query2[[#This Row],[Column7]]+Query2[[#This Row],[Column8]])</f>
        <v>279539.09781379998</v>
      </c>
      <c r="Z107" s="104">
        <f>(Query2[[#This Row],[Column10]]+Query2[[#This Row],[Column11]])</f>
        <v>1391654</v>
      </c>
      <c r="AA107" s="104">
        <f>(Query2[[#This Row],[Column12]]+Query2[[#This Row],[Column13]])</f>
        <v>37572.338040999995</v>
      </c>
      <c r="AB107" s="104">
        <f t="shared" si="30"/>
        <v>53097.05189373684</v>
      </c>
      <c r="AC107" s="104">
        <f t="shared" si="31"/>
        <v>49.268863068057293</v>
      </c>
      <c r="AD107" s="104">
        <f t="shared" si="32"/>
        <v>762.00457242187201</v>
      </c>
      <c r="AE107" s="104">
        <f t="shared" si="33"/>
        <v>511184.1353659897</v>
      </c>
      <c r="AF107" s="104">
        <f>(Query2[[#This Row],[Column12]]+Query2[[#This Row],[Column13]]/I163)</f>
        <v>29458.738112410963</v>
      </c>
      <c r="AG107" s="104">
        <f t="shared" si="34"/>
        <v>414987.66036735917</v>
      </c>
      <c r="AH107" s="102" t="s">
        <v>163</v>
      </c>
    </row>
    <row r="108" spans="1:34">
      <c r="A108" s="108" t="s">
        <v>204</v>
      </c>
      <c r="B108" s="101" t="s">
        <v>42</v>
      </c>
      <c r="C108" s="101" t="s">
        <v>89</v>
      </c>
      <c r="D108" s="101">
        <v>0</v>
      </c>
      <c r="E108" s="101">
        <v>0</v>
      </c>
      <c r="F108" s="101">
        <v>0</v>
      </c>
      <c r="G108" s="101">
        <v>0</v>
      </c>
      <c r="H108" s="101">
        <v>0</v>
      </c>
      <c r="I108" s="101">
        <v>3187252</v>
      </c>
      <c r="J108" s="101">
        <v>3132656</v>
      </c>
      <c r="K108" s="101">
        <v>2302573</v>
      </c>
      <c r="L108" s="101">
        <v>127989.13217340001</v>
      </c>
      <c r="M108" s="101">
        <v>30560.52349</v>
      </c>
      <c r="N108" s="101">
        <f>SUM(Query2[[#This Row],[Column5]],Query2[[#This Row],[Column6]])</f>
        <v>0</v>
      </c>
      <c r="O108" s="101">
        <f>SUM(Query2[[#This Row],[Column7]],Query2[[#This Row],[Column8]])</f>
        <v>0</v>
      </c>
      <c r="P108" s="101">
        <f>SUM(Query2[[#This Row],[Column10]],Query2[[#This Row],[Column11]])</f>
        <v>5435229</v>
      </c>
      <c r="Q108" s="101">
        <f>SUM(Query2[[#This Row],[Column12]],Query2[[#This Row],[Column13]])</f>
        <v>158549.65566340002</v>
      </c>
      <c r="R108" s="103">
        <f>(Query2[[#This Row],[Column4]]/D164)</f>
        <v>0</v>
      </c>
      <c r="S108" s="103">
        <f>(Query2[[#This Row],[Column15]]/O172)</f>
        <v>0</v>
      </c>
      <c r="T108" s="103">
        <f>(Query2[[#This Row],[Column14]]/N172)</f>
        <v>0</v>
      </c>
      <c r="U108" s="103">
        <f>(Query2[[#This Row],[Column9]]/I164)</f>
        <v>6.6993416793482377</v>
      </c>
      <c r="V108" s="103">
        <f>(Query2[[#This Row],[Column17]]/Q172)</f>
        <v>0.63863550306245265</v>
      </c>
      <c r="W108" s="103">
        <f>(Query2[[#This Row],[Column10]]+Query2[[#This Row],[Column11]]/J164+K164)</f>
        <v>3387286.851209024</v>
      </c>
      <c r="X108" s="104">
        <f>(Query2[[#This Row],[Column5]]+Query2[[#This Row],[Column6]])</f>
        <v>0</v>
      </c>
      <c r="Y108" s="104">
        <f>(Query2[[#This Row],[Column7]]+Query2[[#This Row],[Column8]])</f>
        <v>0</v>
      </c>
      <c r="Z108" s="104">
        <f>(Query2[[#This Row],[Column10]]+Query2[[#This Row],[Column11]])</f>
        <v>5435229</v>
      </c>
      <c r="AA108" s="104">
        <f>(Query2[[#This Row],[Column12]]+Query2[[#This Row],[Column13]])</f>
        <v>158549.65566340002</v>
      </c>
      <c r="AB108" s="104">
        <f t="shared" si="30"/>
        <v>19838.042458097665</v>
      </c>
      <c r="AC108" s="104">
        <f t="shared" si="31"/>
        <v>6.2780007664169384</v>
      </c>
      <c r="AD108" s="104">
        <f t="shared" si="32"/>
        <v>431.22980456026056</v>
      </c>
      <c r="AE108" s="104">
        <f t="shared" si="33"/>
        <v>270726.88925949292</v>
      </c>
      <c r="AF108" s="104">
        <f>(Query2[[#This Row],[Column12]]+Query2[[#This Row],[Column13]]/I164)</f>
        <v>127989.196409108</v>
      </c>
      <c r="AG108" s="104">
        <f t="shared" si="34"/>
        <v>474639.53520291916</v>
      </c>
      <c r="AH108" s="102" t="s">
        <v>163</v>
      </c>
    </row>
    <row r="109" spans="1:34">
      <c r="A109" s="108" t="s">
        <v>204</v>
      </c>
      <c r="B109" s="101" t="s">
        <v>43</v>
      </c>
      <c r="C109" s="101" t="s">
        <v>89</v>
      </c>
      <c r="D109" s="101">
        <v>26071</v>
      </c>
      <c r="E109" s="101">
        <v>2714</v>
      </c>
      <c r="F109" s="101">
        <v>56675</v>
      </c>
      <c r="G109" s="101">
        <v>112.17107</v>
      </c>
      <c r="H109" s="101">
        <v>2088.8376199999998</v>
      </c>
      <c r="I109" s="101">
        <v>1758791</v>
      </c>
      <c r="J109" s="101">
        <v>5664150</v>
      </c>
      <c r="K109" s="101">
        <v>788317</v>
      </c>
      <c r="L109" s="101">
        <v>226245.03367</v>
      </c>
      <c r="M109" s="101">
        <v>11114.9174831</v>
      </c>
      <c r="N109" s="101">
        <f>SUM(Query2[[#This Row],[Column5]],Query2[[#This Row],[Column6]])</f>
        <v>59389</v>
      </c>
      <c r="O109" s="101">
        <f>SUM(Query2[[#This Row],[Column7]],Query2[[#This Row],[Column8]])</f>
        <v>2201.0086899999997</v>
      </c>
      <c r="P109" s="101">
        <f>SUM(Query2[[#This Row],[Column10]],Query2[[#This Row],[Column11]])</f>
        <v>6452467</v>
      </c>
      <c r="Q109" s="101">
        <f>SUM(Query2[[#This Row],[Column12]],Query2[[#This Row],[Column13]])</f>
        <v>237359.9511531</v>
      </c>
      <c r="R109" s="103" t="e">
        <f>(Query2[[#This Row],[Column4]]/D165)</f>
        <v>#DIV/0!</v>
      </c>
      <c r="S109" s="103">
        <f>(Query2[[#This Row],[Column15]]/O173)</f>
        <v>1.5128203665424864E-2</v>
      </c>
      <c r="T109" s="103">
        <f>(Query2[[#This Row],[Column14]]/N173)</f>
        <v>1.2005922401499846E-2</v>
      </c>
      <c r="U109" s="103">
        <f>(Query2[[#This Row],[Column9]]/I165)</f>
        <v>0.22965673924150995</v>
      </c>
      <c r="V109" s="103">
        <f>(Query2[[#This Row],[Column17]]/Q173)</f>
        <v>0.52143987195348873</v>
      </c>
      <c r="W109" s="103">
        <f>(Query2[[#This Row],[Column10]]+Query2[[#This Row],[Column11]]/J165+K165)</f>
        <v>10735280.109308932</v>
      </c>
      <c r="X109" s="104">
        <f>(Query2[[#This Row],[Column5]]+Query2[[#This Row],[Column6]])</f>
        <v>59389</v>
      </c>
      <c r="Y109" s="104">
        <f>(Query2[[#This Row],[Column7]]+Query2[[#This Row],[Column8]])</f>
        <v>2201.0086899999997</v>
      </c>
      <c r="Z109" s="104">
        <f>(Query2[[#This Row],[Column10]]+Query2[[#This Row],[Column11]])</f>
        <v>6452467</v>
      </c>
      <c r="AA109" s="104">
        <f>(Query2[[#This Row],[Column12]]+Query2[[#This Row],[Column13]])</f>
        <v>237359.9511531</v>
      </c>
      <c r="AB109" s="104" t="e">
        <f t="shared" si="30"/>
        <v>#DIV/0!</v>
      </c>
      <c r="AC109" s="104" t="e">
        <f t="shared" si="31"/>
        <v>#DIV/0!</v>
      </c>
      <c r="AD109" s="104" t="e">
        <f t="shared" si="32"/>
        <v>#DIV/0!</v>
      </c>
      <c r="AE109" s="104">
        <f t="shared" si="33"/>
        <v>5397955.5430347519</v>
      </c>
      <c r="AF109" s="104">
        <f>(Query2[[#This Row],[Column12]]+Query2[[#This Row],[Column13]]/I165)</f>
        <v>226245.03512134682</v>
      </c>
      <c r="AG109" s="104">
        <f t="shared" si="34"/>
        <v>7211826.6621703086</v>
      </c>
      <c r="AH109" s="102" t="s">
        <v>163</v>
      </c>
    </row>
    <row r="110" spans="1:34">
      <c r="A110" s="108" t="s">
        <v>204</v>
      </c>
      <c r="B110" s="101" t="s">
        <v>44</v>
      </c>
      <c r="C110" s="101" t="s">
        <v>89</v>
      </c>
      <c r="D110" s="101">
        <v>0</v>
      </c>
      <c r="E110" s="101">
        <v>0</v>
      </c>
      <c r="F110" s="101">
        <v>0</v>
      </c>
      <c r="G110" s="101">
        <v>0</v>
      </c>
      <c r="H110" s="101">
        <v>0</v>
      </c>
      <c r="I110" s="101">
        <v>1412640</v>
      </c>
      <c r="J110" s="101">
        <v>871212</v>
      </c>
      <c r="K110" s="101">
        <v>383293</v>
      </c>
      <c r="L110" s="101">
        <v>39950.809912099998</v>
      </c>
      <c r="M110" s="101">
        <v>5473.0279096000004</v>
      </c>
      <c r="N110" s="101">
        <f>SUM(Query2[[#This Row],[Column5]],Query2[[#This Row],[Column6]])</f>
        <v>0</v>
      </c>
      <c r="O110" s="101">
        <f>SUM(Query2[[#This Row],[Column7]],Query2[[#This Row],[Column8]])</f>
        <v>0</v>
      </c>
      <c r="P110" s="101">
        <f>SUM(Query2[[#This Row],[Column10]],Query2[[#This Row],[Column11]])</f>
        <v>1254505</v>
      </c>
      <c r="Q110" s="101">
        <f>SUM(Query2[[#This Row],[Column12]],Query2[[#This Row],[Column13]])</f>
        <v>45423.837821699999</v>
      </c>
      <c r="R110" s="103">
        <f>(Query2[[#This Row],[Column4]]/D166)</f>
        <v>0</v>
      </c>
      <c r="S110" s="103">
        <f>(Query2[[#This Row],[Column15]]/O174)</f>
        <v>0</v>
      </c>
      <c r="T110" s="103">
        <f>(Query2[[#This Row],[Column14]]/N174)</f>
        <v>0</v>
      </c>
      <c r="U110" s="103">
        <f>(Query2[[#This Row],[Column9]]/I166)</f>
        <v>4.3989530003584833E-2</v>
      </c>
      <c r="V110" s="103">
        <f>(Query2[[#This Row],[Column17]]/Q174)</f>
        <v>1.3412984166743933</v>
      </c>
      <c r="W110" s="103">
        <f>(Query2[[#This Row],[Column10]]+Query2[[#This Row],[Column11]]/J166+K166)</f>
        <v>42897634.01085493</v>
      </c>
      <c r="X110" s="104">
        <f>(Query2[[#This Row],[Column5]]+Query2[[#This Row],[Column6]])</f>
        <v>0</v>
      </c>
      <c r="Y110" s="104">
        <f>(Query2[[#This Row],[Column7]]+Query2[[#This Row],[Column8]])</f>
        <v>0</v>
      </c>
      <c r="Z110" s="104">
        <f>(Query2[[#This Row],[Column10]]+Query2[[#This Row],[Column11]])</f>
        <v>1254505</v>
      </c>
      <c r="AA110" s="104">
        <f>(Query2[[#This Row],[Column12]]+Query2[[#This Row],[Column13]])</f>
        <v>45423.837821699999</v>
      </c>
      <c r="AB110" s="104">
        <f t="shared" si="30"/>
        <v>48259180.948078148</v>
      </c>
      <c r="AC110" s="104">
        <f t="shared" si="31"/>
        <v>10864.75601798129</v>
      </c>
      <c r="AD110" s="104">
        <f t="shared" si="32"/>
        <v>181614.32755052589</v>
      </c>
      <c r="AE110" s="104">
        <f t="shared" si="33"/>
        <v>43919670.542693771</v>
      </c>
      <c r="AF110" s="104">
        <f>(Query2[[#This Row],[Column12]]+Query2[[#This Row],[Column13]]/I166)</f>
        <v>39950.810082529781</v>
      </c>
      <c r="AG110" s="104">
        <f t="shared" si="34"/>
        <v>35310509.308700413</v>
      </c>
      <c r="AH110" s="102" t="s">
        <v>163</v>
      </c>
    </row>
    <row r="111" spans="1:34">
      <c r="A111" s="108" t="s">
        <v>204</v>
      </c>
      <c r="B111" s="101" t="s">
        <v>45</v>
      </c>
      <c r="C111" s="101" t="s">
        <v>89</v>
      </c>
      <c r="D111" s="101">
        <v>871438</v>
      </c>
      <c r="E111" s="101">
        <v>16097</v>
      </c>
      <c r="F111" s="101">
        <v>2321516</v>
      </c>
      <c r="G111" s="101">
        <v>652.3584932</v>
      </c>
      <c r="H111" s="101">
        <v>61553.197091000002</v>
      </c>
      <c r="I111" s="101">
        <v>2900543</v>
      </c>
      <c r="J111" s="101">
        <v>3193552</v>
      </c>
      <c r="K111" s="101">
        <v>3254225</v>
      </c>
      <c r="L111" s="101">
        <v>134954.98477430001</v>
      </c>
      <c r="M111" s="101">
        <v>46444.901059999997</v>
      </c>
      <c r="N111" s="101">
        <f>SUM(Query2[[#This Row],[Column5]],Query2[[#This Row],[Column6]])</f>
        <v>2337613</v>
      </c>
      <c r="O111" s="101">
        <f>SUM(Query2[[#This Row],[Column7]],Query2[[#This Row],[Column8]])</f>
        <v>62205.555584200003</v>
      </c>
      <c r="P111" s="101">
        <f>SUM(Query2[[#This Row],[Column10]],Query2[[#This Row],[Column11]])</f>
        <v>6447777</v>
      </c>
      <c r="Q111" s="101">
        <f>SUM(Query2[[#This Row],[Column12]],Query2[[#This Row],[Column13]])</f>
        <v>181399.88583430002</v>
      </c>
      <c r="R111" s="103">
        <f>(Query2[[#This Row],[Column4]]/D167)</f>
        <v>9.5650055045227084E-2</v>
      </c>
      <c r="S111" s="103" t="e">
        <f>(Query2[[#This Row],[Column15]]/O175)</f>
        <v>#DIV/0!</v>
      </c>
      <c r="T111" s="103" t="e">
        <f>(Query2[[#This Row],[Column14]]/N175)</f>
        <v>#DIV/0!</v>
      </c>
      <c r="U111" s="103">
        <f>(Query2[[#This Row],[Column9]]/I167)</f>
        <v>6.2934527667804011E-2</v>
      </c>
      <c r="V111" s="103">
        <f>(Query2[[#This Row],[Column17]]/Q175)</f>
        <v>1.320789345653522</v>
      </c>
      <c r="W111" s="103">
        <f>(Query2[[#This Row],[Column10]]+Query2[[#This Row],[Column11]]/J167+K167)</f>
        <v>35092063.117184915</v>
      </c>
      <c r="X111" s="104">
        <f>(Query2[[#This Row],[Column5]]+Query2[[#This Row],[Column6]])</f>
        <v>2337613</v>
      </c>
      <c r="Y111" s="104">
        <f>(Query2[[#This Row],[Column7]]+Query2[[#This Row],[Column8]])</f>
        <v>62205.555584200003</v>
      </c>
      <c r="Z111" s="104">
        <f>(Query2[[#This Row],[Column10]]+Query2[[#This Row],[Column11]])</f>
        <v>6447777</v>
      </c>
      <c r="AA111" s="104">
        <f>(Query2[[#This Row],[Column12]]+Query2[[#This Row],[Column13]])</f>
        <v>181399.88583430002</v>
      </c>
      <c r="AB111" s="104">
        <f t="shared" si="30"/>
        <v>24738123.562100053</v>
      </c>
      <c r="AC111" s="104">
        <f t="shared" si="31"/>
        <v>2223.5589560389813</v>
      </c>
      <c r="AD111" s="104">
        <f t="shared" si="32"/>
        <v>44391.715039695126</v>
      </c>
      <c r="AE111" s="104">
        <f t="shared" si="33"/>
        <v>33403695.835411027</v>
      </c>
      <c r="AF111" s="104">
        <f>(Query2[[#This Row],[Column12]]+Query2[[#This Row],[Column13]]/I167)</f>
        <v>134954.98578203819</v>
      </c>
      <c r="AG111" s="104">
        <f t="shared" si="34"/>
        <v>27769999.692117896</v>
      </c>
      <c r="AH111" s="102" t="s">
        <v>163</v>
      </c>
    </row>
    <row r="112" spans="1:34">
      <c r="A112" s="108" t="s">
        <v>204</v>
      </c>
      <c r="B112" s="101" t="s">
        <v>46</v>
      </c>
      <c r="C112" s="101" t="s">
        <v>90</v>
      </c>
      <c r="D112" s="101">
        <v>1694323</v>
      </c>
      <c r="E112" s="101">
        <v>3087</v>
      </c>
      <c r="F112" s="101">
        <v>7458334</v>
      </c>
      <c r="G112" s="101">
        <v>232.56200000000001</v>
      </c>
      <c r="H112" s="101">
        <v>413568.41382690001</v>
      </c>
      <c r="I112" s="101">
        <v>0</v>
      </c>
      <c r="J112" s="101">
        <v>0</v>
      </c>
      <c r="K112" s="101">
        <v>0</v>
      </c>
      <c r="L112" s="101">
        <v>0</v>
      </c>
      <c r="M112" s="101">
        <v>0</v>
      </c>
      <c r="N112" s="101">
        <f>SUM(Query2[[#This Row],[Column5]],Query2[[#This Row],[Column6]])</f>
        <v>7461421</v>
      </c>
      <c r="O112" s="101">
        <f>SUM(Query2[[#This Row],[Column7]],Query2[[#This Row],[Column8]])</f>
        <v>413800.97582689999</v>
      </c>
      <c r="P112" s="101">
        <f>SUM(Query2[[#This Row],[Column10]],Query2[[#This Row],[Column11]])</f>
        <v>0</v>
      </c>
      <c r="Q112" s="101">
        <f>SUM(Query2[[#This Row],[Column12]],Query2[[#This Row],[Column13]])</f>
        <v>0</v>
      </c>
      <c r="R112" s="103">
        <f>(Query2[[#This Row],[Column4]]/D169)</f>
        <v>1.2511560279602956</v>
      </c>
      <c r="S112" s="103">
        <f>(Query2[[#This Row],[Column15]]/O176)</f>
        <v>197.83143403026153</v>
      </c>
      <c r="T112" s="103">
        <f>(Query2[[#This Row],[Column14]]/N176)</f>
        <v>134.34077528312417</v>
      </c>
      <c r="U112" s="103">
        <f>(Query2[[#This Row],[Column9]]/I169)</f>
        <v>0</v>
      </c>
      <c r="V112" s="103">
        <f>(Query2[[#This Row],[Column17]]/Q176)</f>
        <v>0</v>
      </c>
      <c r="W112" s="103">
        <f>(Query2[[#This Row],[Column10]]+Query2[[#This Row],[Column11]]/J169+K169)</f>
        <v>2637477</v>
      </c>
      <c r="X112" s="104">
        <f>(Query2[[#This Row],[Column5]]+Query2[[#This Row],[Column6]])</f>
        <v>7461421</v>
      </c>
      <c r="Y112" s="104">
        <f>(Query2[[#This Row],[Column7]]+Query2[[#This Row],[Column8]])</f>
        <v>413800.97582689999</v>
      </c>
      <c r="Z112" s="104">
        <f>(Query2[[#This Row],[Column10]]+Query2[[#This Row],[Column11]])</f>
        <v>0</v>
      </c>
      <c r="AA112" s="104">
        <f>(Query2[[#This Row],[Column12]]+Query2[[#This Row],[Column13]])</f>
        <v>0</v>
      </c>
      <c r="AB112" s="104">
        <f t="shared" ref="AB112:AB119" si="35">(G169+H169/E169+F169)</f>
        <v>3198528.802973079</v>
      </c>
      <c r="AC112" s="104">
        <f t="shared" ref="AC112:AC119" si="36">(G169+H169/D169)</f>
        <v>880.73531049575911</v>
      </c>
      <c r="AD112" s="104">
        <f t="shared" ref="AD112:AD119" si="37">(E169+F169/D169)</f>
        <v>16006.361261875963</v>
      </c>
      <c r="AE112" s="104">
        <f t="shared" ref="AE112:AE119" si="38">(L169+M169/J169+K169)</f>
        <v>2808047.6225874699</v>
      </c>
      <c r="AF112" s="104">
        <f>(Query2[[#This Row],[Column12]]+Query2[[#This Row],[Column13]]/I169)</f>
        <v>0</v>
      </c>
      <c r="AG112" s="104">
        <f t="shared" ref="AG112:AG119" si="39">(J169+K169/I169)</f>
        <v>3696700.4749180749</v>
      </c>
      <c r="AH112" s="102" t="s">
        <v>163</v>
      </c>
    </row>
    <row r="113" spans="1:34">
      <c r="A113" s="108" t="s">
        <v>204</v>
      </c>
      <c r="B113" s="101" t="s">
        <v>47</v>
      </c>
      <c r="C113" s="101" t="s">
        <v>90</v>
      </c>
      <c r="D113" s="101">
        <v>27367</v>
      </c>
      <c r="E113" s="101">
        <v>9</v>
      </c>
      <c r="F113" s="101">
        <v>74800</v>
      </c>
      <c r="G113" s="101">
        <v>0.70499999999999996</v>
      </c>
      <c r="H113" s="101">
        <v>3811.0376980000001</v>
      </c>
      <c r="I113" s="101">
        <v>0</v>
      </c>
      <c r="J113" s="101">
        <v>0</v>
      </c>
      <c r="K113" s="101">
        <v>0</v>
      </c>
      <c r="L113" s="101">
        <v>0</v>
      </c>
      <c r="M113" s="101">
        <v>0</v>
      </c>
      <c r="N113" s="101">
        <f>SUM(Query2[[#This Row],[Column5]],Query2[[#This Row],[Column6]])</f>
        <v>74809</v>
      </c>
      <c r="O113" s="101">
        <f>SUM(Query2[[#This Row],[Column7]],Query2[[#This Row],[Column8]])</f>
        <v>3811.742698</v>
      </c>
      <c r="P113" s="101">
        <f>SUM(Query2[[#This Row],[Column10]],Query2[[#This Row],[Column11]])</f>
        <v>0</v>
      </c>
      <c r="Q113" s="101">
        <f>SUM(Query2[[#This Row],[Column12]],Query2[[#This Row],[Column13]])</f>
        <v>0</v>
      </c>
      <c r="R113" s="103">
        <f>(Query2[[#This Row],[Column4]]/D170)</f>
        <v>0.19742603827758098</v>
      </c>
      <c r="S113" s="103" t="e">
        <f>(Query2[[#This Row],[Column15]]/O177)</f>
        <v>#DIV/0!</v>
      </c>
      <c r="T113" s="103" t="e">
        <f>(Query2[[#This Row],[Column14]]/N177)</f>
        <v>#DIV/0!</v>
      </c>
      <c r="U113" s="103">
        <f>(Query2[[#This Row],[Column9]]/I170)</f>
        <v>0</v>
      </c>
      <c r="V113" s="103">
        <f>(Query2[[#This Row],[Column17]]/Q177)</f>
        <v>0</v>
      </c>
      <c r="W113" s="103">
        <f>(Query2[[#This Row],[Column10]]+Query2[[#This Row],[Column11]]/J170+K170)</f>
        <v>1900536</v>
      </c>
      <c r="X113" s="104">
        <f>(Query2[[#This Row],[Column5]]+Query2[[#This Row],[Column6]])</f>
        <v>74809</v>
      </c>
      <c r="Y113" s="104">
        <f>(Query2[[#This Row],[Column7]]+Query2[[#This Row],[Column8]])</f>
        <v>3811.742698</v>
      </c>
      <c r="Z113" s="104">
        <f>(Query2[[#This Row],[Column10]]+Query2[[#This Row],[Column11]])</f>
        <v>0</v>
      </c>
      <c r="AA113" s="104">
        <f>(Query2[[#This Row],[Column12]]+Query2[[#This Row],[Column13]])</f>
        <v>0</v>
      </c>
      <c r="AB113" s="104">
        <f t="shared" si="35"/>
        <v>242214.24863716605</v>
      </c>
      <c r="AC113" s="104">
        <f t="shared" si="36"/>
        <v>302.25392262468495</v>
      </c>
      <c r="AD113" s="104">
        <f t="shared" si="37"/>
        <v>7753.7451503762113</v>
      </c>
      <c r="AE113" s="104">
        <f t="shared" si="38"/>
        <v>2180984.1656372314</v>
      </c>
      <c r="AF113" s="104">
        <f>(Query2[[#This Row],[Column12]]+Query2[[#This Row],[Column13]]/I170)</f>
        <v>0</v>
      </c>
      <c r="AG113" s="104">
        <f t="shared" si="39"/>
        <v>5439769.4500859305</v>
      </c>
      <c r="AH113" s="102" t="s">
        <v>163</v>
      </c>
    </row>
    <row r="114" spans="1:34">
      <c r="A114" s="108" t="s">
        <v>204</v>
      </c>
      <c r="B114" s="101" t="s">
        <v>48</v>
      </c>
      <c r="C114" s="101" t="s">
        <v>90</v>
      </c>
      <c r="D114" s="101">
        <v>0</v>
      </c>
      <c r="E114" s="101">
        <v>0</v>
      </c>
      <c r="F114" s="101">
        <v>0</v>
      </c>
      <c r="G114" s="101">
        <v>0</v>
      </c>
      <c r="H114" s="101">
        <v>0</v>
      </c>
      <c r="I114" s="101">
        <v>2261</v>
      </c>
      <c r="J114" s="101">
        <v>132</v>
      </c>
      <c r="K114" s="101">
        <v>283</v>
      </c>
      <c r="L114" s="101">
        <v>8.7688392999999998</v>
      </c>
      <c r="M114" s="101">
        <v>11.799617400000001</v>
      </c>
      <c r="N114" s="101">
        <f>SUM(Query2[[#This Row],[Column5]],Query2[[#This Row],[Column6]])</f>
        <v>0</v>
      </c>
      <c r="O114" s="101">
        <f>SUM(Query2[[#This Row],[Column7]],Query2[[#This Row],[Column8]])</f>
        <v>0</v>
      </c>
      <c r="P114" s="101">
        <f>SUM(Query2[[#This Row],[Column10]],Query2[[#This Row],[Column11]])</f>
        <v>415</v>
      </c>
      <c r="Q114" s="101">
        <f>SUM(Query2[[#This Row],[Column12]],Query2[[#This Row],[Column13]])</f>
        <v>20.568456699999999</v>
      </c>
      <c r="R114" s="103" t="e">
        <f>(Query2[[#This Row],[Column4]]/D171)</f>
        <v>#DIV/0!</v>
      </c>
      <c r="S114" s="103">
        <f>(Query2[[#This Row],[Column15]]/O178)</f>
        <v>0</v>
      </c>
      <c r="T114" s="103">
        <f>(Query2[[#This Row],[Column14]]/N178)</f>
        <v>0</v>
      </c>
      <c r="U114" s="103">
        <f>(Query2[[#This Row],[Column9]]/I171)</f>
        <v>4.8219781541569993E-4</v>
      </c>
      <c r="V114" s="103">
        <f>(Query2[[#This Row],[Column17]]/Q178)</f>
        <v>1.1555021041739206E-4</v>
      </c>
      <c r="W114" s="103">
        <f>(Query2[[#This Row],[Column10]]+Query2[[#This Row],[Column11]]/J171+K171)</f>
        <v>3005831.0000653411</v>
      </c>
      <c r="X114" s="104">
        <f>(Query2[[#This Row],[Column5]]+Query2[[#This Row],[Column6]])</f>
        <v>0</v>
      </c>
      <c r="Y114" s="104">
        <f>(Query2[[#This Row],[Column7]]+Query2[[#This Row],[Column8]])</f>
        <v>0</v>
      </c>
      <c r="Z114" s="104">
        <f>(Query2[[#This Row],[Column10]]+Query2[[#This Row],[Column11]])</f>
        <v>415</v>
      </c>
      <c r="AA114" s="104">
        <f>(Query2[[#This Row],[Column12]]+Query2[[#This Row],[Column13]])</f>
        <v>20.568456699999999</v>
      </c>
      <c r="AB114" s="104" t="e">
        <f t="shared" si="35"/>
        <v>#DIV/0!</v>
      </c>
      <c r="AC114" s="104" t="e">
        <f t="shared" si="36"/>
        <v>#DIV/0!</v>
      </c>
      <c r="AD114" s="104" t="e">
        <f t="shared" si="37"/>
        <v>#DIV/0!</v>
      </c>
      <c r="AE114" s="104">
        <f t="shared" si="38"/>
        <v>3178429.6578455209</v>
      </c>
      <c r="AF114" s="104">
        <f>(Query2[[#This Row],[Column12]]+Query2[[#This Row],[Column13]]/I171)</f>
        <v>8.7688418164748931</v>
      </c>
      <c r="AG114" s="104">
        <f t="shared" si="39"/>
        <v>4331125.6410179092</v>
      </c>
      <c r="AH114" s="102" t="s">
        <v>163</v>
      </c>
    </row>
    <row r="115" spans="1:34">
      <c r="A115" s="108" t="s">
        <v>204</v>
      </c>
      <c r="B115" s="101" t="s">
        <v>49</v>
      </c>
      <c r="C115" s="101" t="s">
        <v>90</v>
      </c>
      <c r="D115" s="101">
        <v>2796864</v>
      </c>
      <c r="E115" s="101">
        <v>26714</v>
      </c>
      <c r="F115" s="101">
        <v>16404433</v>
      </c>
      <c r="G115" s="101">
        <v>1388.054265</v>
      </c>
      <c r="H115" s="101">
        <v>382243.7671</v>
      </c>
      <c r="I115" s="101">
        <v>1696101</v>
      </c>
      <c r="J115" s="101">
        <v>1970048</v>
      </c>
      <c r="K115" s="101">
        <v>4762608</v>
      </c>
      <c r="L115" s="101">
        <v>83235.468340000007</v>
      </c>
      <c r="M115" s="101">
        <v>59244.502410000001</v>
      </c>
      <c r="N115" s="101">
        <f>SUM(Query2[[#This Row],[Column5]],Query2[[#This Row],[Column6]])</f>
        <v>16431147</v>
      </c>
      <c r="O115" s="101">
        <f>SUM(Query2[[#This Row],[Column7]],Query2[[#This Row],[Column8]])</f>
        <v>383631.82136499998</v>
      </c>
      <c r="P115" s="101">
        <f>SUM(Query2[[#This Row],[Column10]],Query2[[#This Row],[Column11]])</f>
        <v>6732656</v>
      </c>
      <c r="Q115" s="101">
        <f>SUM(Query2[[#This Row],[Column12]],Query2[[#This Row],[Column13]])</f>
        <v>142479.97075000001</v>
      </c>
      <c r="R115" s="103">
        <f>(Query2[[#This Row],[Column4]]/D172)</f>
        <v>977.582663404404</v>
      </c>
      <c r="S115" s="103">
        <f>(Query2[[#This Row],[Column15]]/O179)</f>
        <v>1.5684592451876247</v>
      </c>
      <c r="T115" s="103">
        <f>(Query2[[#This Row],[Column14]]/N179)</f>
        <v>2.9100300298385657</v>
      </c>
      <c r="U115" s="103">
        <f>(Query2[[#This Row],[Column9]]/I172)</f>
        <v>0.42910260659250582</v>
      </c>
      <c r="V115" s="103" t="e">
        <f>(Query2[[#This Row],[Column17]]/Q179)</f>
        <v>#DIV/0!</v>
      </c>
      <c r="W115" s="103">
        <f>(Query2[[#This Row],[Column10]]+Query2[[#This Row],[Column11]]/J172+K172)</f>
        <v>3601665.9546877863</v>
      </c>
      <c r="X115" s="104">
        <f>(Query2[[#This Row],[Column5]]+Query2[[#This Row],[Column6]])</f>
        <v>16431147</v>
      </c>
      <c r="Y115" s="104">
        <f>(Query2[[#This Row],[Column7]]+Query2[[#This Row],[Column8]])</f>
        <v>383631.82136499998</v>
      </c>
      <c r="Z115" s="104">
        <f>(Query2[[#This Row],[Column10]]+Query2[[#This Row],[Column11]])</f>
        <v>6732656</v>
      </c>
      <c r="AA115" s="104">
        <f>(Query2[[#This Row],[Column12]]+Query2[[#This Row],[Column13]])</f>
        <v>142479.97075000001</v>
      </c>
      <c r="AB115" s="104">
        <f t="shared" si="35"/>
        <v>9713.9583435135137</v>
      </c>
      <c r="AC115" s="104">
        <f t="shared" si="36"/>
        <v>10.503383785389724</v>
      </c>
      <c r="AD115" s="104">
        <f t="shared" si="37"/>
        <v>262.39077245718278</v>
      </c>
      <c r="AE115" s="104">
        <f t="shared" si="38"/>
        <v>1855512.780154556</v>
      </c>
      <c r="AF115" s="104">
        <f>(Query2[[#This Row],[Column12]]+Query2[[#This Row],[Column13]]/I172)</f>
        <v>83235.483328476766</v>
      </c>
      <c r="AG115" s="104">
        <f t="shared" si="39"/>
        <v>4988655.4127885709</v>
      </c>
      <c r="AH115" s="102" t="s">
        <v>163</v>
      </c>
    </row>
    <row r="116" spans="1:34">
      <c r="A116" s="108" t="s">
        <v>204</v>
      </c>
      <c r="B116" s="101" t="s">
        <v>50</v>
      </c>
      <c r="C116" s="101" t="s">
        <v>90</v>
      </c>
      <c r="D116" s="101">
        <v>0</v>
      </c>
      <c r="E116" s="101">
        <v>0</v>
      </c>
      <c r="F116" s="101">
        <v>0</v>
      </c>
      <c r="G116" s="101">
        <v>0</v>
      </c>
      <c r="H116" s="101">
        <v>0</v>
      </c>
      <c r="I116" s="101">
        <v>1454397</v>
      </c>
      <c r="J116" s="101">
        <v>897555</v>
      </c>
      <c r="K116" s="101">
        <v>1355262</v>
      </c>
      <c r="L116" s="101">
        <v>23047.149766999999</v>
      </c>
      <c r="M116" s="101">
        <v>10778.9703673</v>
      </c>
      <c r="N116" s="101">
        <f>SUM(Query2[[#This Row],[Column5]],Query2[[#This Row],[Column6]])</f>
        <v>0</v>
      </c>
      <c r="O116" s="101">
        <f>SUM(Query2[[#This Row],[Column7]],Query2[[#This Row],[Column8]])</f>
        <v>0</v>
      </c>
      <c r="P116" s="101">
        <f>SUM(Query2[[#This Row],[Column10]],Query2[[#This Row],[Column11]])</f>
        <v>2252817</v>
      </c>
      <c r="Q116" s="101">
        <f>SUM(Query2[[#This Row],[Column12]],Query2[[#This Row],[Column13]])</f>
        <v>33826.120134299999</v>
      </c>
      <c r="R116" s="103">
        <f>(Query2[[#This Row],[Column4]]/D173)</f>
        <v>0</v>
      </c>
      <c r="S116" s="103">
        <f>(Query2[[#This Row],[Column15]]/O180)</f>
        <v>0</v>
      </c>
      <c r="T116" s="103">
        <f>(Query2[[#This Row],[Column14]]/N180)</f>
        <v>0</v>
      </c>
      <c r="U116" s="103">
        <f>(Query2[[#This Row],[Column9]]/I173)</f>
        <v>9.729492914025932E-2</v>
      </c>
      <c r="V116" s="103" t="e">
        <f>(Query2[[#This Row],[Column17]]/Q180)</f>
        <v>#DIV/0!</v>
      </c>
      <c r="W116" s="103">
        <f>(Query2[[#This Row],[Column10]]+Query2[[#This Row],[Column11]]/J173+K173)</f>
        <v>10359765.169569859</v>
      </c>
      <c r="X116" s="104">
        <f>(Query2[[#This Row],[Column5]]+Query2[[#This Row],[Column6]])</f>
        <v>0</v>
      </c>
      <c r="Y116" s="104">
        <f>(Query2[[#This Row],[Column7]]+Query2[[#This Row],[Column8]])</f>
        <v>0</v>
      </c>
      <c r="Z116" s="104">
        <f>(Query2[[#This Row],[Column10]]+Query2[[#This Row],[Column11]])</f>
        <v>2252817</v>
      </c>
      <c r="AA116" s="104">
        <f>(Query2[[#This Row],[Column12]]+Query2[[#This Row],[Column13]])</f>
        <v>33826.120134299999</v>
      </c>
      <c r="AB116" s="104">
        <f t="shared" si="35"/>
        <v>4913848.8975668643</v>
      </c>
      <c r="AC116" s="104">
        <f t="shared" si="36"/>
        <v>1630.7808943070543</v>
      </c>
      <c r="AD116" s="104">
        <f t="shared" si="37"/>
        <v>34430.113434698054</v>
      </c>
      <c r="AE116" s="104">
        <f t="shared" si="38"/>
        <v>9794570.0153698176</v>
      </c>
      <c r="AF116" s="104">
        <f>(Query2[[#This Row],[Column12]]+Query2[[#This Row],[Column13]]/I173)</f>
        <v>23047.150488081767</v>
      </c>
      <c r="AG116" s="104">
        <f t="shared" si="39"/>
        <v>7992352.6329943277</v>
      </c>
      <c r="AH116" s="102" t="s">
        <v>163</v>
      </c>
    </row>
    <row r="117" spans="1:34">
      <c r="A117" s="108" t="s">
        <v>204</v>
      </c>
      <c r="B117" s="101" t="s">
        <v>51</v>
      </c>
      <c r="C117" s="101" t="s">
        <v>90</v>
      </c>
      <c r="D117" s="101">
        <v>0</v>
      </c>
      <c r="E117" s="101">
        <v>0</v>
      </c>
      <c r="F117" s="101">
        <v>0</v>
      </c>
      <c r="G117" s="101">
        <v>0</v>
      </c>
      <c r="H117" s="101">
        <v>0</v>
      </c>
      <c r="I117" s="101">
        <v>124894</v>
      </c>
      <c r="J117" s="101">
        <v>88663</v>
      </c>
      <c r="K117" s="101">
        <v>182788</v>
      </c>
      <c r="L117" s="101">
        <v>4285.2313100000001</v>
      </c>
      <c r="M117" s="101">
        <v>2781.3987999999999</v>
      </c>
      <c r="N117" s="101">
        <f>SUM(Query2[[#This Row],[Column5]],Query2[[#This Row],[Column6]])</f>
        <v>0</v>
      </c>
      <c r="O117" s="101">
        <f>SUM(Query2[[#This Row],[Column7]],Query2[[#This Row],[Column8]])</f>
        <v>0</v>
      </c>
      <c r="P117" s="101">
        <f>SUM(Query2[[#This Row],[Column10]],Query2[[#This Row],[Column11]])</f>
        <v>271451</v>
      </c>
      <c r="Q117" s="101">
        <f>SUM(Query2[[#This Row],[Column12]],Query2[[#This Row],[Column13]])</f>
        <v>7066.6301100000001</v>
      </c>
      <c r="R117" s="103">
        <f>(Query2[[#This Row],[Column4]]/D174)</f>
        <v>0</v>
      </c>
      <c r="S117" s="103" t="e">
        <f>(Query2[[#This Row],[Column15]]/O181)</f>
        <v>#DIV/0!</v>
      </c>
      <c r="T117" s="103" t="e">
        <f>(Query2[[#This Row],[Column14]]/N181)</f>
        <v>#DIV/0!</v>
      </c>
      <c r="U117" s="103">
        <f>(Query2[[#This Row],[Column9]]/I174)</f>
        <v>0.12998593919613</v>
      </c>
      <c r="V117" s="103">
        <f>(Query2[[#This Row],[Column17]]/Q181)</f>
        <v>735.59293210479939</v>
      </c>
      <c r="W117" s="103">
        <f>(Query2[[#This Row],[Column10]]+Query2[[#This Row],[Column11]]/J174+K174)</f>
        <v>641467.27667735307</v>
      </c>
      <c r="X117" s="104">
        <f>(Query2[[#This Row],[Column5]]+Query2[[#This Row],[Column6]])</f>
        <v>0</v>
      </c>
      <c r="Y117" s="104">
        <f>(Query2[[#This Row],[Column7]]+Query2[[#This Row],[Column8]])</f>
        <v>0</v>
      </c>
      <c r="Z117" s="104">
        <f>(Query2[[#This Row],[Column10]]+Query2[[#This Row],[Column11]])</f>
        <v>271451</v>
      </c>
      <c r="AA117" s="104">
        <f>(Query2[[#This Row],[Column12]]+Query2[[#This Row],[Column13]])</f>
        <v>7066.6301100000001</v>
      </c>
      <c r="AB117" s="104">
        <f t="shared" si="35"/>
        <v>7767581.0892398171</v>
      </c>
      <c r="AC117" s="104">
        <f t="shared" si="36"/>
        <v>4998.4251000553104</v>
      </c>
      <c r="AD117" s="104">
        <f t="shared" si="37"/>
        <v>145813.8950422476</v>
      </c>
      <c r="AE117" s="104">
        <f t="shared" si="38"/>
        <v>579519.84242421587</v>
      </c>
      <c r="AF117" s="104">
        <f>(Query2[[#This Row],[Column12]]+Query2[[#This Row],[Column13]]/I174)</f>
        <v>4285.2342047966704</v>
      </c>
      <c r="AG117" s="104">
        <f t="shared" si="39"/>
        <v>660654.57534186693</v>
      </c>
      <c r="AH117" s="102" t="s">
        <v>163</v>
      </c>
    </row>
    <row r="118" spans="1:34">
      <c r="A118" s="108" t="s">
        <v>204</v>
      </c>
      <c r="B118" s="101" t="s">
        <v>52</v>
      </c>
      <c r="C118" s="101" t="s">
        <v>90</v>
      </c>
      <c r="D118" s="101">
        <v>863798</v>
      </c>
      <c r="E118" s="101">
        <v>3931</v>
      </c>
      <c r="F118" s="101">
        <v>2255376</v>
      </c>
      <c r="G118" s="101">
        <v>264.28852979999999</v>
      </c>
      <c r="H118" s="101">
        <v>72061.448361700008</v>
      </c>
      <c r="I118" s="101">
        <v>475356</v>
      </c>
      <c r="J118" s="101">
        <v>305146</v>
      </c>
      <c r="K118" s="101">
        <v>421679</v>
      </c>
      <c r="L118" s="101">
        <v>132669.20423870001</v>
      </c>
      <c r="M118" s="101">
        <v>13263.036673699999</v>
      </c>
      <c r="N118" s="101">
        <f>SUM(Query2[[#This Row],[Column5]],Query2[[#This Row],[Column6]])</f>
        <v>2259307</v>
      </c>
      <c r="O118" s="101">
        <f>SUM(Query2[[#This Row],[Column7]],Query2[[#This Row],[Column8]])</f>
        <v>72325.736891500012</v>
      </c>
      <c r="P118" s="101">
        <f>SUM(Query2[[#This Row],[Column10]],Query2[[#This Row],[Column11]])</f>
        <v>726825</v>
      </c>
      <c r="Q118" s="101">
        <f>SUM(Query2[[#This Row],[Column12]],Query2[[#This Row],[Column13]])</f>
        <v>145932.24091240001</v>
      </c>
      <c r="R118" s="103" t="e">
        <f>(Query2[[#This Row],[Column4]]/D175)</f>
        <v>#DIV/0!</v>
      </c>
      <c r="S118" s="103">
        <f>(Query2[[#This Row],[Column15]]/O182)</f>
        <v>0.22973312138418409</v>
      </c>
      <c r="T118" s="103">
        <f>(Query2[[#This Row],[Column14]]/N182)</f>
        <v>0.16282863004632597</v>
      </c>
      <c r="U118" s="103">
        <f>(Query2[[#This Row],[Column9]]/I175)</f>
        <v>0.14861953005118689</v>
      </c>
      <c r="V118" s="103">
        <f>(Query2[[#This Row],[Column17]]/Q182)</f>
        <v>1.2001408290583504</v>
      </c>
      <c r="W118" s="103">
        <f>(Query2[[#This Row],[Column10]]+Query2[[#This Row],[Column11]]/J175+K175)</f>
        <v>2267429.1557759093</v>
      </c>
      <c r="X118" s="104">
        <f>(Query2[[#This Row],[Column5]]+Query2[[#This Row],[Column6]])</f>
        <v>2259307</v>
      </c>
      <c r="Y118" s="104">
        <f>(Query2[[#This Row],[Column7]]+Query2[[#This Row],[Column8]])</f>
        <v>72325.736891500012</v>
      </c>
      <c r="Z118" s="104">
        <f>(Query2[[#This Row],[Column10]]+Query2[[#This Row],[Column11]])</f>
        <v>726825</v>
      </c>
      <c r="AA118" s="104">
        <f>(Query2[[#This Row],[Column12]]+Query2[[#This Row],[Column13]])</f>
        <v>145932.24091240001</v>
      </c>
      <c r="AB118" s="104" t="e">
        <f t="shared" si="35"/>
        <v>#DIV/0!</v>
      </c>
      <c r="AC118" s="104" t="e">
        <f t="shared" si="36"/>
        <v>#DIV/0!</v>
      </c>
      <c r="AD118" s="104" t="e">
        <f t="shared" si="37"/>
        <v>#DIV/0!</v>
      </c>
      <c r="AE118" s="104">
        <f t="shared" si="38"/>
        <v>2074276.2095200187</v>
      </c>
      <c r="AF118" s="104">
        <f>(Query2[[#This Row],[Column12]]+Query2[[#This Row],[Column13]]/I175)</f>
        <v>132669.20838537381</v>
      </c>
      <c r="AG118" s="104">
        <f t="shared" si="39"/>
        <v>2706959.6135056196</v>
      </c>
      <c r="AH118" s="102" t="s">
        <v>163</v>
      </c>
    </row>
    <row r="119" spans="1:34">
      <c r="A119" s="108" t="s">
        <v>204</v>
      </c>
      <c r="B119" s="101" t="s">
        <v>53</v>
      </c>
      <c r="C119" s="101" t="s">
        <v>90</v>
      </c>
      <c r="D119" s="101">
        <v>1390110</v>
      </c>
      <c r="E119" s="101">
        <v>5426</v>
      </c>
      <c r="F119" s="101">
        <v>4106451</v>
      </c>
      <c r="G119" s="101">
        <v>337.77050000000003</v>
      </c>
      <c r="H119" s="101">
        <v>95484.538610000003</v>
      </c>
      <c r="I119" s="101">
        <v>975113</v>
      </c>
      <c r="J119" s="101">
        <v>1586296</v>
      </c>
      <c r="K119" s="101">
        <v>2896366</v>
      </c>
      <c r="L119" s="101">
        <v>56712.406238599993</v>
      </c>
      <c r="M119" s="101">
        <v>34134.916684700001</v>
      </c>
      <c r="N119" s="101">
        <f>SUM(Query2[[#This Row],[Column5]],Query2[[#This Row],[Column6]])</f>
        <v>4111877</v>
      </c>
      <c r="O119" s="101">
        <f>SUM(Query2[[#This Row],[Column7]],Query2[[#This Row],[Column8]])</f>
        <v>95822.309110000002</v>
      </c>
      <c r="P119" s="101">
        <f>SUM(Query2[[#This Row],[Column10]],Query2[[#This Row],[Column11]])</f>
        <v>4482662</v>
      </c>
      <c r="Q119" s="101">
        <f>SUM(Query2[[#This Row],[Column12]],Query2[[#This Row],[Column13]])</f>
        <v>90847.322923300002</v>
      </c>
      <c r="R119" s="103">
        <f>(Query2[[#This Row],[Column4]]/D176)</f>
        <v>48.854642581007944</v>
      </c>
      <c r="S119" s="103" t="e">
        <f>(Query2[[#This Row],[Column15]]/O183)</f>
        <v>#DIV/0!</v>
      </c>
      <c r="T119" s="103" t="e">
        <f>(Query2[[#This Row],[Column14]]/N183)</f>
        <v>#DIV/0!</v>
      </c>
      <c r="U119" s="103">
        <f>(Query2[[#This Row],[Column9]]/I176)</f>
        <v>0.54961148380158564</v>
      </c>
      <c r="V119" s="103">
        <f>(Query2[[#This Row],[Column17]]/Q183)</f>
        <v>3.0215807454253545</v>
      </c>
      <c r="W119" s="103">
        <f>(Query2[[#This Row],[Column10]]+Query2[[#This Row],[Column11]]/J176+K176)</f>
        <v>2315586.5980893294</v>
      </c>
      <c r="X119" s="104">
        <f>(Query2[[#This Row],[Column5]]+Query2[[#This Row],[Column6]])</f>
        <v>4111877</v>
      </c>
      <c r="Y119" s="104">
        <f>(Query2[[#This Row],[Column7]]+Query2[[#This Row],[Column8]])</f>
        <v>95822.309110000002</v>
      </c>
      <c r="Z119" s="104">
        <f>(Query2[[#This Row],[Column10]]+Query2[[#This Row],[Column11]])</f>
        <v>4482662</v>
      </c>
      <c r="AA119" s="104">
        <f>(Query2[[#This Row],[Column12]]+Query2[[#This Row],[Column13]])</f>
        <v>90847.322923300002</v>
      </c>
      <c r="AB119" s="104">
        <f t="shared" si="35"/>
        <v>53247.896101984159</v>
      </c>
      <c r="AC119" s="104">
        <f t="shared" si="36"/>
        <v>105.13781853728825</v>
      </c>
      <c r="AD119" s="104">
        <f t="shared" si="37"/>
        <v>2400.8676460251636</v>
      </c>
      <c r="AE119" s="104">
        <f t="shared" si="38"/>
        <v>928491.14492128242</v>
      </c>
      <c r="AF119" s="104">
        <f>(Query2[[#This Row],[Column12]]+Query2[[#This Row],[Column13]]/I176)</f>
        <v>56712.425478362165</v>
      </c>
      <c r="AG119" s="104">
        <f t="shared" si="39"/>
        <v>4842698.4110561125</v>
      </c>
      <c r="AH119" s="102" t="s">
        <v>163</v>
      </c>
    </row>
    <row r="120" spans="1:34">
      <c r="A120" s="108" t="s">
        <v>204</v>
      </c>
      <c r="B120" s="101" t="s">
        <v>55</v>
      </c>
      <c r="C120" s="101" t="s">
        <v>91</v>
      </c>
      <c r="D120" s="101">
        <v>0</v>
      </c>
      <c r="E120" s="101">
        <v>0</v>
      </c>
      <c r="F120" s="101">
        <v>0</v>
      </c>
      <c r="G120" s="101">
        <v>0</v>
      </c>
      <c r="H120" s="101">
        <v>0</v>
      </c>
      <c r="I120" s="101">
        <v>1118052</v>
      </c>
      <c r="J120" s="101">
        <v>0</v>
      </c>
      <c r="K120" s="101">
        <v>345442</v>
      </c>
      <c r="L120" s="101">
        <v>0</v>
      </c>
      <c r="M120" s="101">
        <v>1788.3430159</v>
      </c>
      <c r="N120" s="101">
        <f>SUM(Query2[[#This Row],[Column5]],Query2[[#This Row],[Column6]])</f>
        <v>0</v>
      </c>
      <c r="O120" s="101">
        <f>SUM(Query2[[#This Row],[Column7]],Query2[[#This Row],[Column8]])</f>
        <v>0</v>
      </c>
      <c r="P120" s="101">
        <f>SUM(Query2[[#This Row],[Column10]],Query2[[#This Row],[Column11]])</f>
        <v>345442</v>
      </c>
      <c r="Q120" s="101">
        <f>SUM(Query2[[#This Row],[Column12]],Query2[[#This Row],[Column13]])</f>
        <v>1788.3430159</v>
      </c>
      <c r="R120" s="103">
        <f>(Query2[[#This Row],[Column4]]/D178)</f>
        <v>0</v>
      </c>
      <c r="S120" s="103" t="e">
        <f>(Query2[[#This Row],[Column15]]/O184)</f>
        <v>#DIV/0!</v>
      </c>
      <c r="T120" s="103" t="e">
        <f>(Query2[[#This Row],[Column14]]/N184)</f>
        <v>#DIV/0!</v>
      </c>
      <c r="U120" s="103">
        <f>(Query2[[#This Row],[Column9]]/I178)</f>
        <v>0.38434080024420664</v>
      </c>
      <c r="V120" s="103">
        <f>(Query2[[#This Row],[Column17]]/Q184)</f>
        <v>0.30644209932686828</v>
      </c>
      <c r="W120" s="103">
        <f>(Query2[[#This Row],[Column10]]+Query2[[#This Row],[Column11]]/J178+K178)</f>
        <v>1033187.1320144702</v>
      </c>
      <c r="X120" s="104">
        <f>(Query2[[#This Row],[Column5]]+Query2[[#This Row],[Column6]])</f>
        <v>0</v>
      </c>
      <c r="Y120" s="104">
        <f>(Query2[[#This Row],[Column7]]+Query2[[#This Row],[Column8]])</f>
        <v>0</v>
      </c>
      <c r="Z120" s="104">
        <f>(Query2[[#This Row],[Column10]]+Query2[[#This Row],[Column11]])</f>
        <v>345442</v>
      </c>
      <c r="AA120" s="104">
        <f>(Query2[[#This Row],[Column12]]+Query2[[#This Row],[Column13]])</f>
        <v>1788.3430159</v>
      </c>
      <c r="AB120" s="104">
        <f>(G178+H178/E178+F178)</f>
        <v>930618.20592283225</v>
      </c>
      <c r="AC120" s="104">
        <f>(G178+H178/D178)</f>
        <v>357.56134876798177</v>
      </c>
      <c r="AD120" s="104">
        <f>(E178+F178/D178)</f>
        <v>7953.065032617631</v>
      </c>
      <c r="AE120" s="104">
        <f>(L178+M178/J178+K178)</f>
        <v>1194113.9218966849</v>
      </c>
      <c r="AF120" s="104">
        <f>(Query2[[#This Row],[Column12]]+Query2[[#This Row],[Column13]]/I178)</f>
        <v>6.147595870694242E-4</v>
      </c>
      <c r="AG120" s="104">
        <f>(J178+K178/I178)</f>
        <v>2616698.3551676651</v>
      </c>
      <c r="AH120" s="102" t="s">
        <v>163</v>
      </c>
    </row>
    <row r="121" spans="1:34">
      <c r="A121" s="108" t="s">
        <v>204</v>
      </c>
      <c r="B121" s="101" t="s">
        <v>56</v>
      </c>
      <c r="C121" s="101" t="s">
        <v>91</v>
      </c>
      <c r="D121" s="101">
        <v>0</v>
      </c>
      <c r="E121" s="101">
        <v>0</v>
      </c>
      <c r="F121" s="101">
        <v>0</v>
      </c>
      <c r="G121" s="101">
        <v>0</v>
      </c>
      <c r="H121" s="101">
        <v>0</v>
      </c>
      <c r="I121" s="101">
        <v>1048415</v>
      </c>
      <c r="J121" s="101">
        <v>406122</v>
      </c>
      <c r="K121" s="101">
        <v>181391</v>
      </c>
      <c r="L121" s="101">
        <v>12317.629440000001</v>
      </c>
      <c r="M121" s="101">
        <v>1478.5049168999999</v>
      </c>
      <c r="N121" s="101">
        <f>SUM(Query2[[#This Row],[Column5]],Query2[[#This Row],[Column6]])</f>
        <v>0</v>
      </c>
      <c r="O121" s="101">
        <f>SUM(Query2[[#This Row],[Column7]],Query2[[#This Row],[Column8]])</f>
        <v>0</v>
      </c>
      <c r="P121" s="101">
        <f>SUM(Query2[[#This Row],[Column10]],Query2[[#This Row],[Column11]])</f>
        <v>587513</v>
      </c>
      <c r="Q121" s="101">
        <f>SUM(Query2[[#This Row],[Column12]],Query2[[#This Row],[Column13]])</f>
        <v>13796.1343569</v>
      </c>
      <c r="R121" s="103" t="e">
        <f>(Query2[[#This Row],[Column4]]/#REF!)</f>
        <v>#REF!</v>
      </c>
      <c r="S121" s="103">
        <f>(Query2[[#This Row],[Column15]]/O185)</f>
        <v>0</v>
      </c>
      <c r="T121" s="103">
        <f>(Query2[[#This Row],[Column14]]/N185)</f>
        <v>0</v>
      </c>
      <c r="U121" s="103" t="e">
        <f>(Query2[[#This Row],[Column9]]/#REF!)</f>
        <v>#REF!</v>
      </c>
      <c r="V121" s="103">
        <f>(Query2[[#This Row],[Column17]]/Q185)</f>
        <v>0.22282025722083895</v>
      </c>
      <c r="W121" s="103" t="e">
        <f>(Query2[[#This Row],[Column10]]+Query2[[#This Row],[Column11]]/#REF!+#REF!)</f>
        <v>#REF!</v>
      </c>
      <c r="X121" s="104">
        <f>(Query2[[#This Row],[Column5]]+Query2[[#This Row],[Column6]])</f>
        <v>0</v>
      </c>
      <c r="Y121" s="104">
        <f>(Query2[[#This Row],[Column7]]+Query2[[#This Row],[Column8]])</f>
        <v>0</v>
      </c>
      <c r="Z121" s="104">
        <f>(Query2[[#This Row],[Column10]]+Query2[[#This Row],[Column11]])</f>
        <v>587513</v>
      </c>
      <c r="AA121" s="104">
        <f>(Query2[[#This Row],[Column12]]+Query2[[#This Row],[Column13]])</f>
        <v>13796.1343569</v>
      </c>
      <c r="AB121" s="104" t="e">
        <f>(#REF!+#REF!/#REF!+#REF!)</f>
        <v>#REF!</v>
      </c>
      <c r="AC121" s="104" t="e">
        <f>(#REF!+#REF!/#REF!)</f>
        <v>#REF!</v>
      </c>
      <c r="AD121" s="104" t="e">
        <f>(#REF!+#REF!/#REF!)</f>
        <v>#REF!</v>
      </c>
      <c r="AE121" s="104" t="e">
        <f>(#REF!+#REF!/#REF!+#REF!)</f>
        <v>#REF!</v>
      </c>
      <c r="AF121" s="104" t="e">
        <f>(Query2[[#This Row],[Column12]]+Query2[[#This Row],[Column13]]/#REF!)</f>
        <v>#REF!</v>
      </c>
      <c r="AG121" s="104" t="e">
        <f>(#REF!+#REF!/#REF!)</f>
        <v>#REF!</v>
      </c>
      <c r="AH121" s="102" t="s">
        <v>163</v>
      </c>
    </row>
    <row r="122" spans="1:34">
      <c r="A122" s="108" t="s">
        <v>204</v>
      </c>
      <c r="B122" s="101" t="s">
        <v>57</v>
      </c>
      <c r="C122" s="101" t="s">
        <v>91</v>
      </c>
      <c r="D122" s="101">
        <v>0</v>
      </c>
      <c r="E122" s="101">
        <v>0</v>
      </c>
      <c r="F122" s="101">
        <v>0</v>
      </c>
      <c r="G122" s="101">
        <v>0</v>
      </c>
      <c r="H122" s="101">
        <v>0</v>
      </c>
      <c r="I122" s="101">
        <v>30</v>
      </c>
      <c r="J122" s="101">
        <v>0</v>
      </c>
      <c r="K122" s="101">
        <v>0</v>
      </c>
      <c r="L122" s="101">
        <v>0</v>
      </c>
      <c r="M122" s="101">
        <v>0</v>
      </c>
      <c r="N122" s="101">
        <f>SUM(Query2[[#This Row],[Column5]],Query2[[#This Row],[Column6]])</f>
        <v>0</v>
      </c>
      <c r="O122" s="101">
        <f>SUM(Query2[[#This Row],[Column7]],Query2[[#This Row],[Column8]])</f>
        <v>0</v>
      </c>
      <c r="P122" s="101">
        <f>SUM(Query2[[#This Row],[Column10]],Query2[[#This Row],[Column11]])</f>
        <v>0</v>
      </c>
      <c r="Q122" s="101">
        <f>SUM(Query2[[#This Row],[Column12]],Query2[[#This Row],[Column13]])</f>
        <v>0</v>
      </c>
      <c r="R122" s="103">
        <f>(Query2[[#This Row],[Column4]]/D179)</f>
        <v>0</v>
      </c>
      <c r="S122" s="103">
        <f>(Query2[[#This Row],[Column15]]/O186)</f>
        <v>0</v>
      </c>
      <c r="T122" s="103">
        <f>(Query2[[#This Row],[Column14]]/N186)</f>
        <v>0</v>
      </c>
      <c r="U122" s="103" t="e">
        <f>(Query2[[#This Row],[Column9]]/I179)</f>
        <v>#DIV/0!</v>
      </c>
      <c r="V122" s="103">
        <f>(Query2[[#This Row],[Column17]]/Q186)</f>
        <v>0</v>
      </c>
      <c r="W122" s="103" t="e">
        <f>(Query2[[#This Row],[Column10]]+Query2[[#This Row],[Column11]]/J179+K179)</f>
        <v>#DIV/0!</v>
      </c>
      <c r="X122" s="104">
        <f>(Query2[[#This Row],[Column5]]+Query2[[#This Row],[Column6]])</f>
        <v>0</v>
      </c>
      <c r="Y122" s="104">
        <f>(Query2[[#This Row],[Column7]]+Query2[[#This Row],[Column8]])</f>
        <v>0</v>
      </c>
      <c r="Z122" s="104">
        <f>(Query2[[#This Row],[Column10]]+Query2[[#This Row],[Column11]])</f>
        <v>0</v>
      </c>
      <c r="AA122" s="104">
        <f>(Query2[[#This Row],[Column12]]+Query2[[#This Row],[Column13]])</f>
        <v>0</v>
      </c>
      <c r="AB122" s="104">
        <f>(G179+H179/E179+F179)</f>
        <v>5644396.9893334629</v>
      </c>
      <c r="AC122" s="104">
        <f>(G179+H179/D179)</f>
        <v>175.46135377144122</v>
      </c>
      <c r="AD122" s="104">
        <f>(E179+F179/D179)</f>
        <v>2273.3334498796639</v>
      </c>
      <c r="AE122" s="104" t="e">
        <f>(L179+M179/J179+K179)</f>
        <v>#DIV/0!</v>
      </c>
      <c r="AF122" s="104" t="e">
        <f>(Query2[[#This Row],[Column12]]+Query2[[#This Row],[Column13]]/I179)</f>
        <v>#DIV/0!</v>
      </c>
      <c r="AG122" s="104" t="e">
        <f>(J179+K179/I179)</f>
        <v>#DIV/0!</v>
      </c>
      <c r="AH122" s="102" t="s">
        <v>163</v>
      </c>
    </row>
    <row r="123" spans="1:34">
      <c r="A123" s="108" t="s">
        <v>204</v>
      </c>
      <c r="B123" s="101" t="s">
        <v>58</v>
      </c>
      <c r="C123" s="101" t="s">
        <v>91</v>
      </c>
      <c r="D123" s="101">
        <v>0</v>
      </c>
      <c r="E123" s="101">
        <v>0</v>
      </c>
      <c r="F123" s="101">
        <v>0</v>
      </c>
      <c r="G123" s="101">
        <v>0</v>
      </c>
      <c r="H123" s="101">
        <v>0</v>
      </c>
      <c r="I123" s="101">
        <v>0</v>
      </c>
      <c r="J123" s="101">
        <v>0</v>
      </c>
      <c r="K123" s="101">
        <v>0</v>
      </c>
      <c r="L123" s="101">
        <v>0</v>
      </c>
      <c r="M123" s="101">
        <v>0</v>
      </c>
      <c r="N123" s="101">
        <f>SUM(Query2[[#This Row],[Column5]],Query2[[#This Row],[Column6]])</f>
        <v>0</v>
      </c>
      <c r="O123" s="101">
        <f>SUM(Query2[[#This Row],[Column7]],Query2[[#This Row],[Column8]])</f>
        <v>0</v>
      </c>
      <c r="P123" s="101">
        <f>SUM(Query2[[#This Row],[Column10]],Query2[[#This Row],[Column11]])</f>
        <v>0</v>
      </c>
      <c r="Q123" s="101">
        <f>SUM(Query2[[#This Row],[Column12]],Query2[[#This Row],[Column13]])</f>
        <v>0</v>
      </c>
      <c r="R123" s="103">
        <f>(Query2[[#This Row],[Column4]]/D180)</f>
        <v>0</v>
      </c>
      <c r="S123" s="103" t="e">
        <f>(Query2[[#This Row],[Column15]]/O187)</f>
        <v>#DIV/0!</v>
      </c>
      <c r="T123" s="103" t="e">
        <f>(Query2[[#This Row],[Column14]]/N187)</f>
        <v>#DIV/0!</v>
      </c>
      <c r="U123" s="103" t="e">
        <f>(Query2[[#This Row],[Column9]]/I180)</f>
        <v>#DIV/0!</v>
      </c>
      <c r="V123" s="103">
        <f>(Query2[[#This Row],[Column17]]/Q187)</f>
        <v>0</v>
      </c>
      <c r="W123" s="103" t="e">
        <f>(Query2[[#This Row],[Column10]]+Query2[[#This Row],[Column11]]/J180+K180)</f>
        <v>#DIV/0!</v>
      </c>
      <c r="X123" s="104">
        <f>(Query2[[#This Row],[Column5]]+Query2[[#This Row],[Column6]])</f>
        <v>0</v>
      </c>
      <c r="Y123" s="104">
        <f>(Query2[[#This Row],[Column7]]+Query2[[#This Row],[Column8]])</f>
        <v>0</v>
      </c>
      <c r="Z123" s="104">
        <f>(Query2[[#This Row],[Column10]]+Query2[[#This Row],[Column11]])</f>
        <v>0</v>
      </c>
      <c r="AA123" s="104">
        <f>(Query2[[#This Row],[Column12]]+Query2[[#This Row],[Column13]])</f>
        <v>0</v>
      </c>
      <c r="AB123" s="104">
        <f>(G180+H180/E180+F180)</f>
        <v>42341.3111899</v>
      </c>
      <c r="AC123" s="104">
        <f>(G180+H180/D180)</f>
        <v>0.32887114839719372</v>
      </c>
      <c r="AD123" s="104">
        <f>(E180+F180/D180)</f>
        <v>4.4953768663428679</v>
      </c>
      <c r="AE123" s="104" t="e">
        <f>(L180+M180/J180+K180)</f>
        <v>#DIV/0!</v>
      </c>
      <c r="AF123" s="104" t="e">
        <f>(Query2[[#This Row],[Column12]]+Query2[[#This Row],[Column13]]/I180)</f>
        <v>#DIV/0!</v>
      </c>
      <c r="AG123" s="104" t="e">
        <f>(J180+K180/I180)</f>
        <v>#DIV/0!</v>
      </c>
      <c r="AH123" s="102" t="s">
        <v>163</v>
      </c>
    </row>
    <row r="124" spans="1:34">
      <c r="A124" s="108" t="s">
        <v>204</v>
      </c>
      <c r="B124" s="101" t="s">
        <v>59</v>
      </c>
      <c r="C124" s="101" t="s">
        <v>91</v>
      </c>
      <c r="D124" s="101">
        <v>0</v>
      </c>
      <c r="E124" s="101">
        <v>0</v>
      </c>
      <c r="F124" s="101">
        <v>0</v>
      </c>
      <c r="G124" s="101">
        <v>0</v>
      </c>
      <c r="H124" s="101">
        <v>0</v>
      </c>
      <c r="I124" s="101">
        <v>1234</v>
      </c>
      <c r="J124" s="101">
        <v>10</v>
      </c>
      <c r="K124" s="101">
        <v>139</v>
      </c>
      <c r="L124" s="101">
        <v>0.26900000000000002</v>
      </c>
      <c r="M124" s="101">
        <v>0.79204869999999994</v>
      </c>
      <c r="N124" s="101">
        <f>SUM(Query2[[#This Row],[Column5]],Query2[[#This Row],[Column6]])</f>
        <v>0</v>
      </c>
      <c r="O124" s="101">
        <f>SUM(Query2[[#This Row],[Column7]],Query2[[#This Row],[Column8]])</f>
        <v>0</v>
      </c>
      <c r="P124" s="101">
        <f>SUM(Query2[[#This Row],[Column10]],Query2[[#This Row],[Column11]])</f>
        <v>149</v>
      </c>
      <c r="Q124" s="101">
        <f>SUM(Query2[[#This Row],[Column12]],Query2[[#This Row],[Column13]])</f>
        <v>1.0610487</v>
      </c>
      <c r="R124" s="103" t="e">
        <f>(Query2[[#This Row],[Column4]]/D181)</f>
        <v>#DIV/0!</v>
      </c>
      <c r="S124" s="103" t="e">
        <f>(Query2[[#This Row],[Column15]]/O188)</f>
        <v>#DIV/0!</v>
      </c>
      <c r="T124" s="103" t="e">
        <f>(Query2[[#This Row],[Column14]]/N188)</f>
        <v>#DIV/0!</v>
      </c>
      <c r="U124" s="103">
        <f>(Query2[[#This Row],[Column9]]/I181)</f>
        <v>0.55163164953062138</v>
      </c>
      <c r="V124" s="103">
        <f>(Query2[[#This Row],[Column17]]/Q188)</f>
        <v>8.050168673796476E-5</v>
      </c>
      <c r="W124" s="103">
        <f>(Query2[[#This Row],[Column10]]+Query2[[#This Row],[Column11]]/J181+K181)</f>
        <v>174.69512195121951</v>
      </c>
      <c r="X124" s="104">
        <f>(Query2[[#This Row],[Column5]]+Query2[[#This Row],[Column6]])</f>
        <v>0</v>
      </c>
      <c r="Y124" s="104">
        <f>(Query2[[#This Row],[Column7]]+Query2[[#This Row],[Column8]])</f>
        <v>0</v>
      </c>
      <c r="Z124" s="104">
        <f>(Query2[[#This Row],[Column10]]+Query2[[#This Row],[Column11]])</f>
        <v>149</v>
      </c>
      <c r="AA124" s="104">
        <f>(Query2[[#This Row],[Column12]]+Query2[[#This Row],[Column13]])</f>
        <v>1.0610487</v>
      </c>
      <c r="AB124" s="104" t="e">
        <f>(G181+H181/E181+F181)</f>
        <v>#DIV/0!</v>
      </c>
      <c r="AC124" s="104" t="e">
        <f>(G181+H181/D181)</f>
        <v>#DIV/0!</v>
      </c>
      <c r="AD124" s="104" t="e">
        <f>(E181+F181/D181)</f>
        <v>#DIV/0!</v>
      </c>
      <c r="AE124" s="104">
        <f>(L181+M181/J181+K181)</f>
        <v>168.40339748292683</v>
      </c>
      <c r="AF124" s="104">
        <f>(Query2[[#This Row],[Column12]]+Query2[[#This Row],[Column13]]/I181)</f>
        <v>0.2693540673670094</v>
      </c>
      <c r="AG124" s="104">
        <f>(J181+K181/I181)</f>
        <v>82.072865444792129</v>
      </c>
      <c r="AH124" s="102" t="s">
        <v>163</v>
      </c>
    </row>
    <row r="125" spans="1:34">
      <c r="A125" s="108" t="s">
        <v>204</v>
      </c>
      <c r="B125" s="101" t="s">
        <v>60</v>
      </c>
      <c r="C125" s="101" t="s">
        <v>91</v>
      </c>
      <c r="D125" s="101">
        <v>0</v>
      </c>
      <c r="E125" s="101">
        <v>0</v>
      </c>
      <c r="F125" s="101">
        <v>0</v>
      </c>
      <c r="G125" s="101">
        <v>0</v>
      </c>
      <c r="H125" s="101">
        <v>0</v>
      </c>
      <c r="I125" s="101">
        <v>56777626</v>
      </c>
      <c r="J125" s="101">
        <v>2213423</v>
      </c>
      <c r="K125" s="101">
        <v>3002659</v>
      </c>
      <c r="L125" s="101">
        <v>63392.852780000001</v>
      </c>
      <c r="M125" s="101">
        <v>20904.272939999999</v>
      </c>
      <c r="N125" s="101">
        <f>SUM(Query2[[#This Row],[Column5]],Query2[[#This Row],[Column6]])</f>
        <v>0</v>
      </c>
      <c r="O125" s="101">
        <f>SUM(Query2[[#This Row],[Column7]],Query2[[#This Row],[Column8]])</f>
        <v>0</v>
      </c>
      <c r="P125" s="101">
        <f>SUM(Query2[[#This Row],[Column10]],Query2[[#This Row],[Column11]])</f>
        <v>5216082</v>
      </c>
      <c r="Q125" s="101">
        <f>SUM(Query2[[#This Row],[Column12]],Query2[[#This Row],[Column13]])</f>
        <v>84297.125719999996</v>
      </c>
      <c r="R125" s="103">
        <f>(Query2[[#This Row],[Column4]]/D182)</f>
        <v>0</v>
      </c>
      <c r="S125" s="103" t="e">
        <f>(Query2[[#This Row],[Column15]]/O189)</f>
        <v>#DIV/0!</v>
      </c>
      <c r="T125" s="103" t="e">
        <f>(Query2[[#This Row],[Column14]]/N189)</f>
        <v>#DIV/0!</v>
      </c>
      <c r="U125" s="103">
        <f>(Query2[[#This Row],[Column9]]/I182)</f>
        <v>33.486179738303825</v>
      </c>
      <c r="V125" s="103" t="e">
        <f>(Query2[[#This Row],[Column17]]/Q189)</f>
        <v>#DIV/0!</v>
      </c>
      <c r="W125" s="103">
        <f>(Query2[[#This Row],[Column10]]+Query2[[#This Row],[Column11]]/J182+K182)</f>
        <v>5955923.8453531526</v>
      </c>
      <c r="X125" s="104">
        <f>(Query2[[#This Row],[Column5]]+Query2[[#This Row],[Column6]])</f>
        <v>0</v>
      </c>
      <c r="Y125" s="104">
        <f>(Query2[[#This Row],[Column7]]+Query2[[#This Row],[Column8]])</f>
        <v>0</v>
      </c>
      <c r="Z125" s="104">
        <f>(Query2[[#This Row],[Column10]]+Query2[[#This Row],[Column11]])</f>
        <v>5216082</v>
      </c>
      <c r="AA125" s="104">
        <f>(Query2[[#This Row],[Column12]]+Query2[[#This Row],[Column13]])</f>
        <v>84297.125719999996</v>
      </c>
      <c r="AB125" s="104">
        <f>(G182+H182/E182+F182)</f>
        <v>13853718.972922262</v>
      </c>
      <c r="AC125" s="104">
        <f>(G182+H182/D182)</f>
        <v>1258.404238010721</v>
      </c>
      <c r="AD125" s="104">
        <f>(E182+F182/D182)</f>
        <v>22924.95834189406</v>
      </c>
      <c r="AE125" s="104">
        <f>(L182+M182/J182+K182)</f>
        <v>3815919.3069974557</v>
      </c>
      <c r="AF125" s="104">
        <f>(Query2[[#This Row],[Column12]]+Query2[[#This Row],[Column13]]/I182)</f>
        <v>63392.865108874779</v>
      </c>
      <c r="AG125" s="104">
        <f>(J182+K182/I182)</f>
        <v>1627148.2072425885</v>
      </c>
      <c r="AH125" s="102" t="s">
        <v>163</v>
      </c>
    </row>
    <row r="126" spans="1:34">
      <c r="A126" s="108" t="s">
        <v>204</v>
      </c>
      <c r="B126" s="101" t="s">
        <v>61</v>
      </c>
      <c r="C126" s="101" t="s">
        <v>92</v>
      </c>
      <c r="D126" s="101">
        <v>0</v>
      </c>
      <c r="E126" s="101">
        <v>0</v>
      </c>
      <c r="F126" s="101">
        <v>0</v>
      </c>
      <c r="G126" s="101">
        <v>0</v>
      </c>
      <c r="H126" s="101">
        <v>0</v>
      </c>
      <c r="I126" s="101">
        <v>1241502</v>
      </c>
      <c r="J126" s="101">
        <v>656637</v>
      </c>
      <c r="K126" s="101">
        <v>371068</v>
      </c>
      <c r="L126" s="101">
        <v>39799.764090799996</v>
      </c>
      <c r="M126" s="101">
        <v>6500.9908800000003</v>
      </c>
      <c r="N126" s="101">
        <f>SUM(Query2[[#This Row],[Column5]],Query2[[#This Row],[Column6]])</f>
        <v>0</v>
      </c>
      <c r="O126" s="101">
        <f>SUM(Query2[[#This Row],[Column7]],Query2[[#This Row],[Column8]])</f>
        <v>0</v>
      </c>
      <c r="P126" s="101">
        <f>SUM(Query2[[#This Row],[Column10]],Query2[[#This Row],[Column11]])</f>
        <v>1027705</v>
      </c>
      <c r="Q126" s="101">
        <f>SUM(Query2[[#This Row],[Column12]],Query2[[#This Row],[Column13]])</f>
        <v>46300.754970799993</v>
      </c>
      <c r="R126" s="103" t="e">
        <f>(Query2[[#This Row],[Column4]]/D184)</f>
        <v>#DIV/0!</v>
      </c>
      <c r="S126" s="103" t="e">
        <f>(Query2[[#This Row],[Column15]]/O190)</f>
        <v>#DIV/0!</v>
      </c>
      <c r="T126" s="103" t="e">
        <f>(Query2[[#This Row],[Column14]]/N190)</f>
        <v>#DIV/0!</v>
      </c>
      <c r="U126" s="103">
        <f>(Query2[[#This Row],[Column9]]/I184)</f>
        <v>9.8538943257851752</v>
      </c>
      <c r="V126" s="103" t="e">
        <f>(Query2[[#This Row],[Column17]]/Q190)</f>
        <v>#DIV/0!</v>
      </c>
      <c r="W126" s="103">
        <f>(Query2[[#This Row],[Column10]]+Query2[[#This Row],[Column11]]/J184+K184)</f>
        <v>801265.18932676979</v>
      </c>
      <c r="X126" s="104">
        <f>(Query2[[#This Row],[Column5]]+Query2[[#This Row],[Column6]])</f>
        <v>0</v>
      </c>
      <c r="Y126" s="104">
        <f>(Query2[[#This Row],[Column7]]+Query2[[#This Row],[Column8]])</f>
        <v>0</v>
      </c>
      <c r="Z126" s="104">
        <f>(Query2[[#This Row],[Column10]]+Query2[[#This Row],[Column11]])</f>
        <v>1027705</v>
      </c>
      <c r="AA126" s="104">
        <f>(Query2[[#This Row],[Column12]]+Query2[[#This Row],[Column13]])</f>
        <v>46300.754970799993</v>
      </c>
      <c r="AB126" s="104" t="e">
        <f>(G184+H184/E184+F184)</f>
        <v>#DIV/0!</v>
      </c>
      <c r="AC126" s="104" t="e">
        <f>(G184+H184/D184)</f>
        <v>#DIV/0!</v>
      </c>
      <c r="AD126" s="104" t="e">
        <f>(E184+F184/D184)</f>
        <v>#DIV/0!</v>
      </c>
      <c r="AE126" s="104">
        <f>(L184+M184/J184+K184)</f>
        <v>148337.14429180627</v>
      </c>
      <c r="AF126" s="104">
        <f>(Query2[[#This Row],[Column12]]+Query2[[#This Row],[Column13]]/I184)</f>
        <v>39799.815689651339</v>
      </c>
      <c r="AG126" s="104">
        <f>(J184+K184/I184)</f>
        <v>71507.147883578989</v>
      </c>
      <c r="AH126" s="102" t="s">
        <v>163</v>
      </c>
    </row>
    <row r="127" spans="1:34">
      <c r="A127" s="108" t="s">
        <v>204</v>
      </c>
      <c r="B127" s="101" t="s">
        <v>62</v>
      </c>
      <c r="C127" s="101" t="s">
        <v>92</v>
      </c>
      <c r="D127" s="101">
        <v>0</v>
      </c>
      <c r="E127" s="101">
        <v>0</v>
      </c>
      <c r="F127" s="101">
        <v>0</v>
      </c>
      <c r="G127" s="101">
        <v>0</v>
      </c>
      <c r="H127" s="101">
        <v>0</v>
      </c>
      <c r="I127" s="101">
        <v>124413</v>
      </c>
      <c r="J127" s="101">
        <v>86863</v>
      </c>
      <c r="K127" s="101">
        <v>62602</v>
      </c>
      <c r="L127" s="101">
        <v>4196.7353300000004</v>
      </c>
      <c r="M127" s="101">
        <v>1020.182908</v>
      </c>
      <c r="N127" s="101">
        <f>SUM(Query2[[#This Row],[Column5]],Query2[[#This Row],[Column6]])</f>
        <v>0</v>
      </c>
      <c r="O127" s="101">
        <f>SUM(Query2[[#This Row],[Column7]],Query2[[#This Row],[Column8]])</f>
        <v>0</v>
      </c>
      <c r="P127" s="101">
        <f>SUM(Query2[[#This Row],[Column10]],Query2[[#This Row],[Column11]])</f>
        <v>149465</v>
      </c>
      <c r="Q127" s="101">
        <f>SUM(Query2[[#This Row],[Column12]],Query2[[#This Row],[Column13]])</f>
        <v>5216.9182380000002</v>
      </c>
      <c r="R127" s="103">
        <f>(Query2[[#This Row],[Column4]]/D185)</f>
        <v>0</v>
      </c>
      <c r="S127" s="103" t="e">
        <f>(Query2[[#This Row],[Column15]]/O191)</f>
        <v>#DIV/0!</v>
      </c>
      <c r="T127" s="103" t="e">
        <f>(Query2[[#This Row],[Column14]]/N191)</f>
        <v>#DIV/0!</v>
      </c>
      <c r="U127" s="103">
        <f>(Query2[[#This Row],[Column9]]/I185)</f>
        <v>0.25778132316681518</v>
      </c>
      <c r="V127" s="103">
        <f>(Query2[[#This Row],[Column17]]/Q191)</f>
        <v>215.21090002497553</v>
      </c>
      <c r="W127" s="103">
        <f>(Query2[[#This Row],[Column10]]+Query2[[#This Row],[Column11]]/J185+K185)</f>
        <v>437654.2458576663</v>
      </c>
      <c r="X127" s="104">
        <f>(Query2[[#This Row],[Column5]]+Query2[[#This Row],[Column6]])</f>
        <v>0</v>
      </c>
      <c r="Y127" s="104">
        <f>(Query2[[#This Row],[Column7]]+Query2[[#This Row],[Column8]])</f>
        <v>0</v>
      </c>
      <c r="Z127" s="104">
        <f>(Query2[[#This Row],[Column10]]+Query2[[#This Row],[Column11]])</f>
        <v>149465</v>
      </c>
      <c r="AA127" s="104">
        <f>(Query2[[#This Row],[Column12]]+Query2[[#This Row],[Column13]])</f>
        <v>5216.9182380000002</v>
      </c>
      <c r="AB127" s="104">
        <f>(G185+H185/E185+F185)</f>
        <v>1832945.695094601</v>
      </c>
      <c r="AC127" s="104">
        <f>(G185+H185/D185)</f>
        <v>225.95860545312706</v>
      </c>
      <c r="AD127" s="104">
        <f>(E185+F185/D185)</f>
        <v>3206.0983259885666</v>
      </c>
      <c r="AE127" s="104">
        <f>(L185+M185/J185+K185)</f>
        <v>401583.41126640677</v>
      </c>
      <c r="AF127" s="104">
        <f>(Query2[[#This Row],[Column12]]+Query2[[#This Row],[Column13]]/I185)</f>
        <v>4196.7374437992003</v>
      </c>
      <c r="AG127" s="104">
        <f>(J185+K185/I185)</f>
        <v>254627.72683214885</v>
      </c>
      <c r="AH127" s="102" t="s">
        <v>163</v>
      </c>
    </row>
    <row r="128" spans="1:34">
      <c r="A128" s="108" t="s">
        <v>204</v>
      </c>
      <c r="B128" s="101" t="s">
        <v>63</v>
      </c>
      <c r="C128" s="101" t="s">
        <v>92</v>
      </c>
      <c r="D128" s="101">
        <v>0</v>
      </c>
      <c r="E128" s="101">
        <v>0</v>
      </c>
      <c r="F128" s="101">
        <v>0</v>
      </c>
      <c r="G128" s="101">
        <v>0</v>
      </c>
      <c r="H128" s="101">
        <v>0</v>
      </c>
      <c r="I128" s="101">
        <v>2032081</v>
      </c>
      <c r="J128" s="101">
        <v>989663</v>
      </c>
      <c r="K128" s="101">
        <v>56351</v>
      </c>
      <c r="L128" s="101">
        <v>38647.978439999999</v>
      </c>
      <c r="M128" s="101">
        <v>476.34062999999998</v>
      </c>
      <c r="N128" s="101">
        <f>SUM(Query2[[#This Row],[Column5]],Query2[[#This Row],[Column6]])</f>
        <v>0</v>
      </c>
      <c r="O128" s="101">
        <f>SUM(Query2[[#This Row],[Column7]],Query2[[#This Row],[Column8]])</f>
        <v>0</v>
      </c>
      <c r="P128" s="101">
        <f>SUM(Query2[[#This Row],[Column10]],Query2[[#This Row],[Column11]])</f>
        <v>1046014</v>
      </c>
      <c r="Q128" s="101">
        <f>SUM(Query2[[#This Row],[Column12]],Query2[[#This Row],[Column13]])</f>
        <v>39124.319069999998</v>
      </c>
      <c r="R128" s="103">
        <f>(Query2[[#This Row],[Column4]]/D186)</f>
        <v>0</v>
      </c>
      <c r="S128" s="103" t="e">
        <f>(Query2[[#This Row],[Column15]]/O192)</f>
        <v>#DIV/0!</v>
      </c>
      <c r="T128" s="103" t="e">
        <f>(Query2[[#This Row],[Column14]]/N192)</f>
        <v>#DIV/0!</v>
      </c>
      <c r="U128" s="103">
        <f>(Query2[[#This Row],[Column9]]/I186)</f>
        <v>2.070026658680268</v>
      </c>
      <c r="V128" s="103">
        <f>(Query2[[#This Row],[Column17]]/Q192)</f>
        <v>0.51173298272932322</v>
      </c>
      <c r="W128" s="103">
        <f>(Query2[[#This Row],[Column10]]+Query2[[#This Row],[Column11]]/J186+K186)</f>
        <v>3279045.042459711</v>
      </c>
      <c r="X128" s="104">
        <f>(Query2[[#This Row],[Column5]]+Query2[[#This Row],[Column6]])</f>
        <v>0</v>
      </c>
      <c r="Y128" s="104">
        <f>(Query2[[#This Row],[Column7]]+Query2[[#This Row],[Column8]])</f>
        <v>0</v>
      </c>
      <c r="Z128" s="104">
        <f>(Query2[[#This Row],[Column10]]+Query2[[#This Row],[Column11]])</f>
        <v>1046014</v>
      </c>
      <c r="AA128" s="104">
        <f>(Query2[[#This Row],[Column12]]+Query2[[#This Row],[Column13]])</f>
        <v>39124.319069999998</v>
      </c>
      <c r="AB128" s="104">
        <f>(G186+H186/E186+F186)</f>
        <v>3587685.9189761472</v>
      </c>
      <c r="AC128" s="104">
        <f>(G186+H186/D186)</f>
        <v>303.63338460604638</v>
      </c>
      <c r="AD128" s="104">
        <f>(E186+F186/D186)</f>
        <v>4687.4728663788501</v>
      </c>
      <c r="AE128" s="104">
        <f>(L186+M186/J186+K186)</f>
        <v>2340185.1178180054</v>
      </c>
      <c r="AF128" s="104">
        <f>(Query2[[#This Row],[Column12]]+Query2[[#This Row],[Column13]]/I186)</f>
        <v>38647.978925235482</v>
      </c>
      <c r="AG128" s="104">
        <f>(J186+K186/I186)</f>
        <v>1327166.3321323176</v>
      </c>
      <c r="AH128" s="102" t="s">
        <v>163</v>
      </c>
    </row>
    <row r="129" spans="1:34">
      <c r="A129" s="108" t="s">
        <v>204</v>
      </c>
      <c r="B129" s="101" t="s">
        <v>64</v>
      </c>
      <c r="C129" s="101" t="s">
        <v>92</v>
      </c>
      <c r="D129" s="101">
        <v>0</v>
      </c>
      <c r="E129" s="101">
        <v>0</v>
      </c>
      <c r="F129" s="101">
        <v>0</v>
      </c>
      <c r="G129" s="101">
        <v>0</v>
      </c>
      <c r="H129" s="101">
        <v>0</v>
      </c>
      <c r="I129" s="101">
        <v>654677</v>
      </c>
      <c r="J129" s="101">
        <v>908306</v>
      </c>
      <c r="K129" s="101">
        <v>202089</v>
      </c>
      <c r="L129" s="101">
        <v>19714.999</v>
      </c>
      <c r="M129" s="101">
        <v>3720</v>
      </c>
      <c r="N129" s="101">
        <f>SUM(Query2[[#This Row],[Column5]],Query2[[#This Row],[Column6]])</f>
        <v>0</v>
      </c>
      <c r="O129" s="101">
        <f>SUM(Query2[[#This Row],[Column7]],Query2[[#This Row],[Column8]])</f>
        <v>0</v>
      </c>
      <c r="P129" s="101">
        <f>SUM(Query2[[#This Row],[Column10]],Query2[[#This Row],[Column11]])</f>
        <v>1110395</v>
      </c>
      <c r="Q129" s="101">
        <f>SUM(Query2[[#This Row],[Column12]],Query2[[#This Row],[Column13]])</f>
        <v>23434.999</v>
      </c>
      <c r="R129" s="103" t="e">
        <f>(Query2[[#This Row],[Column4]]/#REF!)</f>
        <v>#REF!</v>
      </c>
      <c r="S129" s="103" t="e">
        <f>(Query2[[#This Row],[Column15]]/O193)</f>
        <v>#DIV/0!</v>
      </c>
      <c r="T129" s="103" t="e">
        <f>(Query2[[#This Row],[Column14]]/N193)</f>
        <v>#DIV/0!</v>
      </c>
      <c r="U129" s="103" t="e">
        <f>(Query2[[#This Row],[Column9]]/#REF!)</f>
        <v>#REF!</v>
      </c>
      <c r="V129" s="103">
        <f>(Query2[[#This Row],[Column17]]/Q193)</f>
        <v>0.58106567212893456</v>
      </c>
      <c r="W129" s="103" t="e">
        <f>(Query2[[#This Row],[Column10]]+Query2[[#This Row],[Column11]]/#REF!+#REF!)</f>
        <v>#REF!</v>
      </c>
      <c r="X129" s="104">
        <f>(Query2[[#This Row],[Column5]]+Query2[[#This Row],[Column6]])</f>
        <v>0</v>
      </c>
      <c r="Y129" s="104">
        <f>(Query2[[#This Row],[Column7]]+Query2[[#This Row],[Column8]])</f>
        <v>0</v>
      </c>
      <c r="Z129" s="104">
        <f>(Query2[[#This Row],[Column10]]+Query2[[#This Row],[Column11]])</f>
        <v>1110395</v>
      </c>
      <c r="AA129" s="104">
        <f>(Query2[[#This Row],[Column12]]+Query2[[#This Row],[Column13]])</f>
        <v>23434.999</v>
      </c>
      <c r="AB129" s="104" t="e">
        <f>(#REF!+#REF!/#REF!+#REF!)</f>
        <v>#REF!</v>
      </c>
      <c r="AC129" s="104" t="e">
        <f>(#REF!+#REF!/#REF!)</f>
        <v>#REF!</v>
      </c>
      <c r="AD129" s="104" t="e">
        <f>(#REF!+#REF!/#REF!)</f>
        <v>#REF!</v>
      </c>
      <c r="AE129" s="104" t="e">
        <f>(#REF!+#REF!/#REF!+#REF!)</f>
        <v>#REF!</v>
      </c>
      <c r="AF129" s="104" t="e">
        <f>(Query2[[#This Row],[Column12]]+Query2[[#This Row],[Column13]]/#REF!)</f>
        <v>#REF!</v>
      </c>
      <c r="AG129" s="104" t="e">
        <f>(#REF!+#REF!/#REF!)</f>
        <v>#REF!</v>
      </c>
      <c r="AH129" s="102" t="s">
        <v>163</v>
      </c>
    </row>
    <row r="130" spans="1:34">
      <c r="A130" s="108" t="s">
        <v>204</v>
      </c>
      <c r="B130" s="101" t="s">
        <v>65</v>
      </c>
      <c r="C130" s="101" t="s">
        <v>92</v>
      </c>
      <c r="D130" s="101">
        <v>0</v>
      </c>
      <c r="E130" s="101">
        <v>0</v>
      </c>
      <c r="F130" s="101">
        <v>0</v>
      </c>
      <c r="G130" s="101">
        <v>0</v>
      </c>
      <c r="H130" s="101">
        <v>0</v>
      </c>
      <c r="I130" s="101">
        <v>1531945</v>
      </c>
      <c r="J130" s="101">
        <v>897021</v>
      </c>
      <c r="K130" s="101">
        <v>165189</v>
      </c>
      <c r="L130" s="101">
        <v>49834.401160000001</v>
      </c>
      <c r="M130" s="101">
        <v>1393.5371332</v>
      </c>
      <c r="N130" s="101">
        <f>SUM(Query2[[#This Row],[Column5]],Query2[[#This Row],[Column6]])</f>
        <v>0</v>
      </c>
      <c r="O130" s="101">
        <f>SUM(Query2[[#This Row],[Column7]],Query2[[#This Row],[Column8]])</f>
        <v>0</v>
      </c>
      <c r="P130" s="101">
        <f>SUM(Query2[[#This Row],[Column10]],Query2[[#This Row],[Column11]])</f>
        <v>1062210</v>
      </c>
      <c r="Q130" s="101">
        <f>SUM(Query2[[#This Row],[Column12]],Query2[[#This Row],[Column13]])</f>
        <v>51227.938293200001</v>
      </c>
      <c r="R130" s="103" t="e">
        <f>(Query2[[#This Row],[Column4]]/D187)</f>
        <v>#DIV/0!</v>
      </c>
      <c r="S130" s="103" t="e">
        <f>(Query2[[#This Row],[Column15]]/O194)</f>
        <v>#DIV/0!</v>
      </c>
      <c r="T130" s="103" t="e">
        <f>(Query2[[#This Row],[Column14]]/N194)</f>
        <v>#DIV/0!</v>
      </c>
      <c r="U130" s="103">
        <f>(Query2[[#This Row],[Column9]]/I187)</f>
        <v>1.2839726467129706</v>
      </c>
      <c r="V130" s="103">
        <f>(Query2[[#This Row],[Column17]]/Q194)</f>
        <v>11.495517211096647</v>
      </c>
      <c r="W130" s="103" t="e">
        <f>(Query2[[#This Row],[Column10]]+Query2[[#This Row],[Column11]]/J187+K187)</f>
        <v>#DIV/0!</v>
      </c>
      <c r="X130" s="104">
        <f>(Query2[[#This Row],[Column5]]+Query2[[#This Row],[Column6]])</f>
        <v>0</v>
      </c>
      <c r="Y130" s="104">
        <f>(Query2[[#This Row],[Column7]]+Query2[[#This Row],[Column8]])</f>
        <v>0</v>
      </c>
      <c r="Z130" s="104">
        <f>(Query2[[#This Row],[Column10]]+Query2[[#This Row],[Column11]])</f>
        <v>1062210</v>
      </c>
      <c r="AA130" s="104">
        <f>(Query2[[#This Row],[Column12]]+Query2[[#This Row],[Column13]])</f>
        <v>51227.938293200001</v>
      </c>
      <c r="AB130" s="104" t="e">
        <f t="shared" ref="AB130:AB135" si="40">(G187+H187/E187+F187)</f>
        <v>#DIV/0!</v>
      </c>
      <c r="AC130" s="104" t="e">
        <f t="shared" ref="AC130:AC135" si="41">(G187+H187/D187)</f>
        <v>#DIV/0!</v>
      </c>
      <c r="AD130" s="104" t="e">
        <f t="shared" ref="AD130:AD135" si="42">(E187+F187/D187)</f>
        <v>#DIV/0!</v>
      </c>
      <c r="AE130" s="104" t="e">
        <f t="shared" ref="AE130:AE135" si="43">(L187+M187/J187+K187)</f>
        <v>#DIV/0!</v>
      </c>
      <c r="AF130" s="104">
        <f>(Query2[[#This Row],[Column12]]+Query2[[#This Row],[Column13]]/I187)</f>
        <v>49834.402327968535</v>
      </c>
      <c r="AG130" s="104">
        <f t="shared" ref="AG130:AG135" si="44">(J187+K187/I187)</f>
        <v>0.27353370842549296</v>
      </c>
      <c r="AH130" s="102" t="s">
        <v>163</v>
      </c>
    </row>
    <row r="131" spans="1:34">
      <c r="A131" s="108" t="s">
        <v>204</v>
      </c>
      <c r="B131" s="101" t="s">
        <v>66</v>
      </c>
      <c r="C131" s="101" t="s">
        <v>92</v>
      </c>
      <c r="D131" s="101">
        <v>0</v>
      </c>
      <c r="E131" s="101">
        <v>0</v>
      </c>
      <c r="F131" s="101">
        <v>0</v>
      </c>
      <c r="G131" s="101">
        <v>0</v>
      </c>
      <c r="H131" s="101">
        <v>0</v>
      </c>
      <c r="I131" s="101">
        <v>1278718</v>
      </c>
      <c r="J131" s="101">
        <v>606880</v>
      </c>
      <c r="K131" s="101">
        <v>93534</v>
      </c>
      <c r="L131" s="101">
        <v>32703.033500000001</v>
      </c>
      <c r="M131" s="101">
        <v>1076.9978096</v>
      </c>
      <c r="N131" s="101">
        <f>SUM(Query2[[#This Row],[Column5]],Query2[[#This Row],[Column6]])</f>
        <v>0</v>
      </c>
      <c r="O131" s="101">
        <f>SUM(Query2[[#This Row],[Column7]],Query2[[#This Row],[Column8]])</f>
        <v>0</v>
      </c>
      <c r="P131" s="101">
        <f>SUM(Query2[[#This Row],[Column10]],Query2[[#This Row],[Column11]])</f>
        <v>700414</v>
      </c>
      <c r="Q131" s="101">
        <f>SUM(Query2[[#This Row],[Column12]],Query2[[#This Row],[Column13]])</f>
        <v>33780.031309600003</v>
      </c>
      <c r="R131" s="103" t="e">
        <f>(Query2[[#This Row],[Column4]]/D188)</f>
        <v>#DIV/0!</v>
      </c>
      <c r="S131" s="103" t="e">
        <f>(Query2[[#This Row],[Column15]]/O195)</f>
        <v>#DIV/0!</v>
      </c>
      <c r="T131" s="103" t="e">
        <f>(Query2[[#This Row],[Column14]]/N195)</f>
        <v>#DIV/0!</v>
      </c>
      <c r="U131" s="103">
        <f>(Query2[[#This Row],[Column9]]/I188)</f>
        <v>1.143584097903086</v>
      </c>
      <c r="V131" s="103">
        <f>(Query2[[#This Row],[Column17]]/Q195)</f>
        <v>0.8939520857088773</v>
      </c>
      <c r="W131" s="103">
        <f>(Query2[[#This Row],[Column10]]+Query2[[#This Row],[Column11]]/J188+K188)</f>
        <v>776814.23569581844</v>
      </c>
      <c r="X131" s="104">
        <f>(Query2[[#This Row],[Column5]]+Query2[[#This Row],[Column6]])</f>
        <v>0</v>
      </c>
      <c r="Y131" s="104">
        <f>(Query2[[#This Row],[Column7]]+Query2[[#This Row],[Column8]])</f>
        <v>0</v>
      </c>
      <c r="Z131" s="104">
        <f>(Query2[[#This Row],[Column10]]+Query2[[#This Row],[Column11]])</f>
        <v>700414</v>
      </c>
      <c r="AA131" s="104">
        <f>(Query2[[#This Row],[Column12]]+Query2[[#This Row],[Column13]])</f>
        <v>33780.031309600003</v>
      </c>
      <c r="AB131" s="104" t="e">
        <f t="shared" si="40"/>
        <v>#DIV/0!</v>
      </c>
      <c r="AC131" s="104" t="e">
        <f t="shared" si="41"/>
        <v>#DIV/0!</v>
      </c>
      <c r="AD131" s="104" t="e">
        <f t="shared" si="42"/>
        <v>#DIV/0!</v>
      </c>
      <c r="AE131" s="104">
        <f t="shared" si="43"/>
        <v>181705.00710166406</v>
      </c>
      <c r="AF131" s="104">
        <f>(Query2[[#This Row],[Column12]]+Query2[[#This Row],[Column13]]/I188)</f>
        <v>32703.034463181539</v>
      </c>
      <c r="AG131" s="104">
        <f t="shared" si="44"/>
        <v>396842.15197550994</v>
      </c>
      <c r="AH131" s="102" t="s">
        <v>163</v>
      </c>
    </row>
    <row r="132" spans="1:34">
      <c r="A132" s="108" t="s">
        <v>204</v>
      </c>
      <c r="B132" s="101" t="s">
        <v>67</v>
      </c>
      <c r="C132" s="101" t="s">
        <v>92</v>
      </c>
      <c r="D132" s="101">
        <v>0</v>
      </c>
      <c r="E132" s="101">
        <v>0</v>
      </c>
      <c r="F132" s="101">
        <v>0</v>
      </c>
      <c r="G132" s="101">
        <v>0</v>
      </c>
      <c r="H132" s="101">
        <v>0</v>
      </c>
      <c r="I132" s="101">
        <v>120349</v>
      </c>
      <c r="J132" s="101">
        <v>20468</v>
      </c>
      <c r="K132" s="101">
        <v>13030</v>
      </c>
      <c r="L132" s="101">
        <v>758.61662000000001</v>
      </c>
      <c r="M132" s="101">
        <v>111.67721119999999</v>
      </c>
      <c r="N132" s="101">
        <f>SUM(Query2[[#This Row],[Column5]],Query2[[#This Row],[Column6]])</f>
        <v>0</v>
      </c>
      <c r="O132" s="101">
        <f>SUM(Query2[[#This Row],[Column7]],Query2[[#This Row],[Column8]])</f>
        <v>0</v>
      </c>
      <c r="P132" s="101">
        <f>SUM(Query2[[#This Row],[Column10]],Query2[[#This Row],[Column11]])</f>
        <v>33498</v>
      </c>
      <c r="Q132" s="101">
        <f>SUM(Query2[[#This Row],[Column12]],Query2[[#This Row],[Column13]])</f>
        <v>870.2938312</v>
      </c>
      <c r="R132" s="103" t="e">
        <f>(Query2[[#This Row],[Column4]]/D189)</f>
        <v>#DIV/0!</v>
      </c>
      <c r="S132" s="103" t="e">
        <f>(Query2[[#This Row],[Column15]]/O196)</f>
        <v>#DIV/0!</v>
      </c>
      <c r="T132" s="103" t="e">
        <f>(Query2[[#This Row],[Column14]]/N196)</f>
        <v>#DIV/0!</v>
      </c>
      <c r="U132" s="103">
        <f>(Query2[[#This Row],[Column9]]/I189)</f>
        <v>4011.6333333333332</v>
      </c>
      <c r="V132" s="103">
        <f>(Query2[[#This Row],[Column17]]/Q196)</f>
        <v>4.3908712982253198E-2</v>
      </c>
      <c r="W132" s="103" t="e">
        <f>(Query2[[#This Row],[Column10]]+Query2[[#This Row],[Column11]]/J189+K189)</f>
        <v>#DIV/0!</v>
      </c>
      <c r="X132" s="104">
        <f>(Query2[[#This Row],[Column5]]+Query2[[#This Row],[Column6]])</f>
        <v>0</v>
      </c>
      <c r="Y132" s="104">
        <f>(Query2[[#This Row],[Column7]]+Query2[[#This Row],[Column8]])</f>
        <v>0</v>
      </c>
      <c r="Z132" s="104">
        <f>(Query2[[#This Row],[Column10]]+Query2[[#This Row],[Column11]])</f>
        <v>33498</v>
      </c>
      <c r="AA132" s="104">
        <f>(Query2[[#This Row],[Column12]]+Query2[[#This Row],[Column13]])</f>
        <v>870.2938312</v>
      </c>
      <c r="AB132" s="104" t="e">
        <f t="shared" si="40"/>
        <v>#DIV/0!</v>
      </c>
      <c r="AC132" s="104" t="e">
        <f t="shared" si="41"/>
        <v>#DIV/0!</v>
      </c>
      <c r="AD132" s="104" t="e">
        <f t="shared" si="42"/>
        <v>#DIV/0!</v>
      </c>
      <c r="AE132" s="104" t="e">
        <f t="shared" si="43"/>
        <v>#DIV/0!</v>
      </c>
      <c r="AF132" s="104">
        <f>(Query2[[#This Row],[Column12]]+Query2[[#This Row],[Column13]]/I189)</f>
        <v>762.33919370666672</v>
      </c>
      <c r="AG132" s="104">
        <f t="shared" si="44"/>
        <v>0</v>
      </c>
      <c r="AH132" s="102" t="s">
        <v>163</v>
      </c>
    </row>
    <row r="133" spans="1:34">
      <c r="A133" s="108" t="s">
        <v>204</v>
      </c>
      <c r="B133" s="101" t="s">
        <v>68</v>
      </c>
      <c r="C133" s="101" t="s">
        <v>92</v>
      </c>
      <c r="D133" s="101">
        <v>0</v>
      </c>
      <c r="E133" s="101">
        <v>0</v>
      </c>
      <c r="F133" s="101">
        <v>0</v>
      </c>
      <c r="G133" s="101">
        <v>0</v>
      </c>
      <c r="H133" s="101">
        <v>0</v>
      </c>
      <c r="I133" s="101">
        <v>38464</v>
      </c>
      <c r="J133" s="101">
        <v>38453</v>
      </c>
      <c r="K133" s="101">
        <v>29215</v>
      </c>
      <c r="L133" s="101">
        <v>1283.84013</v>
      </c>
      <c r="M133" s="101">
        <v>346.53728000000001</v>
      </c>
      <c r="N133" s="101">
        <f>SUM(Query2[[#This Row],[Column5]],Query2[[#This Row],[Column6]])</f>
        <v>0</v>
      </c>
      <c r="O133" s="101">
        <f>SUM(Query2[[#This Row],[Column7]],Query2[[#This Row],[Column8]])</f>
        <v>0</v>
      </c>
      <c r="P133" s="101">
        <f>SUM(Query2[[#This Row],[Column10]],Query2[[#This Row],[Column11]])</f>
        <v>67668</v>
      </c>
      <c r="Q133" s="101">
        <f>SUM(Query2[[#This Row],[Column12]],Query2[[#This Row],[Column13]])</f>
        <v>1630.3774100000001</v>
      </c>
      <c r="R133" s="103" t="e">
        <f>(Query2[[#This Row],[Column4]]/D190)</f>
        <v>#DIV/0!</v>
      </c>
      <c r="S133" s="103" t="e">
        <f>(Query2[[#This Row],[Column15]]/O197)</f>
        <v>#DIV/0!</v>
      </c>
      <c r="T133" s="103" t="e">
        <f>(Query2[[#This Row],[Column14]]/N197)</f>
        <v>#DIV/0!</v>
      </c>
      <c r="U133" s="103" t="e">
        <f>(Query2[[#This Row],[Column9]]/I190)</f>
        <v>#DIV/0!</v>
      </c>
      <c r="V133" s="103">
        <f>(Query2[[#This Row],[Column17]]/Q197)</f>
        <v>3.6102966279244669E-2</v>
      </c>
      <c r="W133" s="103" t="e">
        <f>(Query2[[#This Row],[Column10]]+Query2[[#This Row],[Column11]]/J190+K190)</f>
        <v>#DIV/0!</v>
      </c>
      <c r="X133" s="104">
        <f>(Query2[[#This Row],[Column5]]+Query2[[#This Row],[Column6]])</f>
        <v>0</v>
      </c>
      <c r="Y133" s="104">
        <f>(Query2[[#This Row],[Column7]]+Query2[[#This Row],[Column8]])</f>
        <v>0</v>
      </c>
      <c r="Z133" s="104">
        <f>(Query2[[#This Row],[Column10]]+Query2[[#This Row],[Column11]])</f>
        <v>67668</v>
      </c>
      <c r="AA133" s="104">
        <f>(Query2[[#This Row],[Column12]]+Query2[[#This Row],[Column13]])</f>
        <v>1630.3774100000001</v>
      </c>
      <c r="AB133" s="104" t="e">
        <f t="shared" si="40"/>
        <v>#DIV/0!</v>
      </c>
      <c r="AC133" s="104" t="e">
        <f t="shared" si="41"/>
        <v>#DIV/0!</v>
      </c>
      <c r="AD133" s="104" t="e">
        <f t="shared" si="42"/>
        <v>#DIV/0!</v>
      </c>
      <c r="AE133" s="104" t="e">
        <f t="shared" si="43"/>
        <v>#DIV/0!</v>
      </c>
      <c r="AF133" s="104" t="e">
        <f>(Query2[[#This Row],[Column12]]+Query2[[#This Row],[Column13]]/I190)</f>
        <v>#DIV/0!</v>
      </c>
      <c r="AG133" s="104" t="e">
        <f t="shared" si="44"/>
        <v>#DIV/0!</v>
      </c>
      <c r="AH133" s="102" t="s">
        <v>163</v>
      </c>
    </row>
    <row r="134" spans="1:34">
      <c r="A134" s="108" t="s">
        <v>204</v>
      </c>
      <c r="B134" s="101" t="s">
        <v>69</v>
      </c>
      <c r="C134" s="101" t="s">
        <v>92</v>
      </c>
      <c r="D134" s="101">
        <v>0</v>
      </c>
      <c r="E134" s="101">
        <v>0</v>
      </c>
      <c r="F134" s="101">
        <v>0</v>
      </c>
      <c r="G134" s="101">
        <v>0</v>
      </c>
      <c r="H134" s="101">
        <v>0</v>
      </c>
      <c r="I134" s="101">
        <v>5276815</v>
      </c>
      <c r="J134" s="101">
        <v>2619554</v>
      </c>
      <c r="K134" s="101">
        <v>466569</v>
      </c>
      <c r="L134" s="101">
        <v>112491.62095</v>
      </c>
      <c r="M134" s="101">
        <v>4754.0054</v>
      </c>
      <c r="N134" s="101">
        <f>SUM(Query2[[#This Row],[Column5]],Query2[[#This Row],[Column6]])</f>
        <v>0</v>
      </c>
      <c r="O134" s="101">
        <f>SUM(Query2[[#This Row],[Column7]],Query2[[#This Row],[Column8]])</f>
        <v>0</v>
      </c>
      <c r="P134" s="101">
        <f>SUM(Query2[[#This Row],[Column10]],Query2[[#This Row],[Column11]])</f>
        <v>3086123</v>
      </c>
      <c r="Q134" s="101">
        <f>SUM(Query2[[#This Row],[Column12]],Query2[[#This Row],[Column13]])</f>
        <v>117245.62634999999</v>
      </c>
      <c r="R134" s="103" t="e">
        <f>(Query2[[#This Row],[Column4]]/D191)</f>
        <v>#DIV/0!</v>
      </c>
      <c r="S134" s="103" t="e">
        <f>(Query2[[#This Row],[Column15]]/O198)</f>
        <v>#DIV/0!</v>
      </c>
      <c r="T134" s="103" t="e">
        <f>(Query2[[#This Row],[Column14]]/N198)</f>
        <v>#DIV/0!</v>
      </c>
      <c r="U134" s="103">
        <f>(Query2[[#This Row],[Column9]]/I191)</f>
        <v>1930.7775338455908</v>
      </c>
      <c r="V134" s="103">
        <f>(Query2[[#This Row],[Column17]]/Q198)</f>
        <v>4.3993263938747083</v>
      </c>
      <c r="W134" s="103">
        <f>(Query2[[#This Row],[Column10]]+Query2[[#This Row],[Column11]]/J191+K191)</f>
        <v>2741033.25</v>
      </c>
      <c r="X134" s="104">
        <f>(Query2[[#This Row],[Column5]]+Query2[[#This Row],[Column6]])</f>
        <v>0</v>
      </c>
      <c r="Y134" s="104">
        <f>(Query2[[#This Row],[Column7]]+Query2[[#This Row],[Column8]])</f>
        <v>0</v>
      </c>
      <c r="Z134" s="104">
        <f>(Query2[[#This Row],[Column10]]+Query2[[#This Row],[Column11]])</f>
        <v>3086123</v>
      </c>
      <c r="AA134" s="104">
        <f>(Query2[[#This Row],[Column12]]+Query2[[#This Row],[Column13]])</f>
        <v>117245.62634999999</v>
      </c>
      <c r="AB134" s="104" t="e">
        <f t="shared" si="40"/>
        <v>#DIV/0!</v>
      </c>
      <c r="AC134" s="104" t="e">
        <f t="shared" si="41"/>
        <v>#DIV/0!</v>
      </c>
      <c r="AD134" s="104" t="e">
        <f t="shared" si="42"/>
        <v>#DIV/0!</v>
      </c>
      <c r="AE134" s="104">
        <f t="shared" si="43"/>
        <v>4843.2214893250002</v>
      </c>
      <c r="AF134" s="104">
        <f>(Query2[[#This Row],[Column12]]+Query2[[#This Row],[Column13]]/I191)</f>
        <v>112493.3604324003</v>
      </c>
      <c r="AG134" s="104">
        <f t="shared" si="44"/>
        <v>5.7698499817050859</v>
      </c>
      <c r="AH134" s="102" t="s">
        <v>163</v>
      </c>
    </row>
    <row r="135" spans="1:34">
      <c r="A135" s="108" t="s">
        <v>204</v>
      </c>
      <c r="B135" s="101" t="s">
        <v>70</v>
      </c>
      <c r="C135" s="101" t="s">
        <v>92</v>
      </c>
      <c r="D135" s="101">
        <v>0</v>
      </c>
      <c r="E135" s="101">
        <v>0</v>
      </c>
      <c r="F135" s="101">
        <v>0</v>
      </c>
      <c r="G135" s="101">
        <v>0</v>
      </c>
      <c r="H135" s="101">
        <v>0</v>
      </c>
      <c r="I135" s="101">
        <v>383006</v>
      </c>
      <c r="J135" s="101">
        <v>150114</v>
      </c>
      <c r="K135" s="101">
        <v>48448</v>
      </c>
      <c r="L135" s="101">
        <v>4696.3574399999998</v>
      </c>
      <c r="M135" s="101">
        <v>510.88670000000002</v>
      </c>
      <c r="N135" s="101">
        <f>SUM(Query2[[#This Row],[Column5]],Query2[[#This Row],[Column6]])</f>
        <v>0</v>
      </c>
      <c r="O135" s="101">
        <f>SUM(Query2[[#This Row],[Column7]],Query2[[#This Row],[Column8]])</f>
        <v>0</v>
      </c>
      <c r="P135" s="101">
        <f>SUM(Query2[[#This Row],[Column10]],Query2[[#This Row],[Column11]])</f>
        <v>198562</v>
      </c>
      <c r="Q135" s="101">
        <f>SUM(Query2[[#This Row],[Column12]],Query2[[#This Row],[Column13]])</f>
        <v>5207.2441399999998</v>
      </c>
      <c r="R135" s="103" t="e">
        <f>(Query2[[#This Row],[Column4]]/D192)</f>
        <v>#DIV/0!</v>
      </c>
      <c r="S135" s="103" t="e">
        <f>(Query2[[#This Row],[Column15]]/O199)</f>
        <v>#DIV/0!</v>
      </c>
      <c r="T135" s="103" t="e">
        <f>(Query2[[#This Row],[Column14]]/N199)</f>
        <v>#DIV/0!</v>
      </c>
      <c r="U135" s="103">
        <f>(Query2[[#This Row],[Column9]]/I192)</f>
        <v>6.6574063537047532E-3</v>
      </c>
      <c r="V135" s="103">
        <f>(Query2[[#This Row],[Column17]]/Q199)</f>
        <v>5.867887444292875</v>
      </c>
      <c r="W135" s="103">
        <f>(Query2[[#This Row],[Column10]]+Query2[[#This Row],[Column11]]/J192+K192)</f>
        <v>2772837.0241019116</v>
      </c>
      <c r="X135" s="104">
        <f>(Query2[[#This Row],[Column5]]+Query2[[#This Row],[Column6]])</f>
        <v>0</v>
      </c>
      <c r="Y135" s="104">
        <f>(Query2[[#This Row],[Column7]]+Query2[[#This Row],[Column8]])</f>
        <v>0</v>
      </c>
      <c r="Z135" s="104">
        <f>(Query2[[#This Row],[Column10]]+Query2[[#This Row],[Column11]])</f>
        <v>198562</v>
      </c>
      <c r="AA135" s="104">
        <f>(Query2[[#This Row],[Column12]]+Query2[[#This Row],[Column13]])</f>
        <v>5207.2441399999998</v>
      </c>
      <c r="AB135" s="104" t="e">
        <f t="shared" si="40"/>
        <v>#DIV/0!</v>
      </c>
      <c r="AC135" s="104" t="e">
        <f t="shared" si="41"/>
        <v>#DIV/0!</v>
      </c>
      <c r="AD135" s="104" t="e">
        <f t="shared" si="42"/>
        <v>#DIV/0!</v>
      </c>
      <c r="AE135" s="104">
        <f t="shared" si="43"/>
        <v>2680492.2896055523</v>
      </c>
      <c r="AF135" s="104">
        <f>(Query2[[#This Row],[Column12]]+Query2[[#This Row],[Column13]]/I192)</f>
        <v>4696.3574488802269</v>
      </c>
      <c r="AG135" s="104">
        <f t="shared" si="44"/>
        <v>2010131.0455881441</v>
      </c>
      <c r="AH135" s="102" t="s">
        <v>163</v>
      </c>
    </row>
    <row r="136" spans="1:34">
      <c r="A136" s="101"/>
      <c r="B136" s="101" t="s">
        <v>71</v>
      </c>
      <c r="C136" s="101"/>
      <c r="D136" s="101">
        <v>57158090</v>
      </c>
      <c r="E136" s="101">
        <v>798668</v>
      </c>
      <c r="F136" s="101">
        <v>189500958</v>
      </c>
      <c r="G136" s="101">
        <v>37983.737276599997</v>
      </c>
      <c r="H136" s="101">
        <v>6252309.4263861002</v>
      </c>
      <c r="I136" s="101">
        <v>823022953</v>
      </c>
      <c r="J136" s="101">
        <v>616153688</v>
      </c>
      <c r="K136" s="101">
        <v>429678771</v>
      </c>
      <c r="L136" s="101">
        <v>28277727.504699308</v>
      </c>
      <c r="M136" s="101">
        <v>5784051.2270847019</v>
      </c>
      <c r="N136" s="101">
        <f>SUM(Query2[[#This Row],[Column5]],Query2[[#This Row],[Column6]])</f>
        <v>190299626</v>
      </c>
      <c r="O136" s="101">
        <f>SUM(Query2[[#This Row],[Column7]],Query2[[#This Row],[Column8]])</f>
        <v>6290293.1636627</v>
      </c>
      <c r="P136" s="101">
        <f>SUM(Query2[[#This Row],[Column10]],Query2[[#This Row],[Column11]])</f>
        <v>1045832459</v>
      </c>
      <c r="Q136" s="101">
        <f>SUM(Query2[[#This Row],[Column12]],Query2[[#This Row],[Column13]])</f>
        <v>34061778.731784008</v>
      </c>
      <c r="R136" s="103" t="e">
        <f>(Query2[[#This Row],[Column4]]/#REF!)</f>
        <v>#REF!</v>
      </c>
      <c r="S136" s="103" t="e">
        <f>(Query2[[#This Row],[Column15]]/O200)</f>
        <v>#DIV/0!</v>
      </c>
      <c r="T136" s="103" t="e">
        <f>(Query2[[#This Row],[Column14]]/N200)</f>
        <v>#DIV/0!</v>
      </c>
      <c r="U136" s="103" t="e">
        <f>(Query2[[#This Row],[Column9]]/#REF!)</f>
        <v>#REF!</v>
      </c>
      <c r="V136" s="103">
        <f>(Query2[[#This Row],[Column17]]/Q200)</f>
        <v>21428.933452986861</v>
      </c>
      <c r="W136" s="103" t="e">
        <f>(Query2[[#This Row],[Column10]]+Query2[[#This Row],[Column11]]/#REF!+#REF!)</f>
        <v>#REF!</v>
      </c>
      <c r="X136" s="104">
        <f>(Query2[[#This Row],[Column5]]+Query2[[#This Row],[Column6]])</f>
        <v>190299626</v>
      </c>
      <c r="Y136" s="104">
        <f>(Query2[[#This Row],[Column7]]+Query2[[#This Row],[Column8]])</f>
        <v>6290293.1636627</v>
      </c>
      <c r="Z136" s="104">
        <f>(Query2[[#This Row],[Column10]]+Query2[[#This Row],[Column11]])</f>
        <v>1045832459</v>
      </c>
      <c r="AA136" s="104">
        <f>(Query2[[#This Row],[Column12]]+Query2[[#This Row],[Column13]])</f>
        <v>34061778.731784008</v>
      </c>
      <c r="AB136" s="104" t="e">
        <f>(#REF!+#REF!/#REF!+#REF!)</f>
        <v>#REF!</v>
      </c>
      <c r="AC136" s="104" t="e">
        <f>(#REF!+#REF!/#REF!)</f>
        <v>#REF!</v>
      </c>
      <c r="AD136" s="104" t="e">
        <f>(#REF!+#REF!/#REF!)</f>
        <v>#REF!</v>
      </c>
      <c r="AE136" s="104" t="e">
        <f>(#REF!+#REF!/#REF!+#REF!)</f>
        <v>#REF!</v>
      </c>
      <c r="AF136" s="104" t="e">
        <f>(Query2[[#This Row],[Column12]]+Query2[[#This Row],[Column13]]/#REF!)</f>
        <v>#REF!</v>
      </c>
      <c r="AG136" s="104" t="e">
        <f>(#REF!+#REF!/#REF!)</f>
        <v>#REF!</v>
      </c>
      <c r="AH136" s="102" t="s">
        <v>163</v>
      </c>
    </row>
    <row r="137" spans="1:34">
      <c r="A137" s="101"/>
      <c r="B137" s="101" t="s">
        <v>2</v>
      </c>
      <c r="C137" s="101"/>
      <c r="D137" s="101"/>
      <c r="E137" s="101"/>
      <c r="F137" s="101"/>
      <c r="G137" s="101"/>
      <c r="H137" s="101"/>
      <c r="I137" s="101" t="s">
        <v>5</v>
      </c>
      <c r="J137" s="101"/>
      <c r="K137" s="101"/>
      <c r="L137" s="101"/>
      <c r="M137" s="101"/>
      <c r="N137" s="101">
        <f>SUM(Query2[[#This Row],[Column5]],Query2[[#This Row],[Column6]])</f>
        <v>0</v>
      </c>
      <c r="O137" s="101">
        <f>SUM(Query2[[#This Row],[Column7]],Query2[[#This Row],[Column8]])</f>
        <v>0</v>
      </c>
      <c r="P137" s="101">
        <f>SUM(Query2[[#This Row],[Column10]],Query2[[#This Row],[Column11]])</f>
        <v>0</v>
      </c>
      <c r="Q137" s="101">
        <f>SUM(Query2[[#This Row],[Column12]],Query2[[#This Row],[Column13]])</f>
        <v>0</v>
      </c>
      <c r="R137" s="103" t="e">
        <f>(Query2[[#This Row],[Column4]]/D194)</f>
        <v>#DIV/0!</v>
      </c>
      <c r="S137" s="103" t="e">
        <f>(Query2[[#This Row],[Column15]]/O201)</f>
        <v>#DIV/0!</v>
      </c>
      <c r="T137" s="103" t="e">
        <f>(Query2[[#This Row],[Column14]]/N201)</f>
        <v>#DIV/0!</v>
      </c>
      <c r="U137" s="103" t="e">
        <f>(Query2[[#This Row],[Column9]]/I194)</f>
        <v>#VALUE!</v>
      </c>
      <c r="V137" s="103">
        <f>(Query2[[#This Row],[Column17]]/Q201)</f>
        <v>0</v>
      </c>
      <c r="W137" s="103">
        <f>(Query2[[#This Row],[Column10]]+Query2[[#This Row],[Column11]]/J194+K194)</f>
        <v>57735</v>
      </c>
      <c r="X137" s="104">
        <f>(Query2[[#This Row],[Column5]]+Query2[[#This Row],[Column6]])</f>
        <v>0</v>
      </c>
      <c r="Y137" s="104">
        <f>(Query2[[#This Row],[Column7]]+Query2[[#This Row],[Column8]])</f>
        <v>0</v>
      </c>
      <c r="Z137" s="104">
        <f>(Query2[[#This Row],[Column10]]+Query2[[#This Row],[Column11]])</f>
        <v>0</v>
      </c>
      <c r="AA137" s="104">
        <f>(Query2[[#This Row],[Column12]]+Query2[[#This Row],[Column13]])</f>
        <v>0</v>
      </c>
      <c r="AB137" s="104" t="e">
        <f>(G194+H194/E194+F194)</f>
        <v>#DIV/0!</v>
      </c>
      <c r="AC137" s="104" t="e">
        <f>(G194+H194/D194)</f>
        <v>#DIV/0!</v>
      </c>
      <c r="AD137" s="104" t="e">
        <f>(E194+F194/D194)</f>
        <v>#DIV/0!</v>
      </c>
      <c r="AE137" s="104">
        <f>(L194+M194/J194+K194)</f>
        <v>61353.073287228115</v>
      </c>
      <c r="AF137" s="104">
        <f>(Query2[[#This Row],[Column12]]+Query2[[#This Row],[Column13]]/I194)</f>
        <v>0</v>
      </c>
      <c r="AG137" s="104">
        <f>(J194+K194/I194)</f>
        <v>74532.457593266285</v>
      </c>
      <c r="AH137" s="102" t="s">
        <v>164</v>
      </c>
    </row>
    <row r="138" spans="1:34">
      <c r="A138" s="101"/>
      <c r="B138" s="101"/>
      <c r="C138" s="101"/>
      <c r="D138" s="101" t="s">
        <v>152</v>
      </c>
      <c r="E138" s="101" t="s">
        <v>153</v>
      </c>
      <c r="F138" s="101" t="s">
        <v>154</v>
      </c>
      <c r="G138" s="101" t="s">
        <v>155</v>
      </c>
      <c r="H138" s="101" t="s">
        <v>156</v>
      </c>
      <c r="I138" s="101" t="s">
        <v>157</v>
      </c>
      <c r="J138" s="101" t="s">
        <v>158</v>
      </c>
      <c r="K138" s="101" t="s">
        <v>159</v>
      </c>
      <c r="L138" s="101" t="s">
        <v>160</v>
      </c>
      <c r="M138" s="101" t="s">
        <v>161</v>
      </c>
      <c r="N138" s="101">
        <f>SUM(Query2[[#This Row],[Column5]],Query2[[#This Row],[Column6]])</f>
        <v>0</v>
      </c>
      <c r="O138" s="101">
        <f>SUM(Query2[[#This Row],[Column7]],Query2[[#This Row],[Column8]])</f>
        <v>0</v>
      </c>
      <c r="P138" s="101">
        <f>SUM(Query2[[#This Row],[Column10]],Query2[[#This Row],[Column11]])</f>
        <v>0</v>
      </c>
      <c r="Q138" s="101">
        <f>SUM(Query2[[#This Row],[Column12]],Query2[[#This Row],[Column13]])</f>
        <v>0</v>
      </c>
      <c r="R138" s="103" t="e">
        <f>(Query2[[#This Row],[Column4]]/D195)</f>
        <v>#VALUE!</v>
      </c>
      <c r="S138" s="103" t="e">
        <f>(Query2[[#This Row],[Column15]]/O202)</f>
        <v>#DIV/0!</v>
      </c>
      <c r="T138" s="103" t="e">
        <f>(Query2[[#This Row],[Column14]]/N202)</f>
        <v>#DIV/0!</v>
      </c>
      <c r="U138" s="103" t="e">
        <f>(Query2[[#This Row],[Column9]]/I195)</f>
        <v>#VALUE!</v>
      </c>
      <c r="V138" s="103">
        <f>(Query2[[#This Row],[Column17]]/Q202)</f>
        <v>0</v>
      </c>
      <c r="W138" s="103" t="e">
        <f>(Query2[[#This Row],[Column10]]+Query2[[#This Row],[Column11]]/J195+K195)</f>
        <v>#VALUE!</v>
      </c>
      <c r="X138" s="104" t="e">
        <f>(Query2[[#This Row],[Column5]]+Query2[[#This Row],[Column6]])</f>
        <v>#VALUE!</v>
      </c>
      <c r="Y138" s="104" t="e">
        <f>(Query2[[#This Row],[Column7]]+Query2[[#This Row],[Column8]])</f>
        <v>#VALUE!</v>
      </c>
      <c r="Z138" s="104" t="e">
        <f>(Query2[[#This Row],[Column10]]+Query2[[#This Row],[Column11]])</f>
        <v>#VALUE!</v>
      </c>
      <c r="AA138" s="104" t="e">
        <f>(Query2[[#This Row],[Column12]]+Query2[[#This Row],[Column13]])</f>
        <v>#VALUE!</v>
      </c>
      <c r="AB138" s="104" t="e">
        <f>(G195+H195/E195+F195)</f>
        <v>#DIV/0!</v>
      </c>
      <c r="AC138" s="104" t="e">
        <f>(G195+H195/D195)</f>
        <v>#DIV/0!</v>
      </c>
      <c r="AD138" s="104" t="e">
        <f>(E195+F195/D195)</f>
        <v>#DIV/0!</v>
      </c>
      <c r="AE138" s="104">
        <f>(L195+M195/J195+K195)</f>
        <v>93365.346386333898</v>
      </c>
      <c r="AF138" s="104" t="e">
        <f>(Query2[[#This Row],[Column12]]+Query2[[#This Row],[Column13]]/I195)</f>
        <v>#VALUE!</v>
      </c>
      <c r="AG138" s="104">
        <f>(J195+K195/I195)</f>
        <v>973033.02024270594</v>
      </c>
      <c r="AH138" s="102" t="s">
        <v>164</v>
      </c>
    </row>
    <row r="139" spans="1:34">
      <c r="A139" s="101"/>
      <c r="B139" s="101"/>
      <c r="C139" s="101"/>
      <c r="D139" s="101"/>
      <c r="E139" s="101" t="s">
        <v>6</v>
      </c>
      <c r="F139" s="101" t="s">
        <v>3</v>
      </c>
      <c r="G139" s="101" t="s">
        <v>6</v>
      </c>
      <c r="H139" s="101" t="s">
        <v>3</v>
      </c>
      <c r="I139" s="101"/>
      <c r="J139" s="101" t="s">
        <v>6</v>
      </c>
      <c r="K139" s="101" t="s">
        <v>3</v>
      </c>
      <c r="L139" s="101" t="s">
        <v>6</v>
      </c>
      <c r="M139" s="101" t="s">
        <v>3</v>
      </c>
      <c r="N139" s="101">
        <f>SUM(Query2[[#This Row],[Column5]],Query2[[#This Row],[Column6]])</f>
        <v>0</v>
      </c>
      <c r="O139" s="101">
        <f>SUM(Query2[[#This Row],[Column7]],Query2[[#This Row],[Column8]])</f>
        <v>0</v>
      </c>
      <c r="P139" s="101">
        <f>SUM(Query2[[#This Row],[Column10]],Query2[[#This Row],[Column11]])</f>
        <v>0</v>
      </c>
      <c r="Q139" s="101">
        <f>SUM(Query2[[#This Row],[Column12]],Query2[[#This Row],[Column13]])</f>
        <v>0</v>
      </c>
      <c r="R139" s="103" t="e">
        <f>(Query2[[#This Row],[Column4]]/D196)</f>
        <v>#DIV/0!</v>
      </c>
      <c r="S139" s="103">
        <f>(Query2[[#This Row],[Column15]]/O203)</f>
        <v>0</v>
      </c>
      <c r="T139" s="103">
        <f>(Query2[[#This Row],[Column14]]/N203)</f>
        <v>0</v>
      </c>
      <c r="U139" s="103">
        <f>(Query2[[#This Row],[Column9]]/I196)</f>
        <v>0</v>
      </c>
      <c r="V139" s="103">
        <f>(Query2[[#This Row],[Column17]]/Q203)</f>
        <v>0</v>
      </c>
      <c r="W139" s="103" t="e">
        <f>(Query2[[#This Row],[Column10]]+Query2[[#This Row],[Column11]]/J196+K196)</f>
        <v>#VALUE!</v>
      </c>
      <c r="X139" s="104" t="e">
        <f>(Query2[[#This Row],[Column5]]+Query2[[#This Row],[Column6]])</f>
        <v>#VALUE!</v>
      </c>
      <c r="Y139" s="104" t="e">
        <f>(Query2[[#This Row],[Column7]]+Query2[[#This Row],[Column8]])</f>
        <v>#VALUE!</v>
      </c>
      <c r="Z139" s="104" t="e">
        <f>(Query2[[#This Row],[Column10]]+Query2[[#This Row],[Column11]])</f>
        <v>#VALUE!</v>
      </c>
      <c r="AA139" s="104" t="e">
        <f>(Query2[[#This Row],[Column12]]+Query2[[#This Row],[Column13]])</f>
        <v>#VALUE!</v>
      </c>
      <c r="AB139" s="104" t="e">
        <f>(G196+H196/E196+F196)</f>
        <v>#DIV/0!</v>
      </c>
      <c r="AC139" s="104" t="e">
        <f>(G196+H196/D196)</f>
        <v>#DIV/0!</v>
      </c>
      <c r="AD139" s="104" t="e">
        <f>(E196+F196/D196)</f>
        <v>#DIV/0!</v>
      </c>
      <c r="AE139" s="104">
        <f>(L196+M196/J196+K196)</f>
        <v>151886.52994923323</v>
      </c>
      <c r="AF139" s="104" t="e">
        <f>(Query2[[#This Row],[Column12]]+Query2[[#This Row],[Column13]]/I196)</f>
        <v>#VALUE!</v>
      </c>
      <c r="AG139" s="104">
        <f>(J196+K196/I196)</f>
        <v>785967.20044180006</v>
      </c>
      <c r="AH139" s="102" t="s">
        <v>164</v>
      </c>
    </row>
    <row r="140" spans="1:34">
      <c r="A140" s="105" t="s">
        <v>206</v>
      </c>
      <c r="B140" s="101" t="s">
        <v>7</v>
      </c>
      <c r="C140" s="101" t="s">
        <v>88</v>
      </c>
      <c r="D140" s="101">
        <v>0</v>
      </c>
      <c r="E140" s="101">
        <v>0</v>
      </c>
      <c r="F140" s="101">
        <v>0</v>
      </c>
      <c r="G140" s="101">
        <v>0</v>
      </c>
      <c r="H140" s="101">
        <v>0</v>
      </c>
      <c r="I140" s="101">
        <v>6873972</v>
      </c>
      <c r="J140" s="101">
        <v>5120231</v>
      </c>
      <c r="K140" s="101">
        <v>3495728</v>
      </c>
      <c r="L140" s="101">
        <v>211306</v>
      </c>
      <c r="M140" s="101">
        <v>32626.000000000004</v>
      </c>
      <c r="N140" s="101">
        <f>SUM(Query2[[#This Row],[Column5]],Query2[[#This Row],[Column6]])</f>
        <v>0</v>
      </c>
      <c r="O140" s="101">
        <f>SUM(Query2[[#This Row],[Column7]],Query2[[#This Row],[Column8]])</f>
        <v>0</v>
      </c>
      <c r="P140" s="101">
        <f>SUM(Query2[[#This Row],[Column10]],Query2[[#This Row],[Column11]])</f>
        <v>8615959</v>
      </c>
      <c r="Q140" s="101">
        <f>SUM(Query2[[#This Row],[Column12]],Query2[[#This Row],[Column13]])</f>
        <v>243932</v>
      </c>
      <c r="R140" s="103" t="e">
        <f>(Query2[[#This Row],[Column4]]/D200)</f>
        <v>#DIV/0!</v>
      </c>
      <c r="S140" s="103" t="e">
        <f>(Query2[[#This Row],[Column15]]/O204)</f>
        <v>#DIV/0!</v>
      </c>
      <c r="T140" s="103" t="e">
        <f>(Query2[[#This Row],[Column14]]/N204)</f>
        <v>#DIV/0!</v>
      </c>
      <c r="U140" s="103">
        <f>(Query2[[#This Row],[Column9]]/I200)</f>
        <v>127.07927235080973</v>
      </c>
      <c r="V140" s="103" t="e">
        <f>(Query2[[#This Row],[Column17]]/Q204)</f>
        <v>#DIV/0!</v>
      </c>
      <c r="W140" s="103">
        <f>(Query2[[#This Row],[Column10]]+Query2[[#This Row],[Column11]]/J200+K200)</f>
        <v>5148297.6013066648</v>
      </c>
      <c r="X140" s="104">
        <f>(Query2[[#This Row],[Column5]]+Query2[[#This Row],[Column6]])</f>
        <v>0</v>
      </c>
      <c r="Y140" s="104">
        <f>(Query2[[#This Row],[Column7]]+Query2[[#This Row],[Column8]])</f>
        <v>0</v>
      </c>
      <c r="Z140" s="104">
        <f>(Query2[[#This Row],[Column10]]+Query2[[#This Row],[Column11]])</f>
        <v>8615959</v>
      </c>
      <c r="AA140" s="104">
        <f>(Query2[[#This Row],[Column12]]+Query2[[#This Row],[Column13]])</f>
        <v>243932</v>
      </c>
      <c r="AB140" s="104" t="e">
        <f>(G200+H200/E200+F200)</f>
        <v>#DIV/0!</v>
      </c>
      <c r="AC140" s="104" t="e">
        <f>(G200+H200/D200)</f>
        <v>#DIV/0!</v>
      </c>
      <c r="AD140" s="104" t="e">
        <f>(E200+F200/D200)</f>
        <v>#DIV/0!</v>
      </c>
      <c r="AE140" s="104">
        <f>(L200+M200/J200+K200)</f>
        <v>29212.614229372641</v>
      </c>
      <c r="AF140" s="104">
        <f>(Query2[[#This Row],[Column12]]+Query2[[#This Row],[Column13]]/I200)</f>
        <v>211306.60315758336</v>
      </c>
      <c r="AG140" s="104">
        <f>(J200+K200/I200)</f>
        <v>37347.517137469498</v>
      </c>
      <c r="AH140" s="102" t="s">
        <v>164</v>
      </c>
    </row>
    <row r="141" spans="1:34">
      <c r="A141" s="105" t="s">
        <v>206</v>
      </c>
      <c r="B141" s="101" t="s">
        <v>8</v>
      </c>
      <c r="C141" s="101" t="s">
        <v>88</v>
      </c>
      <c r="D141" s="101">
        <v>303962</v>
      </c>
      <c r="E141" s="101">
        <v>8361</v>
      </c>
      <c r="F141" s="101">
        <v>535293</v>
      </c>
      <c r="G141" s="101">
        <v>407.94944369999996</v>
      </c>
      <c r="H141" s="101">
        <v>12615.9329234</v>
      </c>
      <c r="I141" s="101">
        <v>13153572</v>
      </c>
      <c r="J141" s="101">
        <v>10293297</v>
      </c>
      <c r="K141" s="101">
        <v>6430611</v>
      </c>
      <c r="L141" s="101">
        <v>434436.67574149999</v>
      </c>
      <c r="M141" s="101">
        <v>84204.2861557</v>
      </c>
      <c r="N141" s="101">
        <f>SUM(Query2[[#This Row],[Column5]],Query2[[#This Row],[Column6]])</f>
        <v>543654</v>
      </c>
      <c r="O141" s="101">
        <f>SUM(Query2[[#This Row],[Column7]],Query2[[#This Row],[Column8]])</f>
        <v>13023.882367099999</v>
      </c>
      <c r="P141" s="101">
        <f>SUM(Query2[[#This Row],[Column10]],Query2[[#This Row],[Column11]])</f>
        <v>16723908</v>
      </c>
      <c r="Q141" s="101">
        <f>SUM(Query2[[#This Row],[Column12]],Query2[[#This Row],[Column13]])</f>
        <v>518640.96189719997</v>
      </c>
      <c r="R141" s="103" t="e">
        <f>(Query2[[#This Row],[Column4]]/D201)</f>
        <v>#DIV/0!</v>
      </c>
      <c r="S141" s="103" t="e">
        <f>(Query2[[#This Row],[Column15]]/O205)</f>
        <v>#DIV/0!</v>
      </c>
      <c r="T141" s="103" t="e">
        <f>(Query2[[#This Row],[Column14]]/N205)</f>
        <v>#DIV/0!</v>
      </c>
      <c r="U141" s="103">
        <f>(Query2[[#This Row],[Column9]]/I201)</f>
        <v>2.472004772022776</v>
      </c>
      <c r="V141" s="103" t="e">
        <f>(Query2[[#This Row],[Column17]]/Q205)</f>
        <v>#DIV/0!</v>
      </c>
      <c r="W141" s="103">
        <f>(Query2[[#This Row],[Column10]]+Query2[[#This Row],[Column11]]/J201+K201)</f>
        <v>10722601.823369572</v>
      </c>
      <c r="X141" s="104">
        <f>(Query2[[#This Row],[Column5]]+Query2[[#This Row],[Column6]])</f>
        <v>543654</v>
      </c>
      <c r="Y141" s="104">
        <f>(Query2[[#This Row],[Column7]]+Query2[[#This Row],[Column8]])</f>
        <v>13023.882367099999</v>
      </c>
      <c r="Z141" s="104">
        <f>(Query2[[#This Row],[Column10]]+Query2[[#This Row],[Column11]])</f>
        <v>16723908</v>
      </c>
      <c r="AA141" s="104">
        <f>(Query2[[#This Row],[Column12]]+Query2[[#This Row],[Column13]])</f>
        <v>518640.96189719997</v>
      </c>
      <c r="AB141" s="104" t="e">
        <f>(G201+H201/E201+F201)</f>
        <v>#DIV/0!</v>
      </c>
      <c r="AC141" s="104" t="e">
        <f>(G201+H201/D201)</f>
        <v>#DIV/0!</v>
      </c>
      <c r="AD141" s="104" t="e">
        <f>(E201+F201/D201)</f>
        <v>#DIV/0!</v>
      </c>
      <c r="AE141" s="104">
        <f>(L201+M201/J201+K201)</f>
        <v>522890.89962541952</v>
      </c>
      <c r="AF141" s="104">
        <f>(Query2[[#This Row],[Column12]]+Query2[[#This Row],[Column13]]/I201)</f>
        <v>434436.6915663571</v>
      </c>
      <c r="AG141" s="104">
        <f>(J201+K201/I201)</f>
        <v>2277637.0806804867</v>
      </c>
      <c r="AH141" s="102" t="s">
        <v>164</v>
      </c>
    </row>
    <row r="142" spans="1:34">
      <c r="A142" s="105" t="s">
        <v>206</v>
      </c>
      <c r="B142" s="101" t="s">
        <v>9</v>
      </c>
      <c r="C142" s="101" t="s">
        <v>88</v>
      </c>
      <c r="D142" s="101">
        <v>467879</v>
      </c>
      <c r="E142" s="101">
        <v>12997</v>
      </c>
      <c r="F142" s="101">
        <v>979604</v>
      </c>
      <c r="G142" s="101">
        <v>560.30700000000002</v>
      </c>
      <c r="H142" s="101">
        <v>21086.459159999999</v>
      </c>
      <c r="I142" s="101">
        <v>54044749</v>
      </c>
      <c r="J142" s="101">
        <v>25998678</v>
      </c>
      <c r="K142" s="101">
        <v>15701935</v>
      </c>
      <c r="L142" s="101">
        <v>1120781.1547600001</v>
      </c>
      <c r="M142" s="101">
        <v>194246.65176000001</v>
      </c>
      <c r="N142" s="101">
        <f>SUM(Query2[[#This Row],[Column5]],Query2[[#This Row],[Column6]])</f>
        <v>992601</v>
      </c>
      <c r="O142" s="101">
        <f>SUM(Query2[[#This Row],[Column7]],Query2[[#This Row],[Column8]])</f>
        <v>21646.766159999999</v>
      </c>
      <c r="P142" s="101">
        <f>SUM(Query2[[#This Row],[Column10]],Query2[[#This Row],[Column11]])</f>
        <v>41700613</v>
      </c>
      <c r="Q142" s="101">
        <f>SUM(Query2[[#This Row],[Column12]],Query2[[#This Row],[Column13]])</f>
        <v>1315027.8065200001</v>
      </c>
      <c r="R142" s="103" t="e">
        <f>(Query2[[#This Row],[Column4]]/D202)</f>
        <v>#DIV/0!</v>
      </c>
      <c r="S142" s="103" t="e">
        <f>(Query2[[#This Row],[Column15]]/O206)</f>
        <v>#DIV/0!</v>
      </c>
      <c r="T142" s="103" t="e">
        <f>(Query2[[#This Row],[Column14]]/N206)</f>
        <v>#DIV/0!</v>
      </c>
      <c r="U142" s="103">
        <f>(Query2[[#This Row],[Column9]]/I202)</f>
        <v>132.55618917274938</v>
      </c>
      <c r="V142" s="103" t="e">
        <f>(Query2[[#This Row],[Column17]]/Q206)</f>
        <v>#DIV/0!</v>
      </c>
      <c r="W142" s="103">
        <f>(Query2[[#This Row],[Column10]]+Query2[[#This Row],[Column11]]/J202+K202)</f>
        <v>26043324.948213965</v>
      </c>
      <c r="X142" s="104">
        <f>(Query2[[#This Row],[Column5]]+Query2[[#This Row],[Column6]])</f>
        <v>992601</v>
      </c>
      <c r="Y142" s="104">
        <f>(Query2[[#This Row],[Column7]]+Query2[[#This Row],[Column8]])</f>
        <v>21646.766159999999</v>
      </c>
      <c r="Z142" s="104">
        <f>(Query2[[#This Row],[Column10]]+Query2[[#This Row],[Column11]])</f>
        <v>41700613</v>
      </c>
      <c r="AA142" s="104">
        <f>(Query2[[#This Row],[Column12]]+Query2[[#This Row],[Column13]])</f>
        <v>1315027.8065200001</v>
      </c>
      <c r="AB142" s="104" t="e">
        <f>(G202+H202/E202+F202)</f>
        <v>#DIV/0!</v>
      </c>
      <c r="AC142" s="104" t="e">
        <f>(G202+H202/D202)</f>
        <v>#DIV/0!</v>
      </c>
      <c r="AD142" s="104" t="e">
        <f>(E202+F202/D202)</f>
        <v>#DIV/0!</v>
      </c>
      <c r="AE142" s="104">
        <f>(L202+M202/J202+K202)</f>
        <v>48915.520485124231</v>
      </c>
      <c r="AF142" s="104">
        <f>(Query2[[#This Row],[Column12]]+Query2[[#This Row],[Column13]]/I202)</f>
        <v>1120781.631191039</v>
      </c>
      <c r="AG142" s="104">
        <f>(J202+K202/I202)</f>
        <v>134264.1092192528</v>
      </c>
      <c r="AH142" s="102" t="s">
        <v>164</v>
      </c>
    </row>
    <row r="143" spans="1:34">
      <c r="A143" s="105" t="s">
        <v>206</v>
      </c>
      <c r="B143" s="101" t="s">
        <v>10</v>
      </c>
      <c r="C143" s="101" t="s">
        <v>88</v>
      </c>
      <c r="D143" s="101">
        <v>164223</v>
      </c>
      <c r="E143" s="101">
        <v>14079</v>
      </c>
      <c r="F143" s="101">
        <v>387725</v>
      </c>
      <c r="G143" s="101">
        <v>831.24942069999997</v>
      </c>
      <c r="H143" s="101">
        <v>8129.6616363000003</v>
      </c>
      <c r="I143" s="101">
        <v>40062795</v>
      </c>
      <c r="J143" s="101">
        <v>17711223</v>
      </c>
      <c r="K143" s="101">
        <v>10077058</v>
      </c>
      <c r="L143" s="101">
        <v>645229.05110529996</v>
      </c>
      <c r="M143" s="101">
        <v>105438.7760591</v>
      </c>
      <c r="N143" s="101">
        <f>SUM(Query2[[#This Row],[Column5]],Query2[[#This Row],[Column6]])</f>
        <v>401804</v>
      </c>
      <c r="O143" s="101">
        <f>SUM(Query2[[#This Row],[Column7]],Query2[[#This Row],[Column8]])</f>
        <v>8960.9110570000012</v>
      </c>
      <c r="P143" s="101">
        <f>SUM(Query2[[#This Row],[Column10]],Query2[[#This Row],[Column11]])</f>
        <v>27788281</v>
      </c>
      <c r="Q143" s="101">
        <f>SUM(Query2[[#This Row],[Column12]],Query2[[#This Row],[Column13]])</f>
        <v>750667.8271643999</v>
      </c>
      <c r="R143" s="103">
        <f>(Query2[[#This Row],[Column4]]/D203)</f>
        <v>2.8439293685585993E-3</v>
      </c>
      <c r="S143" s="103">
        <f>(Query2[[#This Row],[Column15]]/O207)</f>
        <v>0.8736961792497826</v>
      </c>
      <c r="T143" s="103">
        <f>(Query2[[#This Row],[Column14]]/N207)</f>
        <v>0.76524037793128141</v>
      </c>
      <c r="U143" s="103">
        <f>(Query2[[#This Row],[Column9]]/I203)</f>
        <v>4.8352220419415289E-2</v>
      </c>
      <c r="V143" s="103">
        <f>(Query2[[#This Row],[Column17]]/Q207)</f>
        <v>1.0976421449702616</v>
      </c>
      <c r="W143" s="103">
        <f>(Query2[[#This Row],[Column10]]+Query2[[#This Row],[Column11]]/J203+K203)</f>
        <v>380914746.01859105</v>
      </c>
      <c r="X143" s="104">
        <f>(Query2[[#This Row],[Column5]]+Query2[[#This Row],[Column6]])</f>
        <v>401804</v>
      </c>
      <c r="Y143" s="104">
        <f>(Query2[[#This Row],[Column7]]+Query2[[#This Row],[Column8]])</f>
        <v>8960.9110570000012</v>
      </c>
      <c r="Z143" s="104">
        <f>(Query2[[#This Row],[Column10]]+Query2[[#This Row],[Column11]])</f>
        <v>27788281</v>
      </c>
      <c r="AA143" s="104">
        <f>(Query2[[#This Row],[Column12]]+Query2[[#This Row],[Column13]])</f>
        <v>750667.8271643999</v>
      </c>
      <c r="AB143" s="104">
        <f>(G203+H203/E203+F203)</f>
        <v>164705957.45350498</v>
      </c>
      <c r="AC143" s="104">
        <f>(G203+H203/D203)</f>
        <v>36037.826877484702</v>
      </c>
      <c r="AD143" s="104">
        <f>(E203+F203/D203)</f>
        <v>755041.85166877776</v>
      </c>
      <c r="AE143" s="104">
        <f>(L203+M203/J203+K203)</f>
        <v>388013183.39997029</v>
      </c>
      <c r="AF143" s="104">
        <f>(Query2[[#This Row],[Column12]]+Query2[[#This Row],[Column13]]/I203)</f>
        <v>645229.05123255518</v>
      </c>
      <c r="AG143" s="104">
        <f>(J203+K203/I203)</f>
        <v>542038566.43835425</v>
      </c>
      <c r="AH143" s="102" t="s">
        <v>164</v>
      </c>
    </row>
    <row r="144" spans="1:34">
      <c r="A144" s="105" t="s">
        <v>206</v>
      </c>
      <c r="B144" s="101" t="s">
        <v>11</v>
      </c>
      <c r="C144" s="101" t="s">
        <v>88</v>
      </c>
      <c r="D144" s="101">
        <v>0</v>
      </c>
      <c r="E144" s="101">
        <v>0</v>
      </c>
      <c r="F144" s="101">
        <v>0</v>
      </c>
      <c r="G144" s="101">
        <v>0</v>
      </c>
      <c r="H144" s="101">
        <v>0</v>
      </c>
      <c r="I144" s="101">
        <v>7643666</v>
      </c>
      <c r="J144" s="101">
        <v>6693313</v>
      </c>
      <c r="K144" s="101">
        <v>4547972</v>
      </c>
      <c r="L144" s="101">
        <v>255670.00991739999</v>
      </c>
      <c r="M144" s="101">
        <v>46830.574679999998</v>
      </c>
      <c r="N144" s="101">
        <f>SUM(Query2[[#This Row],[Column5]],Query2[[#This Row],[Column6]])</f>
        <v>0</v>
      </c>
      <c r="O144" s="101">
        <f>SUM(Query2[[#This Row],[Column7]],Query2[[#This Row],[Column8]])</f>
        <v>0</v>
      </c>
      <c r="P144" s="101">
        <f>SUM(Query2[[#This Row],[Column10]],Query2[[#This Row],[Column11]])</f>
        <v>11241285</v>
      </c>
      <c r="Q144" s="101">
        <f>SUM(Query2[[#This Row],[Column12]],Query2[[#This Row],[Column13]])</f>
        <v>302500.58459739998</v>
      </c>
      <c r="R144" s="103" t="e">
        <f>(Query2[[#This Row],[Column4]]/#REF!)</f>
        <v>#REF!</v>
      </c>
      <c r="S144" s="103">
        <f>(Query2[[#This Row],[Column15]]/O208)</f>
        <v>0</v>
      </c>
      <c r="T144" s="103">
        <f>(Query2[[#This Row],[Column14]]/N208)</f>
        <v>0</v>
      </c>
      <c r="U144" s="103" t="e">
        <f>(Query2[[#This Row],[Column9]]/#REF!)</f>
        <v>#REF!</v>
      </c>
      <c r="V144" s="103">
        <f>(Query2[[#This Row],[Column17]]/Q208)</f>
        <v>0.76261525826985488</v>
      </c>
      <c r="W144" s="103" t="e">
        <f>(Query2[[#This Row],[Column10]]+Query2[[#This Row],[Column11]]/#REF!+#REF!)</f>
        <v>#REF!</v>
      </c>
      <c r="X144" s="104">
        <f>(Query2[[#This Row],[Column5]]+Query2[[#This Row],[Column6]])</f>
        <v>0</v>
      </c>
      <c r="Y144" s="104">
        <f>(Query2[[#This Row],[Column7]]+Query2[[#This Row],[Column8]])</f>
        <v>0</v>
      </c>
      <c r="Z144" s="104">
        <f>(Query2[[#This Row],[Column10]]+Query2[[#This Row],[Column11]])</f>
        <v>11241285</v>
      </c>
      <c r="AA144" s="104">
        <f>(Query2[[#This Row],[Column12]]+Query2[[#This Row],[Column13]])</f>
        <v>302500.58459739998</v>
      </c>
      <c r="AB144" s="104" t="e">
        <f>(#REF!+#REF!/#REF!+#REF!)</f>
        <v>#REF!</v>
      </c>
      <c r="AC144" s="104" t="e">
        <f>(#REF!+#REF!/#REF!)</f>
        <v>#REF!</v>
      </c>
      <c r="AD144" s="104" t="e">
        <f>(#REF!+#REF!/#REF!)</f>
        <v>#REF!</v>
      </c>
      <c r="AE144" s="104" t="e">
        <f>(#REF!+#REF!/#REF!+#REF!)</f>
        <v>#REF!</v>
      </c>
      <c r="AF144" s="104" t="e">
        <f>(Query2[[#This Row],[Column12]]+Query2[[#This Row],[Column13]]/#REF!)</f>
        <v>#REF!</v>
      </c>
      <c r="AG144" s="104" t="e">
        <f>(#REF!+#REF!/#REF!)</f>
        <v>#REF!</v>
      </c>
      <c r="AH144" s="102" t="s">
        <v>164</v>
      </c>
    </row>
    <row r="145" spans="1:34">
      <c r="A145" s="105" t="s">
        <v>206</v>
      </c>
      <c r="B145" s="101" t="s">
        <v>12</v>
      </c>
      <c r="C145" s="101" t="s">
        <v>88</v>
      </c>
      <c r="D145" s="101">
        <v>537292</v>
      </c>
      <c r="E145" s="101">
        <v>51698</v>
      </c>
      <c r="F145" s="101">
        <v>741506</v>
      </c>
      <c r="G145" s="101">
        <v>2515.9610158</v>
      </c>
      <c r="H145" s="101">
        <v>16166.489582599999</v>
      </c>
      <c r="I145" s="101">
        <v>24369941</v>
      </c>
      <c r="J145" s="101">
        <v>22983072</v>
      </c>
      <c r="K145" s="101">
        <v>12444476</v>
      </c>
      <c r="L145" s="101">
        <v>1043515.9317012</v>
      </c>
      <c r="M145" s="101">
        <v>153336.9003757</v>
      </c>
      <c r="N145" s="101">
        <f>SUM(Query2[[#This Row],[Column5]],Query2[[#This Row],[Column6]])</f>
        <v>793204</v>
      </c>
      <c r="O145" s="101">
        <f>SUM(Query2[[#This Row],[Column7]],Query2[[#This Row],[Column8]])</f>
        <v>18682.450598399999</v>
      </c>
      <c r="P145" s="101">
        <f>SUM(Query2[[#This Row],[Column10]],Query2[[#This Row],[Column11]])</f>
        <v>35427548</v>
      </c>
      <c r="Q145" s="101">
        <f>SUM(Query2[[#This Row],[Column12]],Query2[[#This Row],[Column13]])</f>
        <v>1196852.8320768999</v>
      </c>
      <c r="R145" s="103" t="e">
        <f>(Query2[[#This Row],[Column4]]/D204)</f>
        <v>#VALUE!</v>
      </c>
      <c r="S145" s="103" t="e">
        <f>(Query2[[#This Row],[Column15]]/O209)</f>
        <v>#DIV/0!</v>
      </c>
      <c r="T145" s="103" t="e">
        <f>(Query2[[#This Row],[Column14]]/N209)</f>
        <v>#DIV/0!</v>
      </c>
      <c r="U145" s="103" t="e">
        <f>(Query2[[#This Row],[Column9]]/I204)</f>
        <v>#DIV/0!</v>
      </c>
      <c r="V145" s="103">
        <f>(Query2[[#This Row],[Column17]]/Q209)</f>
        <v>7.6946298735879317</v>
      </c>
      <c r="W145" s="103" t="e">
        <f>(Query2[[#This Row],[Column10]]+Query2[[#This Row],[Column11]]/J204+K204)</f>
        <v>#DIV/0!</v>
      </c>
      <c r="X145" s="104">
        <f>(Query2[[#This Row],[Column5]]+Query2[[#This Row],[Column6]])</f>
        <v>793204</v>
      </c>
      <c r="Y145" s="104">
        <f>(Query2[[#This Row],[Column7]]+Query2[[#This Row],[Column8]])</f>
        <v>18682.450598399999</v>
      </c>
      <c r="Z145" s="104">
        <f>(Query2[[#This Row],[Column10]]+Query2[[#This Row],[Column11]])</f>
        <v>35427548</v>
      </c>
      <c r="AA145" s="104">
        <f>(Query2[[#This Row],[Column12]]+Query2[[#This Row],[Column13]])</f>
        <v>1196852.8320768999</v>
      </c>
      <c r="AB145" s="104" t="e">
        <f>(G204+H204/E204+F204)</f>
        <v>#DIV/0!</v>
      </c>
      <c r="AC145" s="104" t="e">
        <f>(G204+H204/D204)</f>
        <v>#VALUE!</v>
      </c>
      <c r="AD145" s="104" t="e">
        <f>(E204+F204/D204)</f>
        <v>#VALUE!</v>
      </c>
      <c r="AE145" s="104" t="e">
        <f>(L204+M204/J204+K204)</f>
        <v>#DIV/0!</v>
      </c>
      <c r="AF145" s="104" t="e">
        <f>(Query2[[#This Row],[Column12]]+Query2[[#This Row],[Column13]]/I204)</f>
        <v>#DIV/0!</v>
      </c>
      <c r="AG145" s="104" t="e">
        <f>(J204+K204/I204)</f>
        <v>#DIV/0!</v>
      </c>
      <c r="AH145" s="102" t="s">
        <v>164</v>
      </c>
    </row>
    <row r="146" spans="1:34">
      <c r="A146" s="105" t="s">
        <v>206</v>
      </c>
      <c r="B146" s="101" t="s">
        <v>13</v>
      </c>
      <c r="C146" s="101" t="s">
        <v>88</v>
      </c>
      <c r="D146" s="101">
        <v>87470</v>
      </c>
      <c r="E146" s="101">
        <v>1183</v>
      </c>
      <c r="F146" s="101">
        <v>117246</v>
      </c>
      <c r="G146" s="101">
        <v>55.409299299999994</v>
      </c>
      <c r="H146" s="101">
        <v>2291.1010451000002</v>
      </c>
      <c r="I146" s="101">
        <v>24099971</v>
      </c>
      <c r="J146" s="101">
        <v>10728352</v>
      </c>
      <c r="K146" s="101">
        <v>5873986</v>
      </c>
      <c r="L146" s="101">
        <v>444490.65012000001</v>
      </c>
      <c r="M146" s="101">
        <v>74154.716397299999</v>
      </c>
      <c r="N146" s="101">
        <f>SUM(Query2[[#This Row],[Column5]],Query2[[#This Row],[Column6]])</f>
        <v>118429</v>
      </c>
      <c r="O146" s="101">
        <f>SUM(Query2[[#This Row],[Column7]],Query2[[#This Row],[Column8]])</f>
        <v>2346.5103444000001</v>
      </c>
      <c r="P146" s="101">
        <f>SUM(Query2[[#This Row],[Column10]],Query2[[#This Row],[Column11]])</f>
        <v>16602338</v>
      </c>
      <c r="Q146" s="101">
        <f>SUM(Query2[[#This Row],[Column12]],Query2[[#This Row],[Column13]])</f>
        <v>518645.36651730002</v>
      </c>
      <c r="R146" s="103" t="e">
        <f>(Query2[[#This Row],[Column4]]/D205)</f>
        <v>#VALUE!</v>
      </c>
      <c r="S146" s="103">
        <f>(Query2[[#This Row],[Column15]]/O210)</f>
        <v>0.2308844107112866</v>
      </c>
      <c r="T146" s="103">
        <f>(Query2[[#This Row],[Column14]]/N210)</f>
        <v>0.22593710413455229</v>
      </c>
      <c r="U146" s="103" t="e">
        <f>(Query2[[#This Row],[Column9]]/I205)</f>
        <v>#VALUE!</v>
      </c>
      <c r="V146" s="103">
        <f>(Query2[[#This Row],[Column17]]/Q210)</f>
        <v>0.69185276850934896</v>
      </c>
      <c r="W146" s="103" t="e">
        <f>(Query2[[#This Row],[Column10]]+Query2[[#This Row],[Column11]]/J205+K205)</f>
        <v>#VALUE!</v>
      </c>
      <c r="X146" s="104">
        <f>(Query2[[#This Row],[Column5]]+Query2[[#This Row],[Column6]])</f>
        <v>118429</v>
      </c>
      <c r="Y146" s="104">
        <f>(Query2[[#This Row],[Column7]]+Query2[[#This Row],[Column8]])</f>
        <v>2346.5103444000001</v>
      </c>
      <c r="Z146" s="104">
        <f>(Query2[[#This Row],[Column10]]+Query2[[#This Row],[Column11]])</f>
        <v>16602338</v>
      </c>
      <c r="AA146" s="104">
        <f>(Query2[[#This Row],[Column12]]+Query2[[#This Row],[Column13]])</f>
        <v>518645.36651730002</v>
      </c>
      <c r="AB146" s="104" t="e">
        <f>(G205+H205/E205+F205)</f>
        <v>#VALUE!</v>
      </c>
      <c r="AC146" s="104" t="e">
        <f>(G205+H205/D205)</f>
        <v>#VALUE!</v>
      </c>
      <c r="AD146" s="104" t="e">
        <f>(E205+F205/D205)</f>
        <v>#VALUE!</v>
      </c>
      <c r="AE146" s="104" t="e">
        <f>(L205+M205/J205+K205)</f>
        <v>#VALUE!</v>
      </c>
      <c r="AF146" s="104" t="e">
        <f>(Query2[[#This Row],[Column12]]+Query2[[#This Row],[Column13]]/I205)</f>
        <v>#VALUE!</v>
      </c>
      <c r="AG146" s="104" t="e">
        <f>(J205+K205/I205)</f>
        <v>#VALUE!</v>
      </c>
      <c r="AH146" s="102" t="s">
        <v>164</v>
      </c>
    </row>
    <row r="147" spans="1:34">
      <c r="A147" s="105" t="s">
        <v>206</v>
      </c>
      <c r="B147" s="101" t="s">
        <v>14</v>
      </c>
      <c r="C147" s="101" t="s">
        <v>88</v>
      </c>
      <c r="D147" s="101">
        <v>114497</v>
      </c>
      <c r="E147" s="101">
        <v>1414</v>
      </c>
      <c r="F147" s="101">
        <v>132851</v>
      </c>
      <c r="G147" s="101">
        <v>72.380754800000005</v>
      </c>
      <c r="H147" s="101">
        <v>3020.9308064999996</v>
      </c>
      <c r="I147" s="101">
        <v>8143209</v>
      </c>
      <c r="J147" s="101">
        <v>6212862</v>
      </c>
      <c r="K147" s="101">
        <v>3864931</v>
      </c>
      <c r="L147" s="101">
        <v>258285.0214655</v>
      </c>
      <c r="M147" s="101">
        <v>44989.4131671</v>
      </c>
      <c r="N147" s="101">
        <f>SUM(Query2[[#This Row],[Column5]],Query2[[#This Row],[Column6]])</f>
        <v>134265</v>
      </c>
      <c r="O147" s="101">
        <f>SUM(Query2[[#This Row],[Column7]],Query2[[#This Row],[Column8]])</f>
        <v>3093.3115612999995</v>
      </c>
      <c r="P147" s="101">
        <f>SUM(Query2[[#This Row],[Column10]],Query2[[#This Row],[Column11]])</f>
        <v>10077793</v>
      </c>
      <c r="Q147" s="101">
        <f>SUM(Query2[[#This Row],[Column12]],Query2[[#This Row],[Column13]])</f>
        <v>303274.43463259999</v>
      </c>
      <c r="R147" s="103" t="e">
        <f>(Query2[[#This Row],[Column4]]/D206)</f>
        <v>#DIV/0!</v>
      </c>
      <c r="S147" s="103">
        <f>(Query2[[#This Row],[Column15]]/O211)</f>
        <v>2.5696868445606031</v>
      </c>
      <c r="T147" s="103">
        <f>(Query2[[#This Row],[Column14]]/N211)</f>
        <v>1.9507039184064856</v>
      </c>
      <c r="U147" s="103" t="e">
        <f>(Query2[[#This Row],[Column9]]/I206)</f>
        <v>#DIV/0!</v>
      </c>
      <c r="V147" s="103">
        <f>(Query2[[#This Row],[Column17]]/Q211)</f>
        <v>0.99627853235355701</v>
      </c>
      <c r="W147" s="103" t="e">
        <f>(Query2[[#This Row],[Column10]]+Query2[[#This Row],[Column11]]/J206+K206)</f>
        <v>#VALUE!</v>
      </c>
      <c r="X147" s="104">
        <f>(Query2[[#This Row],[Column5]]+Query2[[#This Row],[Column6]])</f>
        <v>134265</v>
      </c>
      <c r="Y147" s="104">
        <f>(Query2[[#This Row],[Column7]]+Query2[[#This Row],[Column8]])</f>
        <v>3093.3115612999995</v>
      </c>
      <c r="Z147" s="104">
        <f>(Query2[[#This Row],[Column10]]+Query2[[#This Row],[Column11]])</f>
        <v>10077793</v>
      </c>
      <c r="AA147" s="104">
        <f>(Query2[[#This Row],[Column12]]+Query2[[#This Row],[Column13]])</f>
        <v>303274.43463259999</v>
      </c>
      <c r="AB147" s="104" t="e">
        <f>(G206+H206/E206+F206)</f>
        <v>#VALUE!</v>
      </c>
      <c r="AC147" s="104" t="e">
        <f>(G206+H206/D206)</f>
        <v>#VALUE!</v>
      </c>
      <c r="AD147" s="104" t="e">
        <f>(E206+F206/D206)</f>
        <v>#VALUE!</v>
      </c>
      <c r="AE147" s="104" t="e">
        <f>(L206+M206/J206+K206)</f>
        <v>#VALUE!</v>
      </c>
      <c r="AF147" s="104" t="e">
        <f>(Query2[[#This Row],[Column12]]+Query2[[#This Row],[Column13]]/I206)</f>
        <v>#DIV/0!</v>
      </c>
      <c r="AG147" s="104" t="e">
        <f>(J206+K206/I206)</f>
        <v>#VALUE!</v>
      </c>
      <c r="AH147" s="102" t="s">
        <v>164</v>
      </c>
    </row>
    <row r="148" spans="1:34">
      <c r="A148" s="105" t="s">
        <v>206</v>
      </c>
      <c r="B148" s="101" t="s">
        <v>15</v>
      </c>
      <c r="C148" s="101" t="s">
        <v>88</v>
      </c>
      <c r="D148" s="101">
        <v>103284</v>
      </c>
      <c r="E148" s="101">
        <v>3763</v>
      </c>
      <c r="F148" s="101">
        <v>155636</v>
      </c>
      <c r="G148" s="101">
        <v>237.85795999999999</v>
      </c>
      <c r="H148" s="101">
        <v>3465.1738760000003</v>
      </c>
      <c r="I148" s="101">
        <v>14727798</v>
      </c>
      <c r="J148" s="101">
        <v>22292568</v>
      </c>
      <c r="K148" s="101">
        <v>7093535</v>
      </c>
      <c r="L148" s="101">
        <v>834984.16873999999</v>
      </c>
      <c r="M148" s="101">
        <v>83354.942931999991</v>
      </c>
      <c r="N148" s="101">
        <f>SUM(Query2[[#This Row],[Column5]],Query2[[#This Row],[Column6]])</f>
        <v>159399</v>
      </c>
      <c r="O148" s="101">
        <f>SUM(Query2[[#This Row],[Column7]],Query2[[#This Row],[Column8]])</f>
        <v>3703.0318360000001</v>
      </c>
      <c r="P148" s="101">
        <f>SUM(Query2[[#This Row],[Column10]],Query2[[#This Row],[Column11]])</f>
        <v>29386103</v>
      </c>
      <c r="Q148" s="101">
        <f>SUM(Query2[[#This Row],[Column12]],Query2[[#This Row],[Column13]])</f>
        <v>918339.11167200003</v>
      </c>
      <c r="R148" s="103" t="e">
        <f>(Query2[[#This Row],[Column4]]/#REF!)</f>
        <v>#REF!</v>
      </c>
      <c r="S148" s="103">
        <f>(Query2[[#This Row],[Column15]]/O212)</f>
        <v>2.2883959873114321</v>
      </c>
      <c r="T148" s="103">
        <f>(Query2[[#This Row],[Column14]]/N212)</f>
        <v>1.9208864573039937</v>
      </c>
      <c r="U148" s="103" t="e">
        <f>(Query2[[#This Row],[Column9]]/#REF!)</f>
        <v>#REF!</v>
      </c>
      <c r="V148" s="103">
        <f>(Query2[[#This Row],[Column17]]/Q212)</f>
        <v>1.8595500692372453</v>
      </c>
      <c r="W148" s="103" t="e">
        <f>(Query2[[#This Row],[Column10]]+Query2[[#This Row],[Column11]]/#REF!+#REF!)</f>
        <v>#REF!</v>
      </c>
      <c r="X148" s="104">
        <f>(Query2[[#This Row],[Column5]]+Query2[[#This Row],[Column6]])</f>
        <v>159399</v>
      </c>
      <c r="Y148" s="104">
        <f>(Query2[[#This Row],[Column7]]+Query2[[#This Row],[Column8]])</f>
        <v>3703.0318360000001</v>
      </c>
      <c r="Z148" s="104">
        <f>(Query2[[#This Row],[Column10]]+Query2[[#This Row],[Column11]])</f>
        <v>29386103</v>
      </c>
      <c r="AA148" s="104">
        <f>(Query2[[#This Row],[Column12]]+Query2[[#This Row],[Column13]])</f>
        <v>918339.11167200003</v>
      </c>
      <c r="AB148" s="104" t="e">
        <f>(#REF!+#REF!/#REF!+#REF!)</f>
        <v>#REF!</v>
      </c>
      <c r="AC148" s="104" t="e">
        <f>(#REF!+#REF!/#REF!)</f>
        <v>#REF!</v>
      </c>
      <c r="AD148" s="104" t="e">
        <f>(#REF!+#REF!/#REF!)</f>
        <v>#REF!</v>
      </c>
      <c r="AE148" s="104" t="e">
        <f>(#REF!+#REF!/#REF!+#REF!)</f>
        <v>#REF!</v>
      </c>
      <c r="AF148" s="104" t="e">
        <f>(Query2[[#This Row],[Column12]]+Query2[[#This Row],[Column13]]/#REF!)</f>
        <v>#REF!</v>
      </c>
      <c r="AG148" s="104" t="e">
        <f>(#REF!+#REF!/#REF!)</f>
        <v>#REF!</v>
      </c>
      <c r="AH148" s="102" t="s">
        <v>164</v>
      </c>
    </row>
    <row r="149" spans="1:34">
      <c r="A149" s="105" t="s">
        <v>206</v>
      </c>
      <c r="B149" s="101" t="s">
        <v>16</v>
      </c>
      <c r="C149" s="101" t="s">
        <v>88</v>
      </c>
      <c r="D149" s="101">
        <v>60116</v>
      </c>
      <c r="E149" s="101">
        <v>827</v>
      </c>
      <c r="F149" s="101">
        <v>82296</v>
      </c>
      <c r="G149" s="101">
        <v>37.526960000000003</v>
      </c>
      <c r="H149" s="101">
        <v>1421.8188700000001</v>
      </c>
      <c r="I149" s="101">
        <v>17924815</v>
      </c>
      <c r="J149" s="101">
        <v>11958822</v>
      </c>
      <c r="K149" s="101">
        <v>4878567</v>
      </c>
      <c r="L149" s="101">
        <v>471595.32699999999</v>
      </c>
      <c r="M149" s="101">
        <v>59386.800139999999</v>
      </c>
      <c r="N149" s="101">
        <f>SUM(Query2[[#This Row],[Column5]],Query2[[#This Row],[Column6]])</f>
        <v>83123</v>
      </c>
      <c r="O149" s="101">
        <f>SUM(Query2[[#This Row],[Column7]],Query2[[#This Row],[Column8]])</f>
        <v>1459.34583</v>
      </c>
      <c r="P149" s="101">
        <f>SUM(Query2[[#This Row],[Column10]],Query2[[#This Row],[Column11]])</f>
        <v>16837389</v>
      </c>
      <c r="Q149" s="101">
        <f>SUM(Query2[[#This Row],[Column12]],Query2[[#This Row],[Column13]])</f>
        <v>530982.12714</v>
      </c>
      <c r="R149" s="103" t="e">
        <f>(Query2[[#This Row],[Column4]]/#REF!)</f>
        <v>#REF!</v>
      </c>
      <c r="S149" s="103">
        <f>(Query2[[#This Row],[Column15]]/O213)</f>
        <v>2.542541376457625</v>
      </c>
      <c r="T149" s="103">
        <f>(Query2[[#This Row],[Column14]]/N213)</f>
        <v>1.9044815103331347</v>
      </c>
      <c r="U149" s="103" t="e">
        <f>(Query2[[#This Row],[Column9]]/#REF!)</f>
        <v>#REF!</v>
      </c>
      <c r="V149" s="103">
        <f>(Query2[[#This Row],[Column17]]/Q213)</f>
        <v>1.8091282388974956</v>
      </c>
      <c r="W149" s="103" t="e">
        <f>(Query2[[#This Row],[Column10]]+Query2[[#This Row],[Column11]]/#REF!+#REF!)</f>
        <v>#REF!</v>
      </c>
      <c r="X149" s="104">
        <f>(Query2[[#This Row],[Column5]]+Query2[[#This Row],[Column6]])</f>
        <v>83123</v>
      </c>
      <c r="Y149" s="104">
        <f>(Query2[[#This Row],[Column7]]+Query2[[#This Row],[Column8]])</f>
        <v>1459.34583</v>
      </c>
      <c r="Z149" s="104">
        <f>(Query2[[#This Row],[Column10]]+Query2[[#This Row],[Column11]])</f>
        <v>16837389</v>
      </c>
      <c r="AA149" s="104">
        <f>(Query2[[#This Row],[Column12]]+Query2[[#This Row],[Column13]])</f>
        <v>530982.12714</v>
      </c>
      <c r="AB149" s="104" t="e">
        <f>(#REF!+#REF!/#REF!+#REF!)</f>
        <v>#REF!</v>
      </c>
      <c r="AC149" s="104" t="e">
        <f>(#REF!+#REF!/#REF!)</f>
        <v>#REF!</v>
      </c>
      <c r="AD149" s="104" t="e">
        <f>(#REF!+#REF!/#REF!)</f>
        <v>#REF!</v>
      </c>
      <c r="AE149" s="104" t="e">
        <f>(#REF!+#REF!/#REF!+#REF!)</f>
        <v>#REF!</v>
      </c>
      <c r="AF149" s="104" t="e">
        <f>(Query2[[#This Row],[Column12]]+Query2[[#This Row],[Column13]]/#REF!)</f>
        <v>#REF!</v>
      </c>
      <c r="AG149" s="104" t="e">
        <f>(#REF!+#REF!/#REF!)</f>
        <v>#REF!</v>
      </c>
      <c r="AH149" s="102" t="s">
        <v>164</v>
      </c>
    </row>
    <row r="150" spans="1:34">
      <c r="A150" s="105" t="s">
        <v>206</v>
      </c>
      <c r="B150" s="101" t="s">
        <v>17</v>
      </c>
      <c r="C150" s="101" t="s">
        <v>88</v>
      </c>
      <c r="D150" s="101">
        <v>0</v>
      </c>
      <c r="E150" s="101">
        <v>0</v>
      </c>
      <c r="F150" s="101">
        <v>0</v>
      </c>
      <c r="G150" s="101">
        <v>0</v>
      </c>
      <c r="H150" s="101">
        <v>0</v>
      </c>
      <c r="I150" s="101">
        <v>8172952</v>
      </c>
      <c r="J150" s="101">
        <v>4858451</v>
      </c>
      <c r="K150" s="101">
        <v>3537318</v>
      </c>
      <c r="L150" s="101">
        <v>213592.6942646</v>
      </c>
      <c r="M150" s="101">
        <v>40287.7363128</v>
      </c>
      <c r="N150" s="101">
        <f>SUM(Query2[[#This Row],[Column5]],Query2[[#This Row],[Column6]])</f>
        <v>0</v>
      </c>
      <c r="O150" s="101">
        <f>SUM(Query2[[#This Row],[Column7]],Query2[[#This Row],[Column8]])</f>
        <v>0</v>
      </c>
      <c r="P150" s="101">
        <f>SUM(Query2[[#This Row],[Column10]],Query2[[#This Row],[Column11]])</f>
        <v>8395769</v>
      </c>
      <c r="Q150" s="101">
        <f>SUM(Query2[[#This Row],[Column12]],Query2[[#This Row],[Column13]])</f>
        <v>253880.43057739999</v>
      </c>
      <c r="R150" s="103" t="e">
        <f>(Query2[[#This Row],[Column4]]/#REF!)</f>
        <v>#REF!</v>
      </c>
      <c r="S150" s="103" t="e">
        <f>(Query2[[#This Row],[Column15]]/O214)</f>
        <v>#DIV/0!</v>
      </c>
      <c r="T150" s="103" t="e">
        <f>(Query2[[#This Row],[Column14]]/N214)</f>
        <v>#DIV/0!</v>
      </c>
      <c r="U150" s="103" t="e">
        <f>(Query2[[#This Row],[Column9]]/#REF!)</f>
        <v>#REF!</v>
      </c>
      <c r="V150" s="103">
        <f>(Query2[[#This Row],[Column17]]/Q214)</f>
        <v>6.6597549476045774</v>
      </c>
      <c r="W150" s="103" t="e">
        <f>(Query2[[#This Row],[Column10]]+Query2[[#This Row],[Column11]]/#REF!+#REF!)</f>
        <v>#REF!</v>
      </c>
      <c r="X150" s="104">
        <f>(Query2[[#This Row],[Column5]]+Query2[[#This Row],[Column6]])</f>
        <v>0</v>
      </c>
      <c r="Y150" s="104">
        <f>(Query2[[#This Row],[Column7]]+Query2[[#This Row],[Column8]])</f>
        <v>0</v>
      </c>
      <c r="Z150" s="104">
        <f>(Query2[[#This Row],[Column10]]+Query2[[#This Row],[Column11]])</f>
        <v>8395769</v>
      </c>
      <c r="AA150" s="104">
        <f>(Query2[[#This Row],[Column12]]+Query2[[#This Row],[Column13]])</f>
        <v>253880.43057739999</v>
      </c>
      <c r="AB150" s="104" t="e">
        <f>(#REF!+#REF!/#REF!+#REF!)</f>
        <v>#REF!</v>
      </c>
      <c r="AC150" s="104" t="e">
        <f>(#REF!+#REF!/#REF!)</f>
        <v>#REF!</v>
      </c>
      <c r="AD150" s="104" t="e">
        <f>(#REF!+#REF!/#REF!)</f>
        <v>#REF!</v>
      </c>
      <c r="AE150" s="104" t="e">
        <f>(#REF!+#REF!/#REF!+#REF!)</f>
        <v>#REF!</v>
      </c>
      <c r="AF150" s="104" t="e">
        <f>(Query2[[#This Row],[Column12]]+Query2[[#This Row],[Column13]]/#REF!)</f>
        <v>#REF!</v>
      </c>
      <c r="AG150" s="104" t="e">
        <f>(#REF!+#REF!/#REF!)</f>
        <v>#REF!</v>
      </c>
      <c r="AH150" s="102" t="s">
        <v>164</v>
      </c>
    </row>
    <row r="151" spans="1:34">
      <c r="A151" s="105" t="s">
        <v>206</v>
      </c>
      <c r="B151" s="101" t="s">
        <v>18</v>
      </c>
      <c r="C151" s="101" t="s">
        <v>88</v>
      </c>
      <c r="D151" s="101">
        <v>0</v>
      </c>
      <c r="E151" s="101">
        <v>0</v>
      </c>
      <c r="F151" s="101">
        <v>0</v>
      </c>
      <c r="G151" s="101">
        <v>0</v>
      </c>
      <c r="H151" s="101">
        <v>0</v>
      </c>
      <c r="I151" s="101">
        <v>2755251</v>
      </c>
      <c r="J151" s="101">
        <v>1433112</v>
      </c>
      <c r="K151" s="101">
        <v>916743</v>
      </c>
      <c r="L151" s="101">
        <v>60426.476999999999</v>
      </c>
      <c r="M151" s="101">
        <v>11845.398737200001</v>
      </c>
      <c r="N151" s="101">
        <f>SUM(Query2[[#This Row],[Column5]],Query2[[#This Row],[Column6]])</f>
        <v>0</v>
      </c>
      <c r="O151" s="101">
        <f>SUM(Query2[[#This Row],[Column7]],Query2[[#This Row],[Column8]])</f>
        <v>0</v>
      </c>
      <c r="P151" s="101">
        <f>SUM(Query2[[#This Row],[Column10]],Query2[[#This Row],[Column11]])</f>
        <v>2349855</v>
      </c>
      <c r="Q151" s="101">
        <f>SUM(Query2[[#This Row],[Column12]],Query2[[#This Row],[Column13]])</f>
        <v>72271.875737199996</v>
      </c>
      <c r="R151" s="103">
        <f>(Query2[[#This Row],[Column4]]/D207)</f>
        <v>0</v>
      </c>
      <c r="S151" s="103">
        <f>(Query2[[#This Row],[Column15]]/O215)</f>
        <v>0</v>
      </c>
      <c r="T151" s="103">
        <f>(Query2[[#This Row],[Column14]]/N215)</f>
        <v>0</v>
      </c>
      <c r="U151" s="103">
        <f>(Query2[[#This Row],[Column9]]/I207)</f>
        <v>5.0702357825782106E-2</v>
      </c>
      <c r="V151" s="103">
        <f>(Query2[[#This Row],[Column17]]/Q215)</f>
        <v>8.3922287266071594E-2</v>
      </c>
      <c r="W151" s="103">
        <f>(Query2[[#This Row],[Column10]]+Query2[[#This Row],[Column11]]/J207+K207)</f>
        <v>13229320.061692033</v>
      </c>
      <c r="X151" s="104">
        <f>(Query2[[#This Row],[Column5]]+Query2[[#This Row],[Column6]])</f>
        <v>0</v>
      </c>
      <c r="Y151" s="104">
        <f>(Query2[[#This Row],[Column7]]+Query2[[#This Row],[Column8]])</f>
        <v>0</v>
      </c>
      <c r="Z151" s="104">
        <f>(Query2[[#This Row],[Column10]]+Query2[[#This Row],[Column11]])</f>
        <v>2349855</v>
      </c>
      <c r="AA151" s="104">
        <f>(Query2[[#This Row],[Column12]]+Query2[[#This Row],[Column13]])</f>
        <v>72271.875737199996</v>
      </c>
      <c r="AB151" s="104">
        <f t="shared" ref="AB151:AB158" si="45">(G207+H207/E207+F207)</f>
        <v>519492.65315345593</v>
      </c>
      <c r="AC151" s="104">
        <f t="shared" ref="AC151:AC158" si="46">(G207+H207/D207)</f>
        <v>240.9533883449507</v>
      </c>
      <c r="AD151" s="104">
        <f t="shared" ref="AD151:AD158" si="47">(E207+F207/D207)</f>
        <v>5820.108883023252</v>
      </c>
      <c r="AE151" s="104">
        <f t="shared" ref="AE151:AE158" si="48">(L207+M207/J207+K207)</f>
        <v>12370680.080015639</v>
      </c>
      <c r="AF151" s="104">
        <f>(Query2[[#This Row],[Column12]]+Query2[[#This Row],[Column13]]/I207)</f>
        <v>60426.477217980013</v>
      </c>
      <c r="AG151" s="104">
        <f t="shared" ref="AG151:AG158" si="49">(J207+K207/I207)</f>
        <v>14859990.2170748</v>
      </c>
      <c r="AH151" s="102" t="s">
        <v>164</v>
      </c>
    </row>
    <row r="152" spans="1:34">
      <c r="A152" s="105" t="s">
        <v>206</v>
      </c>
      <c r="B152" s="101" t="s">
        <v>19</v>
      </c>
      <c r="C152" s="101" t="s">
        <v>88</v>
      </c>
      <c r="D152" s="101">
        <v>346663</v>
      </c>
      <c r="E152" s="101">
        <v>3546</v>
      </c>
      <c r="F152" s="101">
        <v>539446</v>
      </c>
      <c r="G152" s="101">
        <v>94.369536200000013</v>
      </c>
      <c r="H152" s="101">
        <v>11169.552930399999</v>
      </c>
      <c r="I152" s="101">
        <v>24403555</v>
      </c>
      <c r="J152" s="101">
        <v>21774219</v>
      </c>
      <c r="K152" s="101">
        <v>12501815</v>
      </c>
      <c r="L152" s="101">
        <v>994975.49348600011</v>
      </c>
      <c r="M152" s="101">
        <v>175729.04902770001</v>
      </c>
      <c r="N152" s="101">
        <f>SUM(Query2[[#This Row],[Column5]],Query2[[#This Row],[Column6]])</f>
        <v>542992</v>
      </c>
      <c r="O152" s="101">
        <f>SUM(Query2[[#This Row],[Column7]],Query2[[#This Row],[Column8]])</f>
        <v>11263.922466599999</v>
      </c>
      <c r="P152" s="101">
        <f>SUM(Query2[[#This Row],[Column10]],Query2[[#This Row],[Column11]])</f>
        <v>34276034</v>
      </c>
      <c r="Q152" s="101">
        <f>SUM(Query2[[#This Row],[Column12]],Query2[[#This Row],[Column13]])</f>
        <v>1170704.5425137002</v>
      </c>
      <c r="R152" s="103">
        <f>(Query2[[#This Row],[Column4]]/D208)</f>
        <v>2.1124720449961303</v>
      </c>
      <c r="S152" s="103" t="e">
        <f>(Query2[[#This Row],[Column15]]/O216)</f>
        <v>#DIV/0!</v>
      </c>
      <c r="T152" s="103" t="e">
        <f>(Query2[[#This Row],[Column14]]/N216)</f>
        <v>#DIV/0!</v>
      </c>
      <c r="U152" s="103">
        <f>(Query2[[#This Row],[Column9]]/I208)</f>
        <v>0.62509078825452358</v>
      </c>
      <c r="V152" s="103">
        <f>(Query2[[#This Row],[Column17]]/Q216)</f>
        <v>7.7817618381307252</v>
      </c>
      <c r="W152" s="103">
        <f>(Query2[[#This Row],[Column10]]+Query2[[#This Row],[Column11]]/J208+K208)</f>
        <v>28010824.274402279</v>
      </c>
      <c r="X152" s="104">
        <f>(Query2[[#This Row],[Column5]]+Query2[[#This Row],[Column6]])</f>
        <v>542992</v>
      </c>
      <c r="Y152" s="104">
        <f>(Query2[[#This Row],[Column7]]+Query2[[#This Row],[Column8]])</f>
        <v>11263.922466599999</v>
      </c>
      <c r="Z152" s="104">
        <f>(Query2[[#This Row],[Column10]]+Query2[[#This Row],[Column11]])</f>
        <v>34276034</v>
      </c>
      <c r="AA152" s="104">
        <f>(Query2[[#This Row],[Column12]]+Query2[[#This Row],[Column13]])</f>
        <v>1170704.5425137002</v>
      </c>
      <c r="AB152" s="104">
        <f t="shared" si="45"/>
        <v>242982.90868656102</v>
      </c>
      <c r="AC152" s="104">
        <f t="shared" si="46"/>
        <v>364.2979021492477</v>
      </c>
      <c r="AD152" s="104">
        <f t="shared" si="47"/>
        <v>6405.4784495103686</v>
      </c>
      <c r="AE152" s="104">
        <f t="shared" si="48"/>
        <v>6581474.8029705714</v>
      </c>
      <c r="AF152" s="104">
        <f>(Query2[[#This Row],[Column12]]+Query2[[#This Row],[Column13]]/I208)</f>
        <v>994975.49798725452</v>
      </c>
      <c r="AG152" s="104">
        <f t="shared" si="49"/>
        <v>9809944.1597490087</v>
      </c>
      <c r="AH152" s="102" t="s">
        <v>164</v>
      </c>
    </row>
    <row r="153" spans="1:34">
      <c r="A153" s="105" t="s">
        <v>206</v>
      </c>
      <c r="B153" s="101" t="s">
        <v>20</v>
      </c>
      <c r="C153" s="101" t="s">
        <v>88</v>
      </c>
      <c r="D153" s="101">
        <v>46511</v>
      </c>
      <c r="E153" s="101">
        <v>2125</v>
      </c>
      <c r="F153" s="101">
        <v>158950</v>
      </c>
      <c r="G153" s="101">
        <v>97.289349999999999</v>
      </c>
      <c r="H153" s="101">
        <v>2175.2334500000002</v>
      </c>
      <c r="I153" s="101">
        <v>9871132</v>
      </c>
      <c r="J153" s="101">
        <v>8002269</v>
      </c>
      <c r="K153" s="101">
        <v>4964775</v>
      </c>
      <c r="L153" s="101">
        <v>331785.71327000001</v>
      </c>
      <c r="M153" s="101">
        <v>55204.739889999997</v>
      </c>
      <c r="N153" s="101">
        <f>SUM(Query2[[#This Row],[Column5]],Query2[[#This Row],[Column6]])</f>
        <v>161075</v>
      </c>
      <c r="O153" s="101">
        <f>SUM(Query2[[#This Row],[Column7]],Query2[[#This Row],[Column8]])</f>
        <v>2272.5228000000002</v>
      </c>
      <c r="P153" s="101">
        <f>SUM(Query2[[#This Row],[Column10]],Query2[[#This Row],[Column11]])</f>
        <v>12967044</v>
      </c>
      <c r="Q153" s="101">
        <f>SUM(Query2[[#This Row],[Column12]],Query2[[#This Row],[Column13]])</f>
        <v>386990.45316000003</v>
      </c>
      <c r="R153" s="103" t="e">
        <f>(Query2[[#This Row],[Column4]]/D209)</f>
        <v>#DIV/0!</v>
      </c>
      <c r="S153" s="103">
        <f>(Query2[[#This Row],[Column15]]/O217)</f>
        <v>0.24688410277728021</v>
      </c>
      <c r="T153" s="103">
        <f>(Query2[[#This Row],[Column14]]/N217)</f>
        <v>0.35572707898543521</v>
      </c>
      <c r="U153" s="103">
        <f>(Query2[[#This Row],[Column9]]/I209)</f>
        <v>1.2832746349099333</v>
      </c>
      <c r="V153" s="103">
        <f>(Query2[[#This Row],[Column17]]/Q217)</f>
        <v>0.44807151001342327</v>
      </c>
      <c r="W153" s="103">
        <f>(Query2[[#This Row],[Column10]]+Query2[[#This Row],[Column11]]/J209+K209)</f>
        <v>10732613.444083933</v>
      </c>
      <c r="X153" s="104">
        <f>(Query2[[#This Row],[Column5]]+Query2[[#This Row],[Column6]])</f>
        <v>161075</v>
      </c>
      <c r="Y153" s="104">
        <f>(Query2[[#This Row],[Column7]]+Query2[[#This Row],[Column8]])</f>
        <v>2272.5228000000002</v>
      </c>
      <c r="Z153" s="104">
        <f>(Query2[[#This Row],[Column10]]+Query2[[#This Row],[Column11]])</f>
        <v>12967044</v>
      </c>
      <c r="AA153" s="104">
        <f>(Query2[[#This Row],[Column12]]+Query2[[#This Row],[Column13]])</f>
        <v>386990.45316000003</v>
      </c>
      <c r="AB153" s="104" t="e">
        <f t="shared" si="45"/>
        <v>#DIV/0!</v>
      </c>
      <c r="AC153" s="104" t="e">
        <f t="shared" si="46"/>
        <v>#DIV/0!</v>
      </c>
      <c r="AD153" s="104" t="e">
        <f t="shared" si="47"/>
        <v>#DIV/0!</v>
      </c>
      <c r="AE153" s="104">
        <f t="shared" si="48"/>
        <v>2860893.6370687946</v>
      </c>
      <c r="AF153" s="104">
        <f>(Query2[[#This Row],[Column12]]+Query2[[#This Row],[Column13]]/I209)</f>
        <v>331785.72044676985</v>
      </c>
      <c r="AG153" s="104">
        <f t="shared" si="49"/>
        <v>3438010.3549521896</v>
      </c>
      <c r="AH153" s="102" t="s">
        <v>164</v>
      </c>
    </row>
    <row r="154" spans="1:34">
      <c r="A154" s="105" t="s">
        <v>206</v>
      </c>
      <c r="B154" s="101" t="s">
        <v>21</v>
      </c>
      <c r="C154" s="101" t="s">
        <v>88</v>
      </c>
      <c r="D154" s="101">
        <v>0</v>
      </c>
      <c r="E154" s="101">
        <v>0</v>
      </c>
      <c r="F154" s="101">
        <v>0</v>
      </c>
      <c r="G154" s="101">
        <v>0</v>
      </c>
      <c r="H154" s="101">
        <v>0</v>
      </c>
      <c r="I154" s="101">
        <v>8422524</v>
      </c>
      <c r="J154" s="101">
        <v>5737998</v>
      </c>
      <c r="K154" s="101">
        <v>3505914</v>
      </c>
      <c r="L154" s="101">
        <v>232191.27176</v>
      </c>
      <c r="M154" s="101">
        <v>39695.899890000001</v>
      </c>
      <c r="N154" s="101">
        <f>SUM(Query2[[#This Row],[Column5]],Query2[[#This Row],[Column6]])</f>
        <v>0</v>
      </c>
      <c r="O154" s="101">
        <f>SUM(Query2[[#This Row],[Column7]],Query2[[#This Row],[Column8]])</f>
        <v>0</v>
      </c>
      <c r="P154" s="101">
        <f>SUM(Query2[[#This Row],[Column10]],Query2[[#This Row],[Column11]])</f>
        <v>9243912</v>
      </c>
      <c r="Q154" s="101">
        <f>SUM(Query2[[#This Row],[Column12]],Query2[[#This Row],[Column13]])</f>
        <v>271887.17165000003</v>
      </c>
      <c r="R154" s="103">
        <f>(Query2[[#This Row],[Column4]]/D210)</f>
        <v>0</v>
      </c>
      <c r="S154" s="103">
        <f>(Query2[[#This Row],[Column15]]/O218)</f>
        <v>0</v>
      </c>
      <c r="T154" s="103">
        <f>(Query2[[#This Row],[Column14]]/N218)</f>
        <v>0</v>
      </c>
      <c r="U154" s="103">
        <f>(Query2[[#This Row],[Column9]]/I210)</f>
        <v>0.24696075667680584</v>
      </c>
      <c r="V154" s="103">
        <f>(Query2[[#This Row],[Column17]]/Q218)</f>
        <v>1.3986990422685044</v>
      </c>
      <c r="W154" s="103">
        <f>(Query2[[#This Row],[Column10]]+Query2[[#This Row],[Column11]]/J210+K210)</f>
        <v>17084061.230032481</v>
      </c>
      <c r="X154" s="104">
        <f>(Query2[[#This Row],[Column5]]+Query2[[#This Row],[Column6]])</f>
        <v>0</v>
      </c>
      <c r="Y154" s="104">
        <f>(Query2[[#This Row],[Column7]]+Query2[[#This Row],[Column8]])</f>
        <v>0</v>
      </c>
      <c r="Z154" s="104">
        <f>(Query2[[#This Row],[Column10]]+Query2[[#This Row],[Column11]])</f>
        <v>9243912</v>
      </c>
      <c r="AA154" s="104">
        <f>(Query2[[#This Row],[Column12]]+Query2[[#This Row],[Column13]])</f>
        <v>271887.17165000003</v>
      </c>
      <c r="AB154" s="104">
        <f t="shared" si="45"/>
        <v>499076.1308586236</v>
      </c>
      <c r="AC154" s="104">
        <f t="shared" si="46"/>
        <v>1230.8069109799785</v>
      </c>
      <c r="AD154" s="104">
        <f t="shared" si="47"/>
        <v>26323.857683567832</v>
      </c>
      <c r="AE154" s="104">
        <f t="shared" si="48"/>
        <v>11988777.481790533</v>
      </c>
      <c r="AF154" s="104">
        <f>(Query2[[#This Row],[Column12]]+Query2[[#This Row],[Column13]]/I210)</f>
        <v>232191.27292394202</v>
      </c>
      <c r="AG154" s="104">
        <f t="shared" si="49"/>
        <v>15240952.332683207</v>
      </c>
      <c r="AH154" s="102" t="s">
        <v>164</v>
      </c>
    </row>
    <row r="155" spans="1:34">
      <c r="A155" s="105" t="s">
        <v>206</v>
      </c>
      <c r="B155" s="101" t="s">
        <v>22</v>
      </c>
      <c r="C155" s="101" t="s">
        <v>88</v>
      </c>
      <c r="D155" s="101">
        <v>44214</v>
      </c>
      <c r="E155" s="101">
        <v>2881</v>
      </c>
      <c r="F155" s="101">
        <v>185217</v>
      </c>
      <c r="G155" s="101">
        <v>152.29157079999999</v>
      </c>
      <c r="H155" s="101">
        <v>4235.4869905000005</v>
      </c>
      <c r="I155" s="101">
        <v>20378661</v>
      </c>
      <c r="J155" s="101">
        <v>24470877</v>
      </c>
      <c r="K155" s="101">
        <v>8973398</v>
      </c>
      <c r="L155" s="101">
        <v>286724.35301000002</v>
      </c>
      <c r="M155" s="101">
        <v>97218.001690999998</v>
      </c>
      <c r="N155" s="101">
        <f>SUM(Query2[[#This Row],[Column5]],Query2[[#This Row],[Column6]])</f>
        <v>188098</v>
      </c>
      <c r="O155" s="101">
        <f>SUM(Query2[[#This Row],[Column7]],Query2[[#This Row],[Column8]])</f>
        <v>4387.7785613000005</v>
      </c>
      <c r="P155" s="101">
        <f>SUM(Query2[[#This Row],[Column10]],Query2[[#This Row],[Column11]])</f>
        <v>33444275</v>
      </c>
      <c r="Q155" s="101">
        <f>SUM(Query2[[#This Row],[Column12]],Query2[[#This Row],[Column13]])</f>
        <v>383942.35470100003</v>
      </c>
      <c r="R155" s="103">
        <f>(Query2[[#This Row],[Column4]]/D211)</f>
        <v>0.50665780487245893</v>
      </c>
      <c r="S155" s="103">
        <f>(Query2[[#This Row],[Column15]]/O219)</f>
        <v>1.0678334909536773E-2</v>
      </c>
      <c r="T155" s="103">
        <f>(Query2[[#This Row],[Column14]]/N219)</f>
        <v>1.2747447806405887E-2</v>
      </c>
      <c r="U155" s="103">
        <f>(Query2[[#This Row],[Column9]]/I211)</f>
        <v>0.8433909274474739</v>
      </c>
      <c r="V155" s="103">
        <f>(Query2[[#This Row],[Column17]]/Q219)</f>
        <v>6.4998941093736357E-2</v>
      </c>
      <c r="W155" s="103">
        <f>(Query2[[#This Row],[Column10]]+Query2[[#This Row],[Column11]]/J211+K211)</f>
        <v>28194896.496092957</v>
      </c>
      <c r="X155" s="104">
        <f>(Query2[[#This Row],[Column5]]+Query2[[#This Row],[Column6]])</f>
        <v>188098</v>
      </c>
      <c r="Y155" s="104">
        <f>(Query2[[#This Row],[Column7]]+Query2[[#This Row],[Column8]])</f>
        <v>4387.7785613000005</v>
      </c>
      <c r="Z155" s="104">
        <f>(Query2[[#This Row],[Column10]]+Query2[[#This Row],[Column11]])</f>
        <v>33444275</v>
      </c>
      <c r="AA155" s="104">
        <f>(Query2[[#This Row],[Column12]]+Query2[[#This Row],[Column13]])</f>
        <v>383942.35470100003</v>
      </c>
      <c r="AB155" s="104">
        <f t="shared" si="45"/>
        <v>68288.124168966839</v>
      </c>
      <c r="AC155" s="104">
        <f t="shared" si="46"/>
        <v>27.073249475854283</v>
      </c>
      <c r="AD155" s="104">
        <f t="shared" si="47"/>
        <v>570.78219466917244</v>
      </c>
      <c r="AE155" s="104">
        <f t="shared" si="48"/>
        <v>3990751.1297812364</v>
      </c>
      <c r="AF155" s="104">
        <f>(Query2[[#This Row],[Column12]]+Query2[[#This Row],[Column13]]/I211)</f>
        <v>286724.35703346261</v>
      </c>
      <c r="AG155" s="104">
        <f t="shared" si="49"/>
        <v>5997888.1541221477</v>
      </c>
      <c r="AH155" s="102" t="s">
        <v>164</v>
      </c>
    </row>
    <row r="156" spans="1:34">
      <c r="A156" s="105" t="s">
        <v>206</v>
      </c>
      <c r="B156" s="101" t="s">
        <v>23</v>
      </c>
      <c r="C156" s="101" t="s">
        <v>88</v>
      </c>
      <c r="D156" s="101">
        <v>7643</v>
      </c>
      <c r="E156" s="101">
        <v>215</v>
      </c>
      <c r="F156" s="101">
        <v>13864</v>
      </c>
      <c r="G156" s="101">
        <v>9.26</v>
      </c>
      <c r="H156" s="101">
        <v>248.82473160000001</v>
      </c>
      <c r="I156" s="101">
        <v>9311730</v>
      </c>
      <c r="J156" s="101">
        <v>4526005</v>
      </c>
      <c r="K156" s="101">
        <v>2363495</v>
      </c>
      <c r="L156" s="101">
        <v>213843.41794089999</v>
      </c>
      <c r="M156" s="101">
        <v>27073.073349999999</v>
      </c>
      <c r="N156" s="101">
        <f>SUM(Query2[[#This Row],[Column5]],Query2[[#This Row],[Column6]])</f>
        <v>14079</v>
      </c>
      <c r="O156" s="101">
        <f>SUM(Query2[[#This Row],[Column7]],Query2[[#This Row],[Column8]])</f>
        <v>258.0847316</v>
      </c>
      <c r="P156" s="101">
        <f>SUM(Query2[[#This Row],[Column10]],Query2[[#This Row],[Column11]])</f>
        <v>6889500</v>
      </c>
      <c r="Q156" s="101">
        <f>SUM(Query2[[#This Row],[Column12]],Query2[[#This Row],[Column13]])</f>
        <v>240916.49129089998</v>
      </c>
      <c r="R156" s="103">
        <f>(Query2[[#This Row],[Column4]]/D212)</f>
        <v>7.3999845087332011E-2</v>
      </c>
      <c r="S156" s="103">
        <f>(Query2[[#This Row],[Column15]]/O220)</f>
        <v>1.3759262969183015E-3</v>
      </c>
      <c r="T156" s="103">
        <f>(Query2[[#This Row],[Column14]]/N220)</f>
        <v>2.1063179664928032E-3</v>
      </c>
      <c r="U156" s="103">
        <f>(Query2[[#This Row],[Column9]]/I212)</f>
        <v>0.43017640053688605</v>
      </c>
      <c r="V156" s="103">
        <f>(Query2[[#This Row],[Column17]]/Q220)</f>
        <v>0.34623109416541314</v>
      </c>
      <c r="W156" s="103">
        <f>(Query2[[#This Row],[Column10]]+Query2[[#This Row],[Column11]]/J212+K212)</f>
        <v>11204634.156474132</v>
      </c>
      <c r="X156" s="104">
        <f>(Query2[[#This Row],[Column5]]+Query2[[#This Row],[Column6]])</f>
        <v>14079</v>
      </c>
      <c r="Y156" s="104">
        <f>(Query2[[#This Row],[Column7]]+Query2[[#This Row],[Column8]])</f>
        <v>258.0847316</v>
      </c>
      <c r="Z156" s="104">
        <f>(Query2[[#This Row],[Column10]]+Query2[[#This Row],[Column11]])</f>
        <v>6889500</v>
      </c>
      <c r="AA156" s="104">
        <f>(Query2[[#This Row],[Column12]]+Query2[[#This Row],[Column13]])</f>
        <v>240916.49129089998</v>
      </c>
      <c r="AB156" s="104">
        <f t="shared" si="45"/>
        <v>81457.755403081188</v>
      </c>
      <c r="AC156" s="104">
        <f t="shared" si="46"/>
        <v>100.83691110113861</v>
      </c>
      <c r="AD156" s="104">
        <f t="shared" si="47"/>
        <v>1626.7876921885288</v>
      </c>
      <c r="AE156" s="104">
        <f t="shared" si="48"/>
        <v>7119286.3984116036</v>
      </c>
      <c r="AF156" s="104">
        <f>(Query2[[#This Row],[Column12]]+Query2[[#This Row],[Column13]]/I212)</f>
        <v>213843.41919160177</v>
      </c>
      <c r="AG156" s="104">
        <f t="shared" si="49"/>
        <v>15104701.308534352</v>
      </c>
      <c r="AH156" s="102" t="s">
        <v>164</v>
      </c>
    </row>
    <row r="157" spans="1:34">
      <c r="A157" s="105" t="s">
        <v>206</v>
      </c>
      <c r="B157" s="101" t="s">
        <v>24</v>
      </c>
      <c r="C157" s="101" t="s">
        <v>88</v>
      </c>
      <c r="D157" s="101">
        <v>36372</v>
      </c>
      <c r="E157" s="101">
        <v>612</v>
      </c>
      <c r="F157" s="101">
        <v>111312</v>
      </c>
      <c r="G157" s="101">
        <v>35.341999999999999</v>
      </c>
      <c r="H157" s="101">
        <v>2583.0572980000002</v>
      </c>
      <c r="I157" s="101">
        <v>12640911</v>
      </c>
      <c r="J157" s="101">
        <v>7663416</v>
      </c>
      <c r="K157" s="101">
        <v>5083174</v>
      </c>
      <c r="L157" s="101">
        <v>358933.97252959997</v>
      </c>
      <c r="M157" s="101">
        <v>67071.176686399995</v>
      </c>
      <c r="N157" s="101">
        <f>SUM(Query2[[#This Row],[Column5]],Query2[[#This Row],[Column6]])</f>
        <v>111924</v>
      </c>
      <c r="O157" s="101">
        <f>SUM(Query2[[#This Row],[Column7]],Query2[[#This Row],[Column8]])</f>
        <v>2618.3992980000003</v>
      </c>
      <c r="P157" s="101">
        <f>SUM(Query2[[#This Row],[Column10]],Query2[[#This Row],[Column11]])</f>
        <v>12746590</v>
      </c>
      <c r="Q157" s="101">
        <f>SUM(Query2[[#This Row],[Column12]],Query2[[#This Row],[Column13]])</f>
        <v>426005.14921599999</v>
      </c>
      <c r="R157" s="103">
        <f>(Query2[[#This Row],[Column4]]/D213)</f>
        <v>0.60503027480204941</v>
      </c>
      <c r="S157" s="103" t="e">
        <f>(Query2[[#This Row],[Column15]]/O221)</f>
        <v>#DIV/0!</v>
      </c>
      <c r="T157" s="103" t="e">
        <f>(Query2[[#This Row],[Column14]]/N221)</f>
        <v>#DIV/0!</v>
      </c>
      <c r="U157" s="103">
        <f>(Query2[[#This Row],[Column9]]/I213)</f>
        <v>0.70408307002208625</v>
      </c>
      <c r="V157" s="103">
        <f>(Query2[[#This Row],[Column17]]/Q221)</f>
        <v>8.3661808380253291</v>
      </c>
      <c r="W157" s="103">
        <f>(Query2[[#This Row],[Column10]]+Query2[[#This Row],[Column11]]/J213+K213)</f>
        <v>10674651.734250873</v>
      </c>
      <c r="X157" s="104">
        <f>(Query2[[#This Row],[Column5]]+Query2[[#This Row],[Column6]])</f>
        <v>111924</v>
      </c>
      <c r="Y157" s="104">
        <f>(Query2[[#This Row],[Column7]]+Query2[[#This Row],[Column8]])</f>
        <v>2618.3992980000003</v>
      </c>
      <c r="Z157" s="104">
        <f>(Query2[[#This Row],[Column10]]+Query2[[#This Row],[Column11]])</f>
        <v>12746590</v>
      </c>
      <c r="AA157" s="104">
        <f>(Query2[[#This Row],[Column12]]+Query2[[#This Row],[Column13]])</f>
        <v>426005.14921599999</v>
      </c>
      <c r="AB157" s="104">
        <f t="shared" si="45"/>
        <v>43356.687820131578</v>
      </c>
      <c r="AC157" s="104">
        <f t="shared" si="46"/>
        <v>12.851334109388516</v>
      </c>
      <c r="AD157" s="104">
        <f t="shared" si="47"/>
        <v>304.7209727859472</v>
      </c>
      <c r="AE157" s="104">
        <f t="shared" si="48"/>
        <v>3276585.3740663775</v>
      </c>
      <c r="AF157" s="104">
        <f>(Query2[[#This Row],[Column12]]+Query2[[#This Row],[Column13]]/I213)</f>
        <v>358933.97626538132</v>
      </c>
      <c r="AG157" s="104">
        <f t="shared" si="49"/>
        <v>6922939.1677220557</v>
      </c>
      <c r="AH157" s="102" t="s">
        <v>164</v>
      </c>
    </row>
    <row r="158" spans="1:34">
      <c r="A158" s="105" t="s">
        <v>206</v>
      </c>
      <c r="B158" s="101" t="s">
        <v>25</v>
      </c>
      <c r="C158" s="101" t="s">
        <v>88</v>
      </c>
      <c r="D158" s="101">
        <v>10547502</v>
      </c>
      <c r="E158" s="101">
        <v>125814</v>
      </c>
      <c r="F158" s="101">
        <v>31230912</v>
      </c>
      <c r="G158" s="101">
        <v>5036.4391299999997</v>
      </c>
      <c r="H158" s="101">
        <v>953301.73268000002</v>
      </c>
      <c r="I158" s="101">
        <v>278133593</v>
      </c>
      <c r="J158" s="101">
        <v>170888905</v>
      </c>
      <c r="K158" s="101">
        <v>104990278</v>
      </c>
      <c r="L158" s="101">
        <v>8850193.2202199996</v>
      </c>
      <c r="M158" s="101">
        <v>1390532.70722</v>
      </c>
      <c r="N158" s="101">
        <f>SUM(Query2[[#This Row],[Column5]],Query2[[#This Row],[Column6]])</f>
        <v>31356726</v>
      </c>
      <c r="O158" s="101">
        <f>SUM(Query2[[#This Row],[Column7]],Query2[[#This Row],[Column8]])</f>
        <v>958338.17180999997</v>
      </c>
      <c r="P158" s="101">
        <f>SUM(Query2[[#This Row],[Column10]],Query2[[#This Row],[Column11]])</f>
        <v>275879183</v>
      </c>
      <c r="Q158" s="101">
        <f>SUM(Query2[[#This Row],[Column12]],Query2[[#This Row],[Column13]])</f>
        <v>10240725.927439999</v>
      </c>
      <c r="R158" s="103" t="e">
        <f>(Query2[[#This Row],[Column4]]/D214)</f>
        <v>#DIV/0!</v>
      </c>
      <c r="S158" s="103" t="e">
        <f>(Query2[[#This Row],[Column15]]/O222)</f>
        <v>#DIV/0!</v>
      </c>
      <c r="T158" s="103" t="e">
        <f>(Query2[[#This Row],[Column14]]/N222)</f>
        <v>#DIV/0!</v>
      </c>
      <c r="U158" s="103">
        <f>(Query2[[#This Row],[Column9]]/I214)</f>
        <v>102.38357915676453</v>
      </c>
      <c r="V158" s="103">
        <f>(Query2[[#This Row],[Column17]]/Q222)</f>
        <v>1063.183207442539</v>
      </c>
      <c r="W158" s="103">
        <f>(Query2[[#This Row],[Column10]]+Query2[[#This Row],[Column11]]/J214+K214)</f>
        <v>171458543.44418645</v>
      </c>
      <c r="X158" s="104">
        <f>(Query2[[#This Row],[Column5]]+Query2[[#This Row],[Column6]])</f>
        <v>31356726</v>
      </c>
      <c r="Y158" s="104">
        <f>(Query2[[#This Row],[Column7]]+Query2[[#This Row],[Column8]])</f>
        <v>958338.17180999997</v>
      </c>
      <c r="Z158" s="104">
        <f>(Query2[[#This Row],[Column10]]+Query2[[#This Row],[Column11]])</f>
        <v>275879183</v>
      </c>
      <c r="AA158" s="104">
        <f>(Query2[[#This Row],[Column12]]+Query2[[#This Row],[Column13]])</f>
        <v>10240725.927439999</v>
      </c>
      <c r="AB158" s="104" t="e">
        <f t="shared" si="45"/>
        <v>#DIV/0!</v>
      </c>
      <c r="AC158" s="104" t="e">
        <f t="shared" si="46"/>
        <v>#DIV/0!</v>
      </c>
      <c r="AD158" s="104" t="e">
        <f t="shared" si="47"/>
        <v>#DIV/0!</v>
      </c>
      <c r="AE158" s="104">
        <f t="shared" si="48"/>
        <v>601185.23488642089</v>
      </c>
      <c r="AF158" s="104">
        <f>(Query2[[#This Row],[Column12]]+Query2[[#This Row],[Column13]]/I214)</f>
        <v>8850193.7320881058</v>
      </c>
      <c r="AG158" s="104">
        <f t="shared" si="49"/>
        <v>817400.20964196208</v>
      </c>
      <c r="AH158" s="102" t="s">
        <v>164</v>
      </c>
    </row>
    <row r="159" spans="1:34">
      <c r="A159" s="105" t="s">
        <v>206</v>
      </c>
      <c r="B159" s="101" t="s">
        <v>26</v>
      </c>
      <c r="C159" s="101" t="s">
        <v>89</v>
      </c>
      <c r="D159" s="101">
        <v>6985774</v>
      </c>
      <c r="E159" s="101">
        <v>50464</v>
      </c>
      <c r="F159" s="101">
        <v>14160907</v>
      </c>
      <c r="G159" s="101">
        <v>2496.9840600000002</v>
      </c>
      <c r="H159" s="101">
        <v>496497.43559000001</v>
      </c>
      <c r="I159" s="101">
        <v>24487900</v>
      </c>
      <c r="J159" s="101">
        <v>23644098</v>
      </c>
      <c r="K159" s="101">
        <v>22566009</v>
      </c>
      <c r="L159" s="101">
        <v>1248804.9652274</v>
      </c>
      <c r="M159" s="101">
        <v>334339.94477390009</v>
      </c>
      <c r="N159" s="101">
        <f>SUM(Query2[[#This Row],[Column5]],Query2[[#This Row],[Column6]])</f>
        <v>14211371</v>
      </c>
      <c r="O159" s="101">
        <f>SUM(Query2[[#This Row],[Column7]],Query2[[#This Row],[Column8]])</f>
        <v>498994.41965</v>
      </c>
      <c r="P159" s="101">
        <f>SUM(Query2[[#This Row],[Column10]],Query2[[#This Row],[Column11]])</f>
        <v>46210107</v>
      </c>
      <c r="Q159" s="101">
        <f>SUM(Query2[[#This Row],[Column12]],Query2[[#This Row],[Column13]])</f>
        <v>1583144.9100013</v>
      </c>
      <c r="R159" s="103" t="e">
        <f>(Query2[[#This Row],[Column4]]/D216)</f>
        <v>#DIV/0!</v>
      </c>
      <c r="S159" s="103">
        <f>(Query2[[#This Row],[Column15]]/O223)</f>
        <v>2700.0442206716557</v>
      </c>
      <c r="T159" s="103">
        <f>(Query2[[#This Row],[Column14]]/N223)</f>
        <v>2168.3507781507478</v>
      </c>
      <c r="U159" s="103">
        <f>(Query2[[#This Row],[Column9]]/I216)</f>
        <v>2.8872181124864205</v>
      </c>
      <c r="V159" s="103">
        <f>(Query2[[#This Row],[Column17]]/Q223)</f>
        <v>31.352497107239042</v>
      </c>
      <c r="W159" s="103">
        <f>(Query2[[#This Row],[Column10]]+Query2[[#This Row],[Column11]]/J216+K216)</f>
        <v>26179721.620193608</v>
      </c>
      <c r="X159" s="104">
        <f>(Query2[[#This Row],[Column5]]+Query2[[#This Row],[Column6]])</f>
        <v>14211371</v>
      </c>
      <c r="Y159" s="104">
        <f>(Query2[[#This Row],[Column7]]+Query2[[#This Row],[Column8]])</f>
        <v>498994.41965</v>
      </c>
      <c r="Z159" s="104">
        <f>(Query2[[#This Row],[Column10]]+Query2[[#This Row],[Column11]])</f>
        <v>46210107</v>
      </c>
      <c r="AA159" s="104">
        <f>(Query2[[#This Row],[Column12]]+Query2[[#This Row],[Column13]])</f>
        <v>1583144.9100013</v>
      </c>
      <c r="AB159" s="104" t="e">
        <f>(G216+H216/E216+F216)</f>
        <v>#DIV/0!</v>
      </c>
      <c r="AC159" s="104" t="e">
        <f>(G216+H216/D216)</f>
        <v>#DIV/0!</v>
      </c>
      <c r="AD159" s="104" t="e">
        <f>(E216+F216/D216)</f>
        <v>#DIV/0!</v>
      </c>
      <c r="AE159" s="104">
        <f>(L216+M216/J216+K216)</f>
        <v>2664352.1315181768</v>
      </c>
      <c r="AF159" s="104">
        <f>(Query2[[#This Row],[Column12]]+Query2[[#This Row],[Column13]]/I216)</f>
        <v>1248805.0046473725</v>
      </c>
      <c r="AG159" s="104">
        <f>(J216+K216/I216)</f>
        <v>3408663.2989590503</v>
      </c>
      <c r="AH159" s="102" t="s">
        <v>164</v>
      </c>
    </row>
    <row r="160" spans="1:34">
      <c r="A160" s="105" t="s">
        <v>206</v>
      </c>
      <c r="B160" s="101" t="s">
        <v>27</v>
      </c>
      <c r="C160" s="101" t="s">
        <v>89</v>
      </c>
      <c r="D160" s="101">
        <v>0</v>
      </c>
      <c r="E160" s="101">
        <v>0</v>
      </c>
      <c r="F160" s="101">
        <v>0</v>
      </c>
      <c r="G160" s="101">
        <v>0</v>
      </c>
      <c r="H160" s="101">
        <v>0</v>
      </c>
      <c r="I160" s="101">
        <v>3634522</v>
      </c>
      <c r="J160" s="101">
        <v>2176751</v>
      </c>
      <c r="K160" s="101">
        <v>1013374</v>
      </c>
      <c r="L160" s="101">
        <v>82832.181949999998</v>
      </c>
      <c r="M160" s="101">
        <v>15153.915606100001</v>
      </c>
      <c r="N160" s="101">
        <f>SUM(Query2[[#This Row],[Column5]],Query2[[#This Row],[Column6]])</f>
        <v>0</v>
      </c>
      <c r="O160" s="101">
        <f>SUM(Query2[[#This Row],[Column7]],Query2[[#This Row],[Column8]])</f>
        <v>0</v>
      </c>
      <c r="P160" s="101">
        <f>SUM(Query2[[#This Row],[Column10]],Query2[[#This Row],[Column11]])</f>
        <v>3190125</v>
      </c>
      <c r="Q160" s="101">
        <f>SUM(Query2[[#This Row],[Column12]],Query2[[#This Row],[Column13]])</f>
        <v>97986.097556099994</v>
      </c>
      <c r="R160" s="103">
        <f>(Query2[[#This Row],[Column4]]/D217)</f>
        <v>0</v>
      </c>
      <c r="S160" s="103">
        <f>(Query2[[#This Row],[Column15]]/O224)</f>
        <v>0</v>
      </c>
      <c r="T160" s="103">
        <f>(Query2[[#This Row],[Column14]]/N224)</f>
        <v>0</v>
      </c>
      <c r="U160" s="103">
        <f>(Query2[[#This Row],[Column9]]/I217)</f>
        <v>8.627747346428867E-2</v>
      </c>
      <c r="V160" s="103">
        <f>(Query2[[#This Row],[Column17]]/Q224)</f>
        <v>6.2954328630049705</v>
      </c>
      <c r="W160" s="103">
        <f>(Query2[[#This Row],[Column10]]+Query2[[#This Row],[Column11]]/J217+K217)</f>
        <v>13839295.042891331</v>
      </c>
      <c r="X160" s="104">
        <f>(Query2[[#This Row],[Column5]]+Query2[[#This Row],[Column6]])</f>
        <v>0</v>
      </c>
      <c r="Y160" s="104">
        <f>(Query2[[#This Row],[Column7]]+Query2[[#This Row],[Column8]])</f>
        <v>0</v>
      </c>
      <c r="Z160" s="104">
        <f>(Query2[[#This Row],[Column10]]+Query2[[#This Row],[Column11]])</f>
        <v>3190125</v>
      </c>
      <c r="AA160" s="104">
        <f>(Query2[[#This Row],[Column12]]+Query2[[#This Row],[Column13]])</f>
        <v>97986.097556099994</v>
      </c>
      <c r="AB160" s="104">
        <f>(G217+H217/E217+F217)</f>
        <v>447237.29853543086</v>
      </c>
      <c r="AC160" s="104">
        <f>(G217+H217/D217)</f>
        <v>284.7943122048801</v>
      </c>
      <c r="AD160" s="104">
        <f>(E217+F217/D217)</f>
        <v>5854.9784926933389</v>
      </c>
      <c r="AE160" s="104">
        <f>(L217+M217/J217+K217)</f>
        <v>12410158.401258314</v>
      </c>
      <c r="AF160" s="104">
        <f>(Query2[[#This Row],[Column12]]+Query2[[#This Row],[Column13]]/I217)</f>
        <v>82832.182309728611</v>
      </c>
      <c r="AG160" s="104">
        <f>(J217+K217/I217)</f>
        <v>23626546.276849288</v>
      </c>
      <c r="AH160" s="102" t="s">
        <v>164</v>
      </c>
    </row>
    <row r="161" spans="1:34">
      <c r="A161" s="105" t="s">
        <v>206</v>
      </c>
      <c r="B161" s="101" t="s">
        <v>28</v>
      </c>
      <c r="C161" s="101" t="s">
        <v>89</v>
      </c>
      <c r="D161" s="101">
        <v>0</v>
      </c>
      <c r="E161" s="101">
        <v>0</v>
      </c>
      <c r="F161" s="101">
        <v>0</v>
      </c>
      <c r="G161" s="101">
        <v>0</v>
      </c>
      <c r="H161" s="101">
        <v>0</v>
      </c>
      <c r="I161" s="101">
        <v>694837</v>
      </c>
      <c r="J161" s="101">
        <v>428620</v>
      </c>
      <c r="K161" s="101">
        <v>236354</v>
      </c>
      <c r="L161" s="101">
        <v>17437.562880000001</v>
      </c>
      <c r="M161" s="101">
        <v>2899.9588600000002</v>
      </c>
      <c r="N161" s="101">
        <f>SUM(Query2[[#This Row],[Column5]],Query2[[#This Row],[Column6]])</f>
        <v>0</v>
      </c>
      <c r="O161" s="101">
        <f>SUM(Query2[[#This Row],[Column7]],Query2[[#This Row],[Column8]])</f>
        <v>0</v>
      </c>
      <c r="P161" s="101">
        <f>SUM(Query2[[#This Row],[Column10]],Query2[[#This Row],[Column11]])</f>
        <v>664974</v>
      </c>
      <c r="Q161" s="101">
        <f>SUM(Query2[[#This Row],[Column12]],Query2[[#This Row],[Column13]])</f>
        <v>20337.52174</v>
      </c>
      <c r="R161" s="103">
        <f>(Query2[[#This Row],[Column4]]/D218)</f>
        <v>0</v>
      </c>
      <c r="S161" s="103">
        <f>(Query2[[#This Row],[Column15]]/O225)</f>
        <v>0</v>
      </c>
      <c r="T161" s="103">
        <f>(Query2[[#This Row],[Column14]]/N225)</f>
        <v>0</v>
      </c>
      <c r="U161" s="103">
        <f>(Query2[[#This Row],[Column9]]/I218)</f>
        <v>5.5024983243139827E-2</v>
      </c>
      <c r="V161" s="103">
        <f>(Query2[[#This Row],[Column17]]/Q225)</f>
        <v>2.0202566264562396</v>
      </c>
      <c r="W161" s="103">
        <f>(Query2[[#This Row],[Column10]]+Query2[[#This Row],[Column11]]/J218+K218)</f>
        <v>3014582.0613655932</v>
      </c>
      <c r="X161" s="104">
        <f>(Query2[[#This Row],[Column5]]+Query2[[#This Row],[Column6]])</f>
        <v>0</v>
      </c>
      <c r="Y161" s="104">
        <f>(Query2[[#This Row],[Column7]]+Query2[[#This Row],[Column8]])</f>
        <v>0</v>
      </c>
      <c r="Z161" s="104">
        <f>(Query2[[#This Row],[Column10]]+Query2[[#This Row],[Column11]])</f>
        <v>664974</v>
      </c>
      <c r="AA161" s="104">
        <f>(Query2[[#This Row],[Column12]]+Query2[[#This Row],[Column13]])</f>
        <v>20337.52174</v>
      </c>
      <c r="AB161" s="104">
        <f>(G218+H218/E218+F218)</f>
        <v>54759.823794960401</v>
      </c>
      <c r="AC161" s="104">
        <f>(G218+H218/D218)</f>
        <v>18.177250825461069</v>
      </c>
      <c r="AD161" s="104">
        <f>(E218+F218/D218)</f>
        <v>299.5112644947543</v>
      </c>
      <c r="AE161" s="104">
        <f>(L218+M218/J218+K218)</f>
        <v>2749328.7417202005</v>
      </c>
      <c r="AF161" s="104">
        <f>(Query2[[#This Row],[Column12]]+Query2[[#This Row],[Column13]]/I218)</f>
        <v>17437.563109651255</v>
      </c>
      <c r="AG161" s="104">
        <f>(J218+K218/I218)</f>
        <v>3851572.2047854615</v>
      </c>
      <c r="AH161" s="102" t="s">
        <v>164</v>
      </c>
    </row>
    <row r="162" spans="1:34">
      <c r="A162" s="105" t="s">
        <v>206</v>
      </c>
      <c r="B162" s="101" t="s">
        <v>29</v>
      </c>
      <c r="C162" s="101" t="s">
        <v>89</v>
      </c>
      <c r="D162" s="101">
        <v>6715</v>
      </c>
      <c r="E162" s="101">
        <v>185</v>
      </c>
      <c r="F162" s="101">
        <v>14445</v>
      </c>
      <c r="G162" s="101">
        <v>5.5192300000000003</v>
      </c>
      <c r="H162" s="101">
        <v>388.66602829999999</v>
      </c>
      <c r="I162" s="101">
        <v>2027703</v>
      </c>
      <c r="J162" s="101">
        <v>2330169</v>
      </c>
      <c r="K162" s="101">
        <v>1471460</v>
      </c>
      <c r="L162" s="101">
        <v>106922.494899</v>
      </c>
      <c r="M162" s="101">
        <v>17661.1195118</v>
      </c>
      <c r="N162" s="101">
        <f>SUM(Query2[[#This Row],[Column5]],Query2[[#This Row],[Column6]])</f>
        <v>14630</v>
      </c>
      <c r="O162" s="101">
        <f>SUM(Query2[[#This Row],[Column7]],Query2[[#This Row],[Column8]])</f>
        <v>394.18525829999999</v>
      </c>
      <c r="P162" s="101">
        <f>SUM(Query2[[#This Row],[Column10]],Query2[[#This Row],[Column11]])</f>
        <v>3801629</v>
      </c>
      <c r="Q162" s="101">
        <f>SUM(Query2[[#This Row],[Column12]],Query2[[#This Row],[Column13]])</f>
        <v>124583.6144108</v>
      </c>
      <c r="R162" s="103">
        <f>(Query2[[#This Row],[Column4]]/D219)</f>
        <v>6.3957917880700342E-4</v>
      </c>
      <c r="S162" s="103" t="e">
        <f>(Query2[[#This Row],[Column15]]/O226)</f>
        <v>#DIV/0!</v>
      </c>
      <c r="T162" s="103" t="e">
        <f>(Query2[[#This Row],[Column14]]/N226)</f>
        <v>#DIV/0!</v>
      </c>
      <c r="U162" s="103">
        <f>(Query2[[#This Row],[Column9]]/I219)</f>
        <v>7.2737188583005255E-3</v>
      </c>
      <c r="V162" s="103">
        <f>(Query2[[#This Row],[Column17]]/Q226)</f>
        <v>0.70706005533320393</v>
      </c>
      <c r="W162" s="103">
        <f>(Query2[[#This Row],[Column10]]+Query2[[#This Row],[Column11]]/J219+K219)</f>
        <v>67607758.014417484</v>
      </c>
      <c r="X162" s="104">
        <f>(Query2[[#This Row],[Column5]]+Query2[[#This Row],[Column6]])</f>
        <v>14630</v>
      </c>
      <c r="Y162" s="104">
        <f>(Query2[[#This Row],[Column7]]+Query2[[#This Row],[Column8]])</f>
        <v>394.18525829999999</v>
      </c>
      <c r="Z162" s="104">
        <f>(Query2[[#This Row],[Column10]]+Query2[[#This Row],[Column11]])</f>
        <v>3801629</v>
      </c>
      <c r="AA162" s="104">
        <f>(Query2[[#This Row],[Column12]]+Query2[[#This Row],[Column13]])</f>
        <v>124583.6144108</v>
      </c>
      <c r="AB162" s="104">
        <f>(G219+H219/E219+F219)</f>
        <v>14708849.392870702</v>
      </c>
      <c r="AC162" s="104">
        <f>(G219+H219/D219)</f>
        <v>1970.0634995364676</v>
      </c>
      <c r="AD162" s="104">
        <f>(E219+F219/D219)</f>
        <v>48868.400775648101</v>
      </c>
      <c r="AE162" s="104">
        <f>(L219+M219/J219+K219)</f>
        <v>70484684.073956668</v>
      </c>
      <c r="AF162" s="104">
        <f>(Query2[[#This Row],[Column12]]+Query2[[#This Row],[Column13]]/I219)</f>
        <v>106922.49496235346</v>
      </c>
      <c r="AG162" s="104">
        <f>(J219+K219/I219)</f>
        <v>102060804.23416193</v>
      </c>
      <c r="AH162" s="102" t="s">
        <v>164</v>
      </c>
    </row>
    <row r="163" spans="1:34">
      <c r="A163" s="105" t="s">
        <v>206</v>
      </c>
      <c r="B163" s="101" t="s">
        <v>30</v>
      </c>
      <c r="C163" s="101" t="s">
        <v>89</v>
      </c>
      <c r="D163" s="101">
        <v>26463</v>
      </c>
      <c r="E163" s="101">
        <v>760</v>
      </c>
      <c r="F163" s="101">
        <v>53047</v>
      </c>
      <c r="G163" s="101">
        <v>49.245710000000003</v>
      </c>
      <c r="H163" s="101">
        <v>612.69964000000004</v>
      </c>
      <c r="I163" s="101">
        <v>735901</v>
      </c>
      <c r="J163" s="101">
        <v>414987</v>
      </c>
      <c r="K163" s="101">
        <v>485965</v>
      </c>
      <c r="L163" s="101">
        <v>25219.11289</v>
      </c>
      <c r="M163" s="101">
        <v>9327.2435399999995</v>
      </c>
      <c r="N163" s="101">
        <f>SUM(Query2[[#This Row],[Column5]],Query2[[#This Row],[Column6]])</f>
        <v>53807</v>
      </c>
      <c r="O163" s="101">
        <f>SUM(Query2[[#This Row],[Column7]],Query2[[#This Row],[Column8]])</f>
        <v>661.94535000000008</v>
      </c>
      <c r="P163" s="101">
        <f>SUM(Query2[[#This Row],[Column10]],Query2[[#This Row],[Column11]])</f>
        <v>900952</v>
      </c>
      <c r="Q163" s="101">
        <f>SUM(Query2[[#This Row],[Column12]],Query2[[#This Row],[Column13]])</f>
        <v>34546.35643</v>
      </c>
      <c r="R163" s="103" t="e">
        <f>(Query2[[#This Row],[Column4]]/#REF!)</f>
        <v>#REF!</v>
      </c>
      <c r="S163" s="103">
        <f>(Query2[[#This Row],[Column15]]/O227)</f>
        <v>1.0562292632278825E-3</v>
      </c>
      <c r="T163" s="103">
        <f>(Query2[[#This Row],[Column14]]/N227)</f>
        <v>2.4200300971200846E-3</v>
      </c>
      <c r="U163" s="103" t="e">
        <f>(Query2[[#This Row],[Column9]]/#REF!)</f>
        <v>#REF!</v>
      </c>
      <c r="V163" s="103">
        <f>(Query2[[#This Row],[Column17]]/Q227)</f>
        <v>3.1886496837402752E-2</v>
      </c>
      <c r="W163" s="103" t="e">
        <f>(Query2[[#This Row],[Column10]]+Query2[[#This Row],[Column11]]/#REF!+#REF!)</f>
        <v>#REF!</v>
      </c>
      <c r="X163" s="104">
        <f>(Query2[[#This Row],[Column5]]+Query2[[#This Row],[Column6]])</f>
        <v>53807</v>
      </c>
      <c r="Y163" s="104">
        <f>(Query2[[#This Row],[Column7]]+Query2[[#This Row],[Column8]])</f>
        <v>661.94535000000008</v>
      </c>
      <c r="Z163" s="104">
        <f>(Query2[[#This Row],[Column10]]+Query2[[#This Row],[Column11]])</f>
        <v>900952</v>
      </c>
      <c r="AA163" s="104">
        <f>(Query2[[#This Row],[Column12]]+Query2[[#This Row],[Column13]])</f>
        <v>34546.35643</v>
      </c>
      <c r="AB163" s="104" t="e">
        <f>(#REF!+#REF!/#REF!+#REF!)</f>
        <v>#REF!</v>
      </c>
      <c r="AC163" s="104" t="e">
        <f>(#REF!+#REF!/#REF!)</f>
        <v>#REF!</v>
      </c>
      <c r="AD163" s="104" t="e">
        <f>(#REF!+#REF!/#REF!)</f>
        <v>#REF!</v>
      </c>
      <c r="AE163" s="104" t="e">
        <f>(#REF!+#REF!/#REF!+#REF!)</f>
        <v>#REF!</v>
      </c>
      <c r="AF163" s="104" t="e">
        <f>(Query2[[#This Row],[Column12]]+Query2[[#This Row],[Column13]]/#REF!)</f>
        <v>#REF!</v>
      </c>
      <c r="AG163" s="104" t="e">
        <f>(#REF!+#REF!/#REF!)</f>
        <v>#REF!</v>
      </c>
      <c r="AH163" s="102" t="s">
        <v>164</v>
      </c>
    </row>
    <row r="164" spans="1:34">
      <c r="A164" s="105" t="s">
        <v>206</v>
      </c>
      <c r="B164" s="101" t="s">
        <v>31</v>
      </c>
      <c r="C164" s="101" t="s">
        <v>89</v>
      </c>
      <c r="D164" s="101">
        <v>6140</v>
      </c>
      <c r="E164" s="101">
        <v>428</v>
      </c>
      <c r="F164" s="101">
        <v>19831</v>
      </c>
      <c r="G164" s="101">
        <v>6.22072</v>
      </c>
      <c r="H164" s="101">
        <v>351.70390579999997</v>
      </c>
      <c r="I164" s="101">
        <v>475756</v>
      </c>
      <c r="J164" s="101">
        <v>474639</v>
      </c>
      <c r="K164" s="101">
        <v>254626</v>
      </c>
      <c r="L164" s="101">
        <v>16100.8824649</v>
      </c>
      <c r="M164" s="101">
        <v>3224.9787888999999</v>
      </c>
      <c r="N164" s="101">
        <f>SUM(Query2[[#This Row],[Column5]],Query2[[#This Row],[Column6]])</f>
        <v>20259</v>
      </c>
      <c r="O164" s="101">
        <f>SUM(Query2[[#This Row],[Column7]],Query2[[#This Row],[Column8]])</f>
        <v>357.92462579999994</v>
      </c>
      <c r="P164" s="101">
        <f>SUM(Query2[[#This Row],[Column10]],Query2[[#This Row],[Column11]])</f>
        <v>729265</v>
      </c>
      <c r="Q164" s="101">
        <f>SUM(Query2[[#This Row],[Column12]],Query2[[#This Row],[Column13]])</f>
        <v>19325.861253800002</v>
      </c>
      <c r="R164" s="103">
        <f>(Query2[[#This Row],[Column4]]/D220)</f>
        <v>8.8944412349772309E-4</v>
      </c>
      <c r="S164" s="103">
        <f>(Query2[[#This Row],[Column15]]/O228)</f>
        <v>1.5414318972061544E-3</v>
      </c>
      <c r="T164" s="103">
        <f>(Query2[[#This Row],[Column14]]/N228)</f>
        <v>1.7591312623301564E-3</v>
      </c>
      <c r="U164" s="103">
        <f>(Query2[[#This Row],[Column9]]/I220)</f>
        <v>1.921783528347636E-2</v>
      </c>
      <c r="V164" s="103">
        <f>(Query2[[#This Row],[Column17]]/Q228)</f>
        <v>2.4168812505367426E-2</v>
      </c>
      <c r="W164" s="103">
        <f>(Query2[[#This Row],[Column10]]+Query2[[#This Row],[Column11]]/J220+K220)</f>
        <v>11669413.023019105</v>
      </c>
      <c r="X164" s="104">
        <f>(Query2[[#This Row],[Column5]]+Query2[[#This Row],[Column6]])</f>
        <v>20259</v>
      </c>
      <c r="Y164" s="104">
        <f>(Query2[[#This Row],[Column7]]+Query2[[#This Row],[Column8]])</f>
        <v>357.92462579999994</v>
      </c>
      <c r="Z164" s="104">
        <f>(Query2[[#This Row],[Column10]]+Query2[[#This Row],[Column11]])</f>
        <v>729265</v>
      </c>
      <c r="AA164" s="104">
        <f>(Query2[[#This Row],[Column12]]+Query2[[#This Row],[Column13]])</f>
        <v>19325.861253800002</v>
      </c>
      <c r="AB164" s="104">
        <f t="shared" ref="AB164:AB178" si="50">(G220+H220/E220+F220)</f>
        <v>6667590.0217423784</v>
      </c>
      <c r="AC164" s="104">
        <f t="shared" ref="AC164:AC178" si="51">(G220+H220/D220)</f>
        <v>849.34591900652219</v>
      </c>
      <c r="AD164" s="104">
        <f t="shared" ref="AD164:AD178" si="52">(E220+F220/D220)</f>
        <v>17446.965746550723</v>
      </c>
      <c r="AE164" s="104">
        <f t="shared" ref="AE164:AE178" si="53">(L220+M220/J220+K220)</f>
        <v>11730278.747286191</v>
      </c>
      <c r="AF164" s="104">
        <f>(Query2[[#This Row],[Column12]]+Query2[[#This Row],[Column13]]/I220)</f>
        <v>16100.882595170793</v>
      </c>
      <c r="AG164" s="104">
        <f t="shared" ref="AG164:AG178" si="54">(J220+K220/I220)</f>
        <v>11061507.45220517</v>
      </c>
      <c r="AH164" s="102" t="s">
        <v>164</v>
      </c>
    </row>
    <row r="165" spans="1:34">
      <c r="A165" s="105" t="s">
        <v>206</v>
      </c>
      <c r="B165" s="101" t="s">
        <v>32</v>
      </c>
      <c r="C165" s="101" t="s">
        <v>89</v>
      </c>
      <c r="D165" s="101">
        <v>0</v>
      </c>
      <c r="E165" s="101">
        <v>0</v>
      </c>
      <c r="F165" s="101">
        <v>0</v>
      </c>
      <c r="G165" s="101">
        <v>0</v>
      </c>
      <c r="H165" s="101">
        <v>0</v>
      </c>
      <c r="I165" s="101">
        <v>7658347</v>
      </c>
      <c r="J165" s="101">
        <v>7211826</v>
      </c>
      <c r="K165" s="101">
        <v>5071130</v>
      </c>
      <c r="L165" s="101">
        <v>326825.53411000001</v>
      </c>
      <c r="M165" s="101">
        <v>64363.755226599998</v>
      </c>
      <c r="N165" s="101">
        <f>SUM(Query2[[#This Row],[Column5]],Query2[[#This Row],[Column6]])</f>
        <v>0</v>
      </c>
      <c r="O165" s="101">
        <f>SUM(Query2[[#This Row],[Column7]],Query2[[#This Row],[Column8]])</f>
        <v>0</v>
      </c>
      <c r="P165" s="101">
        <f>SUM(Query2[[#This Row],[Column10]],Query2[[#This Row],[Column11]])</f>
        <v>12282956</v>
      </c>
      <c r="Q165" s="101">
        <f>SUM(Query2[[#This Row],[Column12]],Query2[[#This Row],[Column13]])</f>
        <v>391189.28933659999</v>
      </c>
      <c r="R165" s="103" t="e">
        <f>(Query2[[#This Row],[Column4]]/D221)</f>
        <v>#DIV/0!</v>
      </c>
      <c r="S165" s="103" t="e">
        <f>(Query2[[#This Row],[Column15]]/O229)</f>
        <v>#DIV/0!</v>
      </c>
      <c r="T165" s="103" t="e">
        <f>(Query2[[#This Row],[Column14]]/N229)</f>
        <v>#DIV/0!</v>
      </c>
      <c r="U165" s="103">
        <f>(Query2[[#This Row],[Column9]]/I221)</f>
        <v>2.1005246685268277</v>
      </c>
      <c r="V165" s="103">
        <f>(Query2[[#This Row],[Column17]]/Q229)</f>
        <v>7.0914916718915393</v>
      </c>
      <c r="W165" s="103">
        <f>(Query2[[#This Row],[Column10]]+Query2[[#This Row],[Column11]]/J221+K221)</f>
        <v>7870909.8911533207</v>
      </c>
      <c r="X165" s="104">
        <f>(Query2[[#This Row],[Column5]]+Query2[[#This Row],[Column6]])</f>
        <v>0</v>
      </c>
      <c r="Y165" s="104">
        <f>(Query2[[#This Row],[Column7]]+Query2[[#This Row],[Column8]])</f>
        <v>0</v>
      </c>
      <c r="Z165" s="104">
        <f>(Query2[[#This Row],[Column10]]+Query2[[#This Row],[Column11]])</f>
        <v>12282956</v>
      </c>
      <c r="AA165" s="104">
        <f>(Query2[[#This Row],[Column12]]+Query2[[#This Row],[Column13]])</f>
        <v>391189.28933659999</v>
      </c>
      <c r="AB165" s="104" t="e">
        <f t="shared" si="50"/>
        <v>#DIV/0!</v>
      </c>
      <c r="AC165" s="104" t="e">
        <f t="shared" si="51"/>
        <v>#DIV/0!</v>
      </c>
      <c r="AD165" s="104" t="e">
        <f t="shared" si="52"/>
        <v>#DIV/0!</v>
      </c>
      <c r="AE165" s="104">
        <f t="shared" si="53"/>
        <v>702502.01203325042</v>
      </c>
      <c r="AF165" s="104">
        <f>(Query2[[#This Row],[Column12]]+Query2[[#This Row],[Column13]]/I221)</f>
        <v>326825.55176363408</v>
      </c>
      <c r="AG165" s="104">
        <f t="shared" si="54"/>
        <v>1303246.1807718817</v>
      </c>
      <c r="AH165" s="102" t="s">
        <v>164</v>
      </c>
    </row>
    <row r="166" spans="1:34">
      <c r="A166" s="105" t="s">
        <v>206</v>
      </c>
      <c r="B166" s="101" t="s">
        <v>33</v>
      </c>
      <c r="C166" s="101" t="s">
        <v>89</v>
      </c>
      <c r="D166" s="101">
        <v>14499647</v>
      </c>
      <c r="E166" s="101">
        <v>181611</v>
      </c>
      <c r="F166" s="101">
        <v>48248308</v>
      </c>
      <c r="G166" s="101">
        <v>10864.652109300001</v>
      </c>
      <c r="H166" s="101">
        <v>1506639.1989225</v>
      </c>
      <c r="I166" s="101">
        <v>32113096</v>
      </c>
      <c r="J166" s="101">
        <v>35310508</v>
      </c>
      <c r="K166" s="101">
        <v>42026422</v>
      </c>
      <c r="L166" s="101">
        <v>1893248.5254240998</v>
      </c>
      <c r="M166" s="101">
        <v>609800.79312439985</v>
      </c>
      <c r="N166" s="101">
        <f>SUM(Query2[[#This Row],[Column5]],Query2[[#This Row],[Column6]])</f>
        <v>48429919</v>
      </c>
      <c r="O166" s="101">
        <f>SUM(Query2[[#This Row],[Column7]],Query2[[#This Row],[Column8]])</f>
        <v>1517503.8510318</v>
      </c>
      <c r="P166" s="101">
        <f>SUM(Query2[[#This Row],[Column10]],Query2[[#This Row],[Column11]])</f>
        <v>77336930</v>
      </c>
      <c r="Q166" s="101">
        <f>SUM(Query2[[#This Row],[Column12]],Query2[[#This Row],[Column13]])</f>
        <v>2503049.3185484996</v>
      </c>
      <c r="R166" s="103" t="e">
        <f>(Query2[[#This Row],[Column4]]/D222)</f>
        <v>#DIV/0!</v>
      </c>
      <c r="S166" s="103">
        <f>(Query2[[#This Row],[Column15]]/O230)</f>
        <v>17.073584958261897</v>
      </c>
      <c r="T166" s="103">
        <f>(Query2[[#This Row],[Column14]]/N230)</f>
        <v>31.99714516011813</v>
      </c>
      <c r="U166" s="103">
        <f>(Query2[[#This Row],[Column9]]/I222)</f>
        <v>46.130889345380893</v>
      </c>
      <c r="V166" s="103">
        <f>(Query2[[#This Row],[Column17]]/Q230)</f>
        <v>26.075074000187886</v>
      </c>
      <c r="W166" s="103">
        <f>(Query2[[#This Row],[Column10]]+Query2[[#This Row],[Column11]]/J222+K222)</f>
        <v>35439385.109696537</v>
      </c>
      <c r="X166" s="104">
        <f>(Query2[[#This Row],[Column5]]+Query2[[#This Row],[Column6]])</f>
        <v>48429919</v>
      </c>
      <c r="Y166" s="104">
        <f>(Query2[[#This Row],[Column7]]+Query2[[#This Row],[Column8]])</f>
        <v>1517503.8510318</v>
      </c>
      <c r="Z166" s="104">
        <f>(Query2[[#This Row],[Column10]]+Query2[[#This Row],[Column11]])</f>
        <v>77336930</v>
      </c>
      <c r="AA166" s="104">
        <f>(Query2[[#This Row],[Column12]]+Query2[[#This Row],[Column13]])</f>
        <v>2503049.3185484996</v>
      </c>
      <c r="AB166" s="104" t="e">
        <f t="shared" si="50"/>
        <v>#DIV/0!</v>
      </c>
      <c r="AC166" s="104" t="e">
        <f t="shared" si="51"/>
        <v>#DIV/0!</v>
      </c>
      <c r="AD166" s="104" t="e">
        <f t="shared" si="52"/>
        <v>#DIV/0!</v>
      </c>
      <c r="AE166" s="104">
        <f t="shared" si="53"/>
        <v>136980.80715164455</v>
      </c>
      <c r="AF166" s="104">
        <f>(Query2[[#This Row],[Column12]]+Query2[[#This Row],[Column13]]/I222)</f>
        <v>1893249.4014110463</v>
      </c>
      <c r="AG166" s="104">
        <f t="shared" si="54"/>
        <v>229515.18487064197</v>
      </c>
      <c r="AH166" s="102" t="s">
        <v>164</v>
      </c>
    </row>
    <row r="167" spans="1:34">
      <c r="A167" s="105" t="s">
        <v>206</v>
      </c>
      <c r="B167" s="101" t="s">
        <v>34</v>
      </c>
      <c r="C167" s="101" t="s">
        <v>89</v>
      </c>
      <c r="D167" s="101">
        <v>9110690</v>
      </c>
      <c r="E167" s="101">
        <v>44389</v>
      </c>
      <c r="F167" s="101">
        <v>24735885</v>
      </c>
      <c r="G167" s="101">
        <v>2223.4854999999998</v>
      </c>
      <c r="H167" s="101">
        <v>669235.19978999998</v>
      </c>
      <c r="I167" s="101">
        <v>46088262</v>
      </c>
      <c r="J167" s="101">
        <v>27769999</v>
      </c>
      <c r="K167" s="101">
        <v>31898511</v>
      </c>
      <c r="L167" s="101">
        <v>1505184.81862</v>
      </c>
      <c r="M167" s="101">
        <v>466286.76328999997</v>
      </c>
      <c r="N167" s="101">
        <f>SUM(Query2[[#This Row],[Column5]],Query2[[#This Row],[Column6]])</f>
        <v>24780274</v>
      </c>
      <c r="O167" s="101">
        <f>SUM(Query2[[#This Row],[Column7]],Query2[[#This Row],[Column8]])</f>
        <v>671458.68528999994</v>
      </c>
      <c r="P167" s="101">
        <f>SUM(Query2[[#This Row],[Column10]],Query2[[#This Row],[Column11]])</f>
        <v>59668510</v>
      </c>
      <c r="Q167" s="101">
        <f>SUM(Query2[[#This Row],[Column12]],Query2[[#This Row],[Column13]])</f>
        <v>1971471.5819099999</v>
      </c>
      <c r="R167" s="103">
        <f>(Query2[[#This Row],[Column4]]/D223)</f>
        <v>1364.488542758724</v>
      </c>
      <c r="S167" s="103">
        <f>(Query2[[#This Row],[Column15]]/O231)</f>
        <v>187.71022705014039</v>
      </c>
      <c r="T167" s="103">
        <f>(Query2[[#This Row],[Column14]]/N231)</f>
        <v>160.68549307464855</v>
      </c>
      <c r="U167" s="103">
        <f>(Query2[[#This Row],[Column9]]/I223)</f>
        <v>22.704360248875577</v>
      </c>
      <c r="V167" s="103">
        <f>(Query2[[#This Row],[Column17]]/Q231)</f>
        <v>11.163769268874329</v>
      </c>
      <c r="W167" s="103">
        <f>(Query2[[#This Row],[Column10]]+Query2[[#This Row],[Column11]]/J223+K223)</f>
        <v>28529872.183670837</v>
      </c>
      <c r="X167" s="104">
        <f>(Query2[[#This Row],[Column5]]+Query2[[#This Row],[Column6]])</f>
        <v>24780274</v>
      </c>
      <c r="Y167" s="104">
        <f>(Query2[[#This Row],[Column7]]+Query2[[#This Row],[Column8]])</f>
        <v>671458.68528999994</v>
      </c>
      <c r="Z167" s="104">
        <f>(Query2[[#This Row],[Column10]]+Query2[[#This Row],[Column11]])</f>
        <v>59668510</v>
      </c>
      <c r="AA167" s="104">
        <f>(Query2[[#This Row],[Column12]]+Query2[[#This Row],[Column13]])</f>
        <v>1971471.5819099999</v>
      </c>
      <c r="AB167" s="104">
        <f t="shared" si="50"/>
        <v>6488.0076017070423</v>
      </c>
      <c r="AC167" s="104">
        <f t="shared" si="51"/>
        <v>2.4663132726074584</v>
      </c>
      <c r="AD167" s="104">
        <f t="shared" si="52"/>
        <v>71.970945035195442</v>
      </c>
      <c r="AE167" s="104">
        <f t="shared" si="53"/>
        <v>803019.88962151331</v>
      </c>
      <c r="AF167" s="104">
        <f>(Query2[[#This Row],[Column12]]+Query2[[#This Row],[Column13]]/I223)</f>
        <v>1505185.0483258339</v>
      </c>
      <c r="AG167" s="104">
        <f t="shared" si="54"/>
        <v>1093026.3743202968</v>
      </c>
      <c r="AH167" s="102" t="s">
        <v>164</v>
      </c>
    </row>
    <row r="168" spans="1:34">
      <c r="A168" s="105" t="s">
        <v>206</v>
      </c>
      <c r="B168" s="101" t="s">
        <v>35</v>
      </c>
      <c r="C168" s="101" t="s">
        <v>89</v>
      </c>
      <c r="D168" s="101">
        <v>0</v>
      </c>
      <c r="E168" s="101">
        <v>0</v>
      </c>
      <c r="F168" s="101">
        <v>0</v>
      </c>
      <c r="G168" s="101">
        <v>0</v>
      </c>
      <c r="H168" s="101">
        <v>0</v>
      </c>
      <c r="I168" s="101">
        <v>2043451</v>
      </c>
      <c r="J168" s="101">
        <v>2183807</v>
      </c>
      <c r="K168" s="101">
        <v>1543528</v>
      </c>
      <c r="L168" s="101">
        <v>74817.284979999997</v>
      </c>
      <c r="M168" s="101">
        <v>14658.9816997</v>
      </c>
      <c r="N168" s="101">
        <f>SUM(Query2[[#This Row],[Column5]],Query2[[#This Row],[Column6]])</f>
        <v>0</v>
      </c>
      <c r="O168" s="101">
        <f>SUM(Query2[[#This Row],[Column7]],Query2[[#This Row],[Column8]])</f>
        <v>0</v>
      </c>
      <c r="P168" s="101">
        <f>SUM(Query2[[#This Row],[Column10]],Query2[[#This Row],[Column11]])</f>
        <v>3727335</v>
      </c>
      <c r="Q168" s="101">
        <f>SUM(Query2[[#This Row],[Column12]],Query2[[#This Row],[Column13]])</f>
        <v>89476.266679699998</v>
      </c>
      <c r="R168" s="103">
        <f>(Query2[[#This Row],[Column4]]/D224)</f>
        <v>0</v>
      </c>
      <c r="S168" s="103" t="e">
        <f>(Query2[[#This Row],[Column15]]/O232)</f>
        <v>#DIV/0!</v>
      </c>
      <c r="T168" s="103" t="e">
        <f>(Query2[[#This Row],[Column14]]/N232)</f>
        <v>#DIV/0!</v>
      </c>
      <c r="U168" s="103">
        <f>(Query2[[#This Row],[Column9]]/I224)</f>
        <v>2.7074218392890974</v>
      </c>
      <c r="V168" s="103">
        <f>(Query2[[#This Row],[Column17]]/Q232)</f>
        <v>0.91984198087608415</v>
      </c>
      <c r="W168" s="103">
        <f>(Query2[[#This Row],[Column10]]+Query2[[#This Row],[Column11]]/J224+K224)</f>
        <v>2418087.2435836671</v>
      </c>
      <c r="X168" s="104">
        <f>(Query2[[#This Row],[Column5]]+Query2[[#This Row],[Column6]])</f>
        <v>0</v>
      </c>
      <c r="Y168" s="104">
        <f>(Query2[[#This Row],[Column7]]+Query2[[#This Row],[Column8]])</f>
        <v>0</v>
      </c>
      <c r="Z168" s="104">
        <f>(Query2[[#This Row],[Column10]]+Query2[[#This Row],[Column11]])</f>
        <v>3727335</v>
      </c>
      <c r="AA168" s="104">
        <f>(Query2[[#This Row],[Column12]]+Query2[[#This Row],[Column13]])</f>
        <v>89476.266679699998</v>
      </c>
      <c r="AB168" s="104">
        <f t="shared" si="50"/>
        <v>9450.358289581005</v>
      </c>
      <c r="AC168" s="104">
        <f t="shared" si="51"/>
        <v>22.83066019151671</v>
      </c>
      <c r="AD168" s="104">
        <f t="shared" si="52"/>
        <v>359.21169665809771</v>
      </c>
      <c r="AE168" s="104">
        <f t="shared" si="53"/>
        <v>245090.70190685452</v>
      </c>
      <c r="AF168" s="104">
        <f>(Query2[[#This Row],[Column12]]+Query2[[#This Row],[Column13]]/I224)</f>
        <v>74817.304402069421</v>
      </c>
      <c r="AG168" s="104">
        <f t="shared" si="54"/>
        <v>213089.31039444378</v>
      </c>
      <c r="AH168" s="102" t="s">
        <v>164</v>
      </c>
    </row>
    <row r="169" spans="1:34">
      <c r="A169" s="105" t="s">
        <v>206</v>
      </c>
      <c r="B169" s="101" t="s">
        <v>36</v>
      </c>
      <c r="C169" s="101" t="s">
        <v>89</v>
      </c>
      <c r="D169" s="101">
        <v>1354206</v>
      </c>
      <c r="E169" s="101">
        <v>16004</v>
      </c>
      <c r="F169" s="101">
        <v>3197635</v>
      </c>
      <c r="G169" s="101">
        <v>880.57902999999999</v>
      </c>
      <c r="H169" s="101">
        <v>211635.98504</v>
      </c>
      <c r="I169" s="101">
        <v>5553541</v>
      </c>
      <c r="J169" s="101">
        <v>3696700</v>
      </c>
      <c r="K169" s="101">
        <v>2637477</v>
      </c>
      <c r="L169" s="101">
        <v>170570.6112589</v>
      </c>
      <c r="M169" s="101">
        <v>41878.323479999999</v>
      </c>
      <c r="N169" s="101">
        <f>SUM(Query2[[#This Row],[Column5]],Query2[[#This Row],[Column6]])</f>
        <v>3213639</v>
      </c>
      <c r="O169" s="101">
        <f>SUM(Query2[[#This Row],[Column7]],Query2[[#This Row],[Column8]])</f>
        <v>212516.56406999999</v>
      </c>
      <c r="P169" s="101">
        <f>SUM(Query2[[#This Row],[Column10]],Query2[[#This Row],[Column11]])</f>
        <v>6334177</v>
      </c>
      <c r="Q169" s="101">
        <f>SUM(Query2[[#This Row],[Column12]],Query2[[#This Row],[Column13]])</f>
        <v>212448.93473889999</v>
      </c>
      <c r="R169" s="103">
        <f>(Query2[[#This Row],[Column4]]/D225)</f>
        <v>221.92822025565388</v>
      </c>
      <c r="S169" s="103">
        <f>(Query2[[#This Row],[Column15]]/O233)</f>
        <v>880.10884201074407</v>
      </c>
      <c r="T169" s="103">
        <f>(Query2[[#This Row],[Column14]]/N233)</f>
        <v>639.7847899661557</v>
      </c>
      <c r="U169" s="103">
        <f>(Query2[[#This Row],[Column9]]/I225)</f>
        <v>11.571082404417126</v>
      </c>
      <c r="V169" s="103">
        <f>(Query2[[#This Row],[Column17]]/Q233)</f>
        <v>2.0709242961147196</v>
      </c>
      <c r="W169" s="103">
        <f>(Query2[[#This Row],[Column10]]+Query2[[#This Row],[Column11]]/J225+K225)</f>
        <v>3853578.9966844157</v>
      </c>
      <c r="X169" s="104">
        <f>(Query2[[#This Row],[Column5]]+Query2[[#This Row],[Column6]])</f>
        <v>3213639</v>
      </c>
      <c r="Y169" s="104">
        <f>(Query2[[#This Row],[Column7]]+Query2[[#This Row],[Column8]])</f>
        <v>212516.56406999999</v>
      </c>
      <c r="Z169" s="104">
        <f>(Query2[[#This Row],[Column10]]+Query2[[#This Row],[Column11]])</f>
        <v>6334177</v>
      </c>
      <c r="AA169" s="104">
        <f>(Query2[[#This Row],[Column12]]+Query2[[#This Row],[Column13]])</f>
        <v>212448.93473889999</v>
      </c>
      <c r="AB169" s="104">
        <f t="shared" si="50"/>
        <v>10710.480735896714</v>
      </c>
      <c r="AC169" s="104">
        <f t="shared" si="51"/>
        <v>6.1313243349721409</v>
      </c>
      <c r="AD169" s="104">
        <f t="shared" si="52"/>
        <v>427.75417895771881</v>
      </c>
      <c r="AE169" s="104">
        <f t="shared" si="53"/>
        <v>165320.44547956146</v>
      </c>
      <c r="AF169" s="104">
        <f>(Query2[[#This Row],[Column12]]+Query2[[#This Row],[Column13]]/I225)</f>
        <v>170570.69851449638</v>
      </c>
      <c r="AG169" s="104">
        <f t="shared" si="54"/>
        <v>293161.32684654649</v>
      </c>
      <c r="AH169" s="102" t="s">
        <v>164</v>
      </c>
    </row>
    <row r="170" spans="1:34">
      <c r="A170" s="105" t="s">
        <v>206</v>
      </c>
      <c r="B170" s="101" t="s">
        <v>37</v>
      </c>
      <c r="C170" s="101" t="s">
        <v>89</v>
      </c>
      <c r="D170" s="101">
        <v>138619</v>
      </c>
      <c r="E170" s="101">
        <v>7752</v>
      </c>
      <c r="F170" s="101">
        <v>241911</v>
      </c>
      <c r="G170" s="101">
        <v>302.19499999999999</v>
      </c>
      <c r="H170" s="101">
        <v>8167.7953112000005</v>
      </c>
      <c r="I170" s="101">
        <v>4222607</v>
      </c>
      <c r="J170" s="101">
        <v>5439769</v>
      </c>
      <c r="K170" s="101">
        <v>1900536</v>
      </c>
      <c r="L170" s="101">
        <v>280448.16188000003</v>
      </c>
      <c r="M170" s="101">
        <v>20438.4720189</v>
      </c>
      <c r="N170" s="101">
        <f>SUM(Query2[[#This Row],[Column5]],Query2[[#This Row],[Column6]])</f>
        <v>249663</v>
      </c>
      <c r="O170" s="101">
        <f>SUM(Query2[[#This Row],[Column7]],Query2[[#This Row],[Column8]])</f>
        <v>8469.9903112000011</v>
      </c>
      <c r="P170" s="101">
        <f>SUM(Query2[[#This Row],[Column10]],Query2[[#This Row],[Column11]])</f>
        <v>7340305</v>
      </c>
      <c r="Q170" s="101">
        <f>SUM(Query2[[#This Row],[Column12]],Query2[[#This Row],[Column13]])</f>
        <v>300886.63389890001</v>
      </c>
      <c r="R170" s="103" t="e">
        <f>(Query2[[#This Row],[Column4]]/D226)</f>
        <v>#DIV/0!</v>
      </c>
      <c r="S170" s="103">
        <f>(Query2[[#This Row],[Column15]]/O234)</f>
        <v>0.13118332640336999</v>
      </c>
      <c r="T170" s="103">
        <f>(Query2[[#This Row],[Column14]]/N234)</f>
        <v>0.107248486077324</v>
      </c>
      <c r="U170" s="103">
        <f>(Query2[[#This Row],[Column9]]/I226)</f>
        <v>0.55079412782900128</v>
      </c>
      <c r="V170" s="103">
        <f>(Query2[[#This Row],[Column17]]/Q234)</f>
        <v>1.5820886404952867</v>
      </c>
      <c r="W170" s="103">
        <f>(Query2[[#This Row],[Column10]]+Query2[[#This Row],[Column11]]/J226+K226)</f>
        <v>7954019.5230204444</v>
      </c>
      <c r="X170" s="104">
        <f>(Query2[[#This Row],[Column5]]+Query2[[#This Row],[Column6]])</f>
        <v>249663</v>
      </c>
      <c r="Y170" s="104">
        <f>(Query2[[#This Row],[Column7]]+Query2[[#This Row],[Column8]])</f>
        <v>8469.9903112000011</v>
      </c>
      <c r="Z170" s="104">
        <f>(Query2[[#This Row],[Column10]]+Query2[[#This Row],[Column11]])</f>
        <v>7340305</v>
      </c>
      <c r="AA170" s="104">
        <f>(Query2[[#This Row],[Column12]]+Query2[[#This Row],[Column13]])</f>
        <v>300886.63389890001</v>
      </c>
      <c r="AB170" s="104" t="e">
        <f t="shared" si="50"/>
        <v>#DIV/0!</v>
      </c>
      <c r="AC170" s="104" t="e">
        <f t="shared" si="51"/>
        <v>#DIV/0!</v>
      </c>
      <c r="AD170" s="104" t="e">
        <f t="shared" si="52"/>
        <v>#DIV/0!</v>
      </c>
      <c r="AE170" s="104">
        <f t="shared" si="53"/>
        <v>2663458.1144479257</v>
      </c>
      <c r="AF170" s="104">
        <f>(Query2[[#This Row],[Column12]]+Query2[[#This Row],[Column13]]/I226)</f>
        <v>280448.1645459811</v>
      </c>
      <c r="AG170" s="104">
        <f t="shared" si="54"/>
        <v>3633770.3279571449</v>
      </c>
      <c r="AH170" s="102" t="s">
        <v>164</v>
      </c>
    </row>
    <row r="171" spans="1:34">
      <c r="A171" s="105" t="s">
        <v>206</v>
      </c>
      <c r="B171" s="101" t="s">
        <v>38</v>
      </c>
      <c r="C171" s="101" t="s">
        <v>89</v>
      </c>
      <c r="D171" s="101">
        <v>0</v>
      </c>
      <c r="E171" s="101">
        <v>0</v>
      </c>
      <c r="F171" s="101">
        <v>0</v>
      </c>
      <c r="G171" s="101">
        <v>0</v>
      </c>
      <c r="H171" s="101">
        <v>0</v>
      </c>
      <c r="I171" s="101">
        <v>4688947</v>
      </c>
      <c r="J171" s="101">
        <v>4331125</v>
      </c>
      <c r="K171" s="101">
        <v>3005699</v>
      </c>
      <c r="L171" s="101">
        <v>172730.65007999999</v>
      </c>
      <c r="M171" s="101">
        <v>33633.442450000002</v>
      </c>
      <c r="N171" s="101">
        <f>SUM(Query2[[#This Row],[Column5]],Query2[[#This Row],[Column6]])</f>
        <v>0</v>
      </c>
      <c r="O171" s="101">
        <f>SUM(Query2[[#This Row],[Column7]],Query2[[#This Row],[Column8]])</f>
        <v>0</v>
      </c>
      <c r="P171" s="101">
        <f>SUM(Query2[[#This Row],[Column10]],Query2[[#This Row],[Column11]])</f>
        <v>7336824</v>
      </c>
      <c r="Q171" s="101">
        <f>SUM(Query2[[#This Row],[Column12]],Query2[[#This Row],[Column13]])</f>
        <v>206364.09252999999</v>
      </c>
      <c r="R171" s="103">
        <f>(Query2[[#This Row],[Column4]]/D227)</f>
        <v>0</v>
      </c>
      <c r="S171" s="103">
        <f>(Query2[[#This Row],[Column15]]/O235)</f>
        <v>0</v>
      </c>
      <c r="T171" s="103">
        <f>(Query2[[#This Row],[Column14]]/N235)</f>
        <v>0</v>
      </c>
      <c r="U171" s="103">
        <f>(Query2[[#This Row],[Column9]]/I227)</f>
        <v>0.14587890091247988</v>
      </c>
      <c r="V171" s="103">
        <f>(Query2[[#This Row],[Column17]]/Q235)</f>
        <v>14.53545034747849</v>
      </c>
      <c r="W171" s="103">
        <f>(Query2[[#This Row],[Column10]]+Query2[[#This Row],[Column11]]/J227+K227)</f>
        <v>23175775.182556339</v>
      </c>
      <c r="X171" s="104">
        <f>(Query2[[#This Row],[Column5]]+Query2[[#This Row],[Column6]])</f>
        <v>0</v>
      </c>
      <c r="Y171" s="104">
        <f>(Query2[[#This Row],[Column7]]+Query2[[#This Row],[Column8]])</f>
        <v>0</v>
      </c>
      <c r="Z171" s="104">
        <f>(Query2[[#This Row],[Column10]]+Query2[[#This Row],[Column11]])</f>
        <v>7336824</v>
      </c>
      <c r="AA171" s="104">
        <f>(Query2[[#This Row],[Column12]]+Query2[[#This Row],[Column13]])</f>
        <v>206364.09252999999</v>
      </c>
      <c r="AB171" s="104">
        <f t="shared" si="50"/>
        <v>22168989.981600598</v>
      </c>
      <c r="AC171" s="104">
        <f t="shared" si="51"/>
        <v>4138.0250626164407</v>
      </c>
      <c r="AD171" s="104">
        <f t="shared" si="52"/>
        <v>69179.529922958012</v>
      </c>
      <c r="AE171" s="104">
        <f t="shared" si="53"/>
        <v>19665019.45668662</v>
      </c>
      <c r="AF171" s="104">
        <f>(Query2[[#This Row],[Column12]]+Query2[[#This Row],[Column13]]/I227)</f>
        <v>172730.65112637769</v>
      </c>
      <c r="AG171" s="104">
        <f t="shared" si="54"/>
        <v>16464501.58628021</v>
      </c>
      <c r="AH171" s="102" t="s">
        <v>164</v>
      </c>
    </row>
    <row r="172" spans="1:34">
      <c r="A172" s="105" t="s">
        <v>206</v>
      </c>
      <c r="B172" s="101" t="s">
        <v>39</v>
      </c>
      <c r="C172" s="101" t="s">
        <v>89</v>
      </c>
      <c r="D172" s="101">
        <v>2861</v>
      </c>
      <c r="E172" s="101">
        <v>259</v>
      </c>
      <c r="F172" s="101">
        <v>9701</v>
      </c>
      <c r="G172" s="101">
        <v>10.25902</v>
      </c>
      <c r="H172" s="101">
        <v>699.12478999999996</v>
      </c>
      <c r="I172" s="101">
        <v>3952670</v>
      </c>
      <c r="J172" s="101">
        <v>4988655</v>
      </c>
      <c r="K172" s="101">
        <v>1631617</v>
      </c>
      <c r="L172" s="101">
        <v>223895.77527000001</v>
      </c>
      <c r="M172" s="101">
        <v>24367.365290000002</v>
      </c>
      <c r="N172" s="101">
        <f>SUM(Query2[[#This Row],[Column5]],Query2[[#This Row],[Column6]])</f>
        <v>9960</v>
      </c>
      <c r="O172" s="101">
        <f>SUM(Query2[[#This Row],[Column7]],Query2[[#This Row],[Column8]])</f>
        <v>709.38380999999993</v>
      </c>
      <c r="P172" s="101">
        <f>SUM(Query2[[#This Row],[Column10]],Query2[[#This Row],[Column11]])</f>
        <v>6620272</v>
      </c>
      <c r="Q172" s="101">
        <f>SUM(Query2[[#This Row],[Column12]],Query2[[#This Row],[Column13]])</f>
        <v>248263.14056000003</v>
      </c>
      <c r="R172" s="103">
        <f>(Query2[[#This Row],[Column4]]/D228)</f>
        <v>3.147373538234208E-4</v>
      </c>
      <c r="S172" s="103" t="e">
        <f>(Query2[[#This Row],[Column15]]/O236)</f>
        <v>#DIV/0!</v>
      </c>
      <c r="T172" s="103" t="e">
        <f>(Query2[[#This Row],[Column14]]/N236)</f>
        <v>#DIV/0!</v>
      </c>
      <c r="U172" s="103">
        <f>(Query2[[#This Row],[Column9]]/I228)</f>
        <v>8.5840460101582527E-2</v>
      </c>
      <c r="V172" s="103">
        <f>(Query2[[#This Row],[Column17]]/Q236)</f>
        <v>3.9076347134875644</v>
      </c>
      <c r="W172" s="103">
        <f>(Query2[[#This Row],[Column10]]+Query2[[#This Row],[Column11]]/J228+K228)</f>
        <v>19404123.133194104</v>
      </c>
      <c r="X172" s="104">
        <f>(Query2[[#This Row],[Column5]]+Query2[[#This Row],[Column6]])</f>
        <v>9960</v>
      </c>
      <c r="Y172" s="104">
        <f>(Query2[[#This Row],[Column7]]+Query2[[#This Row],[Column8]])</f>
        <v>709.38380999999993</v>
      </c>
      <c r="Z172" s="104">
        <f>(Query2[[#This Row],[Column10]]+Query2[[#This Row],[Column11]])</f>
        <v>6620272</v>
      </c>
      <c r="AA172" s="104">
        <f>(Query2[[#This Row],[Column12]]+Query2[[#This Row],[Column13]])</f>
        <v>248263.14056000003</v>
      </c>
      <c r="AB172" s="104">
        <f t="shared" si="50"/>
        <v>11507843.545643369</v>
      </c>
      <c r="AC172" s="104">
        <f t="shared" si="51"/>
        <v>420.05003830874602</v>
      </c>
      <c r="AD172" s="104">
        <f t="shared" si="52"/>
        <v>9083.2659238014385</v>
      </c>
      <c r="AE172" s="104">
        <f t="shared" si="53"/>
        <v>15016594.397703651</v>
      </c>
      <c r="AF172" s="104">
        <f>(Query2[[#This Row],[Column12]]+Query2[[#This Row],[Column13]]/I228)</f>
        <v>223895.77579918809</v>
      </c>
      <c r="AG172" s="104">
        <f t="shared" si="54"/>
        <v>12249919.313061906</v>
      </c>
      <c r="AH172" s="102" t="s">
        <v>164</v>
      </c>
    </row>
    <row r="173" spans="1:34">
      <c r="A173" s="105" t="s">
        <v>206</v>
      </c>
      <c r="B173" s="101" t="s">
        <v>40</v>
      </c>
      <c r="C173" s="101" t="s">
        <v>89</v>
      </c>
      <c r="D173" s="101">
        <v>2324280</v>
      </c>
      <c r="E173" s="101">
        <v>34428</v>
      </c>
      <c r="F173" s="101">
        <v>4912214</v>
      </c>
      <c r="G173" s="101">
        <v>1630.7190000000001</v>
      </c>
      <c r="H173" s="101">
        <v>143859.70000000001</v>
      </c>
      <c r="I173" s="101">
        <v>14948333</v>
      </c>
      <c r="J173" s="101">
        <v>7992352</v>
      </c>
      <c r="K173" s="101">
        <v>9462210</v>
      </c>
      <c r="L173" s="101">
        <v>332360</v>
      </c>
      <c r="M173" s="101">
        <v>122841</v>
      </c>
      <c r="N173" s="101">
        <f>SUM(Query2[[#This Row],[Column5]],Query2[[#This Row],[Column6]])</f>
        <v>4946642</v>
      </c>
      <c r="O173" s="101">
        <f>SUM(Query2[[#This Row],[Column7]],Query2[[#This Row],[Column8]])</f>
        <v>145490.41900000002</v>
      </c>
      <c r="P173" s="101">
        <f>SUM(Query2[[#This Row],[Column10]],Query2[[#This Row],[Column11]])</f>
        <v>17454562</v>
      </c>
      <c r="Q173" s="101">
        <f>SUM(Query2[[#This Row],[Column12]],Query2[[#This Row],[Column13]])</f>
        <v>455201</v>
      </c>
      <c r="R173" s="103" t="e">
        <f>(Query2[[#This Row],[Column4]]/D229)</f>
        <v>#DIV/0!</v>
      </c>
      <c r="S173" s="103">
        <f>(Query2[[#This Row],[Column15]]/O237)</f>
        <v>161.37648297423115</v>
      </c>
      <c r="T173" s="103">
        <f>(Query2[[#This Row],[Column14]]/N237)</f>
        <v>188.37891770440612</v>
      </c>
      <c r="U173" s="103">
        <f>(Query2[[#This Row],[Column9]]/I229)</f>
        <v>7.1862908738831166</v>
      </c>
      <c r="V173" s="103">
        <f>(Query2[[#This Row],[Column17]]/Q237)</f>
        <v>4.1808785696008242</v>
      </c>
      <c r="W173" s="103">
        <f>(Query2[[#This Row],[Column10]]+Query2[[#This Row],[Column11]]/J229+K229)</f>
        <v>8746105.73941781</v>
      </c>
      <c r="X173" s="104">
        <f>(Query2[[#This Row],[Column5]]+Query2[[#This Row],[Column6]])</f>
        <v>4946642</v>
      </c>
      <c r="Y173" s="104">
        <f>(Query2[[#This Row],[Column7]]+Query2[[#This Row],[Column8]])</f>
        <v>145490.41900000002</v>
      </c>
      <c r="Z173" s="104">
        <f>(Query2[[#This Row],[Column10]]+Query2[[#This Row],[Column11]])</f>
        <v>17454562</v>
      </c>
      <c r="AA173" s="104">
        <f>(Query2[[#This Row],[Column12]]+Query2[[#This Row],[Column13]])</f>
        <v>455201</v>
      </c>
      <c r="AB173" s="104" t="e">
        <f t="shared" si="50"/>
        <v>#DIV/0!</v>
      </c>
      <c r="AC173" s="104" t="e">
        <f t="shared" si="51"/>
        <v>#DIV/0!</v>
      </c>
      <c r="AD173" s="104" t="e">
        <f t="shared" si="52"/>
        <v>#DIV/0!</v>
      </c>
      <c r="AE173" s="104">
        <f t="shared" si="53"/>
        <v>802892.18912629667</v>
      </c>
      <c r="AF173" s="104">
        <f>(Query2[[#This Row],[Column12]]+Query2[[#This Row],[Column13]]/I229)</f>
        <v>332360.05905482284</v>
      </c>
      <c r="AG173" s="104">
        <f t="shared" si="54"/>
        <v>1404010.3623578085</v>
      </c>
      <c r="AH173" s="102" t="s">
        <v>164</v>
      </c>
    </row>
    <row r="174" spans="1:34">
      <c r="A174" s="105" t="s">
        <v>206</v>
      </c>
      <c r="B174" s="101" t="s">
        <v>41</v>
      </c>
      <c r="C174" s="101" t="s">
        <v>89</v>
      </c>
      <c r="D174" s="101">
        <v>2681336</v>
      </c>
      <c r="E174" s="101">
        <v>145811</v>
      </c>
      <c r="F174" s="101">
        <v>7762581</v>
      </c>
      <c r="G174" s="101">
        <v>4998.3293999999996</v>
      </c>
      <c r="H174" s="101">
        <v>256604.00350700002</v>
      </c>
      <c r="I174" s="101">
        <v>960827</v>
      </c>
      <c r="J174" s="101">
        <v>660654</v>
      </c>
      <c r="K174" s="101">
        <v>552804</v>
      </c>
      <c r="L174" s="101">
        <v>26715.831601999998</v>
      </c>
      <c r="M174" s="101">
        <v>7149.7401879999998</v>
      </c>
      <c r="N174" s="101">
        <f>SUM(Query2[[#This Row],[Column5]],Query2[[#This Row],[Column6]])</f>
        <v>7908392</v>
      </c>
      <c r="O174" s="101">
        <f>SUM(Query2[[#This Row],[Column7]],Query2[[#This Row],[Column8]])</f>
        <v>261602.332907</v>
      </c>
      <c r="P174" s="101">
        <f>SUM(Query2[[#This Row],[Column10]],Query2[[#This Row],[Column11]])</f>
        <v>1213458</v>
      </c>
      <c r="Q174" s="101">
        <f>SUM(Query2[[#This Row],[Column12]],Query2[[#This Row],[Column13]])</f>
        <v>33865.571790000002</v>
      </c>
      <c r="R174" s="103">
        <f>(Query2[[#This Row],[Column4]]/D230)</f>
        <v>1.9967189700276498</v>
      </c>
      <c r="S174" s="103" t="e">
        <f>(Query2[[#This Row],[Column15]]/O238)</f>
        <v>#DIV/0!</v>
      </c>
      <c r="T174" s="103" t="e">
        <f>(Query2[[#This Row],[Column14]]/N238)</f>
        <v>#DIV/0!</v>
      </c>
      <c r="U174" s="103">
        <f>(Query2[[#This Row],[Column9]]/I230)</f>
        <v>0.17306843990786994</v>
      </c>
      <c r="V174" s="103">
        <f>(Query2[[#This Row],[Column17]]/Q238)</f>
        <v>2.0577511511232776</v>
      </c>
      <c r="W174" s="103">
        <f>(Query2[[#This Row],[Column10]]+Query2[[#This Row],[Column11]]/J230+K230)</f>
        <v>1988290.2754921871</v>
      </c>
      <c r="X174" s="104">
        <f>(Query2[[#This Row],[Column5]]+Query2[[#This Row],[Column6]])</f>
        <v>7908392</v>
      </c>
      <c r="Y174" s="104">
        <f>(Query2[[#This Row],[Column7]]+Query2[[#This Row],[Column8]])</f>
        <v>261602.332907</v>
      </c>
      <c r="Z174" s="104">
        <f>(Query2[[#This Row],[Column10]]+Query2[[#This Row],[Column11]])</f>
        <v>1213458</v>
      </c>
      <c r="AA174" s="104">
        <f>(Query2[[#This Row],[Column12]]+Query2[[#This Row],[Column13]])</f>
        <v>33865.571790000002</v>
      </c>
      <c r="AB174" s="104">
        <f t="shared" si="50"/>
        <v>1507758.1415595291</v>
      </c>
      <c r="AC174" s="104">
        <f t="shared" si="51"/>
        <v>332.83057890804105</v>
      </c>
      <c r="AD174" s="104">
        <f t="shared" si="52"/>
        <v>6160.1225285228438</v>
      </c>
      <c r="AE174" s="104">
        <f t="shared" si="53"/>
        <v>1404005.8778504427</v>
      </c>
      <c r="AF174" s="104">
        <f>(Query2[[#This Row],[Column12]]+Query2[[#This Row],[Column13]]/I230)</f>
        <v>26715.832889843055</v>
      </c>
      <c r="AG174" s="104">
        <f t="shared" si="54"/>
        <v>2006605.2391397113</v>
      </c>
      <c r="AH174" s="102" t="s">
        <v>164</v>
      </c>
    </row>
    <row r="175" spans="1:34">
      <c r="A175" s="105" t="s">
        <v>206</v>
      </c>
      <c r="B175" s="101" t="s">
        <v>42</v>
      </c>
      <c r="C175" s="101" t="s">
        <v>89</v>
      </c>
      <c r="D175" s="101">
        <v>0</v>
      </c>
      <c r="E175" s="101">
        <v>0</v>
      </c>
      <c r="F175" s="101">
        <v>0</v>
      </c>
      <c r="G175" s="101">
        <v>0</v>
      </c>
      <c r="H175" s="101">
        <v>0</v>
      </c>
      <c r="I175" s="101">
        <v>3198476</v>
      </c>
      <c r="J175" s="101">
        <v>2706959</v>
      </c>
      <c r="K175" s="101">
        <v>1962283</v>
      </c>
      <c r="L175" s="101">
        <v>111993.2001557</v>
      </c>
      <c r="M175" s="101">
        <v>25348.82674</v>
      </c>
      <c r="N175" s="101">
        <f>SUM(Query2[[#This Row],[Column5]],Query2[[#This Row],[Column6]])</f>
        <v>0</v>
      </c>
      <c r="O175" s="101">
        <f>SUM(Query2[[#This Row],[Column7]],Query2[[#This Row],[Column8]])</f>
        <v>0</v>
      </c>
      <c r="P175" s="101">
        <f>SUM(Query2[[#This Row],[Column10]],Query2[[#This Row],[Column11]])</f>
        <v>4669242</v>
      </c>
      <c r="Q175" s="101">
        <f>SUM(Query2[[#This Row],[Column12]],Query2[[#This Row],[Column13]])</f>
        <v>137342.02689569999</v>
      </c>
      <c r="R175" s="103">
        <f>(Query2[[#This Row],[Column4]]/D231)</f>
        <v>0</v>
      </c>
      <c r="S175" s="103">
        <f>(Query2[[#This Row],[Column15]]/O239)</f>
        <v>0</v>
      </c>
      <c r="T175" s="103">
        <f>(Query2[[#This Row],[Column14]]/N239)</f>
        <v>0</v>
      </c>
      <c r="U175" s="103">
        <f>(Query2[[#This Row],[Column9]]/I231)</f>
        <v>0.75707372772314252</v>
      </c>
      <c r="V175" s="103">
        <f>(Query2[[#This Row],[Column17]]/Q239)</f>
        <v>3.0369429054849668</v>
      </c>
      <c r="W175" s="103">
        <f>(Query2[[#This Row],[Column10]]+Query2[[#This Row],[Column11]]/J231+K231)</f>
        <v>4573822.6295967251</v>
      </c>
      <c r="X175" s="104">
        <f>(Query2[[#This Row],[Column5]]+Query2[[#This Row],[Column6]])</f>
        <v>0</v>
      </c>
      <c r="Y175" s="104">
        <f>(Query2[[#This Row],[Column7]]+Query2[[#This Row],[Column8]])</f>
        <v>0</v>
      </c>
      <c r="Z175" s="104">
        <f>(Query2[[#This Row],[Column10]]+Query2[[#This Row],[Column11]])</f>
        <v>4669242</v>
      </c>
      <c r="AA175" s="104">
        <f>(Query2[[#This Row],[Column12]]+Query2[[#This Row],[Column13]])</f>
        <v>137342.02689569999</v>
      </c>
      <c r="AB175" s="104">
        <f t="shared" si="50"/>
        <v>151774.31141403381</v>
      </c>
      <c r="AC175" s="104">
        <f t="shared" si="51"/>
        <v>100.99430509768378</v>
      </c>
      <c r="AD175" s="104">
        <f t="shared" si="52"/>
        <v>2546.1512843425103</v>
      </c>
      <c r="AE175" s="104">
        <f t="shared" si="53"/>
        <v>2032827.0931810832</v>
      </c>
      <c r="AF175" s="104">
        <f>(Query2[[#This Row],[Column12]]+Query2[[#This Row],[Column13]]/I231)</f>
        <v>111993.20615572337</v>
      </c>
      <c r="AG175" s="104">
        <f t="shared" si="54"/>
        <v>3116730.4418832376</v>
      </c>
      <c r="AH175" s="102" t="s">
        <v>164</v>
      </c>
    </row>
    <row r="176" spans="1:34">
      <c r="A176" s="105" t="s">
        <v>206</v>
      </c>
      <c r="B176" s="101" t="s">
        <v>43</v>
      </c>
      <c r="C176" s="101" t="s">
        <v>89</v>
      </c>
      <c r="D176" s="101">
        <v>28454</v>
      </c>
      <c r="E176" s="101">
        <v>2399</v>
      </c>
      <c r="F176" s="101">
        <v>53142</v>
      </c>
      <c r="G176" s="101">
        <v>105.068</v>
      </c>
      <c r="H176" s="101">
        <v>1986.6166599999999</v>
      </c>
      <c r="I176" s="101">
        <v>1774186</v>
      </c>
      <c r="J176" s="101">
        <v>4842698</v>
      </c>
      <c r="K176" s="101">
        <v>729290</v>
      </c>
      <c r="L176" s="101">
        <v>199201.14291</v>
      </c>
      <c r="M176" s="101">
        <v>9740.0335524000002</v>
      </c>
      <c r="N176" s="101">
        <f>SUM(Query2[[#This Row],[Column5]],Query2[[#This Row],[Column6]])</f>
        <v>55541</v>
      </c>
      <c r="O176" s="101">
        <f>SUM(Query2[[#This Row],[Column7]],Query2[[#This Row],[Column8]])</f>
        <v>2091.6846599999999</v>
      </c>
      <c r="P176" s="101">
        <f>SUM(Query2[[#This Row],[Column10]],Query2[[#This Row],[Column11]])</f>
        <v>5571988</v>
      </c>
      <c r="Q176" s="101">
        <f>SUM(Query2[[#This Row],[Column12]],Query2[[#This Row],[Column13]])</f>
        <v>208941.17646240001</v>
      </c>
      <c r="R176" s="103" t="e">
        <f>(Query2[[#This Row],[Column4]]/D232)</f>
        <v>#DIV/0!</v>
      </c>
      <c r="S176" s="103">
        <f>(Query2[[#This Row],[Column15]]/O240)</f>
        <v>2.2118371305459072E-2</v>
      </c>
      <c r="T176" s="103">
        <f>(Query2[[#This Row],[Column14]]/N240)</f>
        <v>1.9614837082181296E-2</v>
      </c>
      <c r="U176" s="103">
        <f>(Query2[[#This Row],[Column9]]/I232)</f>
        <v>0.37793403378001134</v>
      </c>
      <c r="V176" s="103" t="e">
        <f>(Query2[[#This Row],[Column17]]/Q240)</f>
        <v>#DIV/0!</v>
      </c>
      <c r="W176" s="103">
        <f>(Query2[[#This Row],[Column10]]+Query2[[#This Row],[Column11]]/J232+K232)</f>
        <v>6350676.3299423261</v>
      </c>
      <c r="X176" s="104">
        <f>(Query2[[#This Row],[Column5]]+Query2[[#This Row],[Column6]])</f>
        <v>55541</v>
      </c>
      <c r="Y176" s="104">
        <f>(Query2[[#This Row],[Column7]]+Query2[[#This Row],[Column8]])</f>
        <v>2091.6846599999999</v>
      </c>
      <c r="Z176" s="104">
        <f>(Query2[[#This Row],[Column10]]+Query2[[#This Row],[Column11]])</f>
        <v>5571988</v>
      </c>
      <c r="AA176" s="104">
        <f>(Query2[[#This Row],[Column12]]+Query2[[#This Row],[Column13]])</f>
        <v>208941.17646240001</v>
      </c>
      <c r="AB176" s="104" t="e">
        <f t="shared" si="50"/>
        <v>#DIV/0!</v>
      </c>
      <c r="AC176" s="104" t="e">
        <f t="shared" si="51"/>
        <v>#DIV/0!</v>
      </c>
      <c r="AD176" s="104" t="e">
        <f t="shared" si="52"/>
        <v>#DIV/0!</v>
      </c>
      <c r="AE176" s="104">
        <f t="shared" si="53"/>
        <v>1590976.3511283146</v>
      </c>
      <c r="AF176" s="104">
        <f>(Query2[[#This Row],[Column12]]+Query2[[#This Row],[Column13]]/I232)</f>
        <v>199201.14498480511</v>
      </c>
      <c r="AG176" s="104">
        <f t="shared" si="54"/>
        <v>2210356.321226866</v>
      </c>
      <c r="AH176" s="102" t="s">
        <v>164</v>
      </c>
    </row>
    <row r="177" spans="1:34">
      <c r="A177" s="105" t="s">
        <v>206</v>
      </c>
      <c r="B177" s="101" t="s">
        <v>44</v>
      </c>
      <c r="C177" s="101" t="s">
        <v>89</v>
      </c>
      <c r="D177" s="101">
        <v>0</v>
      </c>
      <c r="E177" s="101">
        <v>0</v>
      </c>
      <c r="F177" s="101">
        <v>0</v>
      </c>
      <c r="G177" s="101">
        <v>0</v>
      </c>
      <c r="H177" s="101">
        <v>0</v>
      </c>
      <c r="I177" s="101">
        <v>1396924</v>
      </c>
      <c r="J177" s="101">
        <v>825228</v>
      </c>
      <c r="K177" s="101">
        <v>340035</v>
      </c>
      <c r="L177" s="101">
        <v>38596.493038499997</v>
      </c>
      <c r="M177" s="101">
        <v>4715.8238612000005</v>
      </c>
      <c r="N177" s="101">
        <f>SUM(Query2[[#This Row],[Column5]],Query2[[#This Row],[Column6]])</f>
        <v>0</v>
      </c>
      <c r="O177" s="101">
        <f>SUM(Query2[[#This Row],[Column7]],Query2[[#This Row],[Column8]])</f>
        <v>0</v>
      </c>
      <c r="P177" s="101">
        <f>SUM(Query2[[#This Row],[Column10]],Query2[[#This Row],[Column11]])</f>
        <v>1165263</v>
      </c>
      <c r="Q177" s="101">
        <f>SUM(Query2[[#This Row],[Column12]],Query2[[#This Row],[Column13]])</f>
        <v>43312.316899699996</v>
      </c>
      <c r="R177" s="103">
        <f>(Query2[[#This Row],[Column4]]/D233)</f>
        <v>0</v>
      </c>
      <c r="S177" s="103">
        <f>(Query2[[#This Row],[Column15]]/O241)</f>
        <v>0</v>
      </c>
      <c r="T177" s="103">
        <f>(Query2[[#This Row],[Column14]]/N241)</f>
        <v>0</v>
      </c>
      <c r="U177" s="103">
        <f>(Query2[[#This Row],[Column9]]/I233)</f>
        <v>0.3528195274133209</v>
      </c>
      <c r="V177" s="103" t="e">
        <f>(Query2[[#This Row],[Column17]]/Q241)</f>
        <v>#DIV/0!</v>
      </c>
      <c r="W177" s="103">
        <f>(Query2[[#This Row],[Column10]]+Query2[[#This Row],[Column11]]/J233+K233)</f>
        <v>2160093.1553996033</v>
      </c>
      <c r="X177" s="104">
        <f>(Query2[[#This Row],[Column5]]+Query2[[#This Row],[Column6]])</f>
        <v>0</v>
      </c>
      <c r="Y177" s="104">
        <f>(Query2[[#This Row],[Column7]]+Query2[[#This Row],[Column8]])</f>
        <v>0</v>
      </c>
      <c r="Z177" s="104">
        <f>(Query2[[#This Row],[Column10]]+Query2[[#This Row],[Column11]])</f>
        <v>1165263</v>
      </c>
      <c r="AA177" s="104">
        <f>(Query2[[#This Row],[Column12]]+Query2[[#This Row],[Column13]])</f>
        <v>43312.316899699996</v>
      </c>
      <c r="AB177" s="104">
        <f t="shared" si="50"/>
        <v>4947.9193361728394</v>
      </c>
      <c r="AC177" s="104">
        <f t="shared" si="51"/>
        <v>3.0584761043052153</v>
      </c>
      <c r="AD177" s="104">
        <f t="shared" si="52"/>
        <v>82.729786489324468</v>
      </c>
      <c r="AE177" s="104">
        <f t="shared" si="53"/>
        <v>1422028.1745686396</v>
      </c>
      <c r="AF177" s="104">
        <f>(Query2[[#This Row],[Column12]]+Query2[[#This Row],[Column13]]/I233)</f>
        <v>38596.494229570337</v>
      </c>
      <c r="AG177" s="104">
        <f t="shared" si="54"/>
        <v>2188133.3371453555</v>
      </c>
      <c r="AH177" s="102" t="s">
        <v>164</v>
      </c>
    </row>
    <row r="178" spans="1:34">
      <c r="A178" s="105" t="s">
        <v>206</v>
      </c>
      <c r="B178" s="101" t="s">
        <v>45</v>
      </c>
      <c r="C178" s="101" t="s">
        <v>89</v>
      </c>
      <c r="D178" s="101">
        <v>873454</v>
      </c>
      <c r="E178" s="101">
        <v>7952</v>
      </c>
      <c r="F178" s="101">
        <v>930257</v>
      </c>
      <c r="G178" s="101">
        <v>357.52786340000006</v>
      </c>
      <c r="H178" s="101">
        <v>29247.928605099998</v>
      </c>
      <c r="I178" s="101">
        <v>2909012</v>
      </c>
      <c r="J178" s="101">
        <v>2616698</v>
      </c>
      <c r="K178" s="101">
        <v>1033187</v>
      </c>
      <c r="L178" s="101">
        <v>160926.91537029998</v>
      </c>
      <c r="M178" s="101">
        <v>17077.578310000001</v>
      </c>
      <c r="N178" s="101">
        <f>SUM(Query2[[#This Row],[Column5]],Query2[[#This Row],[Column6]])</f>
        <v>938209</v>
      </c>
      <c r="O178" s="101">
        <f>SUM(Query2[[#This Row],[Column7]],Query2[[#This Row],[Column8]])</f>
        <v>29605.456468499997</v>
      </c>
      <c r="P178" s="101">
        <f>SUM(Query2[[#This Row],[Column10]],Query2[[#This Row],[Column11]])</f>
        <v>3649885</v>
      </c>
      <c r="Q178" s="101">
        <f>SUM(Query2[[#This Row],[Column12]],Query2[[#This Row],[Column13]])</f>
        <v>178004.49368029999</v>
      </c>
      <c r="R178" s="103">
        <f>(Query2[[#This Row],[Column4]]/D234)</f>
        <v>0.37590872705049966</v>
      </c>
      <c r="S178" s="103" t="e">
        <f>(Query2[[#This Row],[Column15]]/O242)</f>
        <v>#DIV/0!</v>
      </c>
      <c r="T178" s="103" t="e">
        <f>(Query2[[#This Row],[Column14]]/N242)</f>
        <v>#DIV/0!</v>
      </c>
      <c r="U178" s="103">
        <f>(Query2[[#This Row],[Column9]]/I234)</f>
        <v>0.19185068604308833</v>
      </c>
      <c r="V178" s="103">
        <f>(Query2[[#This Row],[Column17]]/Q242)</f>
        <v>44567.646202988733</v>
      </c>
      <c r="W178" s="103">
        <f>(Query2[[#This Row],[Column10]]+Query2[[#This Row],[Column11]]/J234+K234)</f>
        <v>7415146.2843682729</v>
      </c>
      <c r="X178" s="104">
        <f>(Query2[[#This Row],[Column5]]+Query2[[#This Row],[Column6]])</f>
        <v>938209</v>
      </c>
      <c r="Y178" s="104">
        <f>(Query2[[#This Row],[Column7]]+Query2[[#This Row],[Column8]])</f>
        <v>29605.456468499997</v>
      </c>
      <c r="Z178" s="104">
        <f>(Query2[[#This Row],[Column10]]+Query2[[#This Row],[Column11]])</f>
        <v>3649885</v>
      </c>
      <c r="AA178" s="104">
        <f>(Query2[[#This Row],[Column12]]+Query2[[#This Row],[Column13]])</f>
        <v>178004.49368029999</v>
      </c>
      <c r="AB178" s="104">
        <f t="shared" si="50"/>
        <v>2326145.369132088</v>
      </c>
      <c r="AC178" s="104">
        <f t="shared" si="51"/>
        <v>102.18036495540829</v>
      </c>
      <c r="AD178" s="104">
        <f t="shared" si="52"/>
        <v>1885.0010453696452</v>
      </c>
      <c r="AE178" s="104">
        <f t="shared" si="53"/>
        <v>4931943.7552494127</v>
      </c>
      <c r="AF178" s="104">
        <f>(Query2[[#This Row],[Column12]]+Query2[[#This Row],[Column13]]/I234)</f>
        <v>160926.91649657415</v>
      </c>
      <c r="AG178" s="104">
        <f t="shared" si="54"/>
        <v>3633271.3164598634</v>
      </c>
      <c r="AH178" s="102" t="s">
        <v>164</v>
      </c>
    </row>
    <row r="179" spans="1:34">
      <c r="A179" s="105" t="s">
        <v>206</v>
      </c>
      <c r="B179" s="101" t="s">
        <v>46</v>
      </c>
      <c r="C179" s="101" t="s">
        <v>90</v>
      </c>
      <c r="D179" s="101">
        <v>1693175</v>
      </c>
      <c r="E179" s="101">
        <v>2270</v>
      </c>
      <c r="F179" s="101">
        <v>5644114</v>
      </c>
      <c r="G179" s="101">
        <v>175.31700000000001</v>
      </c>
      <c r="H179" s="101">
        <v>244416.19696</v>
      </c>
      <c r="I179" s="101">
        <v>0</v>
      </c>
      <c r="J179" s="101">
        <v>0</v>
      </c>
      <c r="K179" s="101">
        <v>0</v>
      </c>
      <c r="L179" s="101">
        <v>0</v>
      </c>
      <c r="M179" s="101">
        <v>0</v>
      </c>
      <c r="N179" s="101">
        <f>SUM(Query2[[#This Row],[Column5]],Query2[[#This Row],[Column6]])</f>
        <v>5646384</v>
      </c>
      <c r="O179" s="101">
        <f>SUM(Query2[[#This Row],[Column7]],Query2[[#This Row],[Column8]])</f>
        <v>244591.51396000001</v>
      </c>
      <c r="P179" s="101">
        <f>SUM(Query2[[#This Row],[Column10]],Query2[[#This Row],[Column11]])</f>
        <v>0</v>
      </c>
      <c r="Q179" s="101">
        <f>SUM(Query2[[#This Row],[Column12]],Query2[[#This Row],[Column13]])</f>
        <v>0</v>
      </c>
      <c r="R179" s="103" t="e">
        <f>(Query2[[#This Row],[Column4]]/D236)</f>
        <v>#DIV/0!</v>
      </c>
      <c r="S179" s="103">
        <f>(Query2[[#This Row],[Column15]]/O243)</f>
        <v>1.7018211655186382</v>
      </c>
      <c r="T179" s="103">
        <f>(Query2[[#This Row],[Column14]]/N243)</f>
        <v>0.89946623511365942</v>
      </c>
      <c r="U179" s="103">
        <f>(Query2[[#This Row],[Column9]]/I236)</f>
        <v>0</v>
      </c>
      <c r="V179" s="103">
        <f>(Query2[[#This Row],[Column17]]/Q243)</f>
        <v>0</v>
      </c>
      <c r="W179" s="103">
        <f>(Query2[[#This Row],[Column10]]+Query2[[#This Row],[Column11]]/J236+K236)</f>
        <v>1049408</v>
      </c>
      <c r="X179" s="104">
        <f>(Query2[[#This Row],[Column5]]+Query2[[#This Row],[Column6]])</f>
        <v>5646384</v>
      </c>
      <c r="Y179" s="104">
        <f>(Query2[[#This Row],[Column7]]+Query2[[#This Row],[Column8]])</f>
        <v>244591.51396000001</v>
      </c>
      <c r="Z179" s="104">
        <f>(Query2[[#This Row],[Column10]]+Query2[[#This Row],[Column11]])</f>
        <v>0</v>
      </c>
      <c r="AA179" s="104">
        <f>(Query2[[#This Row],[Column12]]+Query2[[#This Row],[Column13]])</f>
        <v>0</v>
      </c>
      <c r="AB179" s="104" t="e">
        <f>(G236+H236/E236+F236)</f>
        <v>#DIV/0!</v>
      </c>
      <c r="AC179" s="104" t="e">
        <f>(G236+H236/D236)</f>
        <v>#DIV/0!</v>
      </c>
      <c r="AD179" s="104" t="e">
        <f>(E236+F236/D236)</f>
        <v>#DIV/0!</v>
      </c>
      <c r="AE179" s="104">
        <f>(L236+M236/J236+K236)</f>
        <v>1101389.9893871509</v>
      </c>
      <c r="AF179" s="104">
        <f>(Query2[[#This Row],[Column12]]+Query2[[#This Row],[Column13]]/I236)</f>
        <v>0</v>
      </c>
      <c r="AG179" s="104">
        <f>(J236+K236/I236)</f>
        <v>1410973.3274705913</v>
      </c>
      <c r="AH179" s="102" t="s">
        <v>164</v>
      </c>
    </row>
    <row r="180" spans="1:34">
      <c r="A180" s="105" t="s">
        <v>206</v>
      </c>
      <c r="B180" s="101" t="s">
        <v>47</v>
      </c>
      <c r="C180" s="101" t="s">
        <v>90</v>
      </c>
      <c r="D180" s="101">
        <v>27795</v>
      </c>
      <c r="E180" s="101">
        <v>3</v>
      </c>
      <c r="F180" s="101">
        <v>41564</v>
      </c>
      <c r="G180" s="101">
        <v>0.245</v>
      </c>
      <c r="H180" s="101">
        <v>2331.1985697</v>
      </c>
      <c r="I180" s="101">
        <v>0</v>
      </c>
      <c r="J180" s="101">
        <v>0</v>
      </c>
      <c r="K180" s="101">
        <v>0</v>
      </c>
      <c r="L180" s="101">
        <v>0</v>
      </c>
      <c r="M180" s="101">
        <v>0</v>
      </c>
      <c r="N180" s="101">
        <f>SUM(Query2[[#This Row],[Column5]],Query2[[#This Row],[Column6]])</f>
        <v>41567</v>
      </c>
      <c r="O180" s="101">
        <f>SUM(Query2[[#This Row],[Column7]],Query2[[#This Row],[Column8]])</f>
        <v>2331.4435696999999</v>
      </c>
      <c r="P180" s="101">
        <f>SUM(Query2[[#This Row],[Column10]],Query2[[#This Row],[Column11]])</f>
        <v>0</v>
      </c>
      <c r="Q180" s="101">
        <f>SUM(Query2[[#This Row],[Column12]],Query2[[#This Row],[Column13]])</f>
        <v>0</v>
      </c>
      <c r="R180" s="103">
        <f>(Query2[[#This Row],[Column4]]/D237)</f>
        <v>0.96213091488109659</v>
      </c>
      <c r="S180" s="103" t="e">
        <f>(Query2[[#This Row],[Column15]]/O244)</f>
        <v>#DIV/0!</v>
      </c>
      <c r="T180" s="103" t="e">
        <f>(Query2[[#This Row],[Column14]]/N244)</f>
        <v>#DIV/0!</v>
      </c>
      <c r="U180" s="103">
        <f>(Query2[[#This Row],[Column9]]/I237)</f>
        <v>0</v>
      </c>
      <c r="V180" s="103">
        <f>(Query2[[#This Row],[Column17]]/Q244)</f>
        <v>0</v>
      </c>
      <c r="W180" s="103">
        <f>(Query2[[#This Row],[Column10]]+Query2[[#This Row],[Column11]]/J237+K237)</f>
        <v>454029</v>
      </c>
      <c r="X180" s="104">
        <f>(Query2[[#This Row],[Column5]]+Query2[[#This Row],[Column6]])</f>
        <v>41567</v>
      </c>
      <c r="Y180" s="104">
        <f>(Query2[[#This Row],[Column7]]+Query2[[#This Row],[Column8]])</f>
        <v>2331.4435696999999</v>
      </c>
      <c r="Z180" s="104">
        <f>(Query2[[#This Row],[Column10]]+Query2[[#This Row],[Column11]])</f>
        <v>0</v>
      </c>
      <c r="AA180" s="104">
        <f>(Query2[[#This Row],[Column12]]+Query2[[#This Row],[Column13]])</f>
        <v>0</v>
      </c>
      <c r="AB180" s="104">
        <f>(G237+H237/E237+F237)</f>
        <v>25206.682342406904</v>
      </c>
      <c r="AC180" s="104">
        <f>(G237+H237/D237)</f>
        <v>47.936549378310083</v>
      </c>
      <c r="AD180" s="104">
        <f>(E237+F237/D237)</f>
        <v>1101.870850496729</v>
      </c>
      <c r="AE180" s="104">
        <f>(L237+M237/J237+K237)</f>
        <v>558727.99062428542</v>
      </c>
      <c r="AF180" s="104">
        <f>(Query2[[#This Row],[Column12]]+Query2[[#This Row],[Column13]]/I237)</f>
        <v>0</v>
      </c>
      <c r="AG180" s="104">
        <f>(J237+K237/I237)</f>
        <v>2833839.2553026746</v>
      </c>
      <c r="AH180" s="102" t="s">
        <v>164</v>
      </c>
    </row>
    <row r="181" spans="1:34">
      <c r="A181" s="105" t="s">
        <v>206</v>
      </c>
      <c r="B181" s="101" t="s">
        <v>48</v>
      </c>
      <c r="C181" s="101" t="s">
        <v>90</v>
      </c>
      <c r="D181" s="101">
        <v>0</v>
      </c>
      <c r="E181" s="101">
        <v>0</v>
      </c>
      <c r="F181" s="101">
        <v>0</v>
      </c>
      <c r="G181" s="101">
        <v>0</v>
      </c>
      <c r="H181" s="101">
        <v>0</v>
      </c>
      <c r="I181" s="101">
        <v>2237</v>
      </c>
      <c r="J181" s="101">
        <v>82</v>
      </c>
      <c r="K181" s="101">
        <v>163</v>
      </c>
      <c r="L181" s="101">
        <v>5.3515046999999996</v>
      </c>
      <c r="M181" s="101">
        <v>4.2552082000000002</v>
      </c>
      <c r="N181" s="101">
        <f>SUM(Query2[[#This Row],[Column5]],Query2[[#This Row],[Column6]])</f>
        <v>0</v>
      </c>
      <c r="O181" s="101">
        <f>SUM(Query2[[#This Row],[Column7]],Query2[[#This Row],[Column8]])</f>
        <v>0</v>
      </c>
      <c r="P181" s="101">
        <f>SUM(Query2[[#This Row],[Column10]],Query2[[#This Row],[Column11]])</f>
        <v>245</v>
      </c>
      <c r="Q181" s="101">
        <f>SUM(Query2[[#This Row],[Column12]],Query2[[#This Row],[Column13]])</f>
        <v>9.6067128999999998</v>
      </c>
      <c r="R181" s="103" t="e">
        <f>(Query2[[#This Row],[Column4]]/D238)</f>
        <v>#DIV/0!</v>
      </c>
      <c r="S181" s="103" t="e">
        <f>(Query2[[#This Row],[Column15]]/O245)</f>
        <v>#DIV/0!</v>
      </c>
      <c r="T181" s="103" t="e">
        <f>(Query2[[#This Row],[Column14]]/N245)</f>
        <v>#DIV/0!</v>
      </c>
      <c r="U181" s="103">
        <f>(Query2[[#This Row],[Column9]]/I238)</f>
        <v>1.6050869129091464E-3</v>
      </c>
      <c r="V181" s="103">
        <f>(Query2[[#This Row],[Column17]]/Q245)</f>
        <v>3.9926962687373115E-3</v>
      </c>
      <c r="W181" s="103">
        <f>(Query2[[#This Row],[Column10]]+Query2[[#This Row],[Column11]]/J238+K238)</f>
        <v>149328.00043220713</v>
      </c>
      <c r="X181" s="104">
        <f>(Query2[[#This Row],[Column5]]+Query2[[#This Row],[Column6]])</f>
        <v>0</v>
      </c>
      <c r="Y181" s="104">
        <f>(Query2[[#This Row],[Column7]]+Query2[[#This Row],[Column8]])</f>
        <v>0</v>
      </c>
      <c r="Z181" s="104">
        <f>(Query2[[#This Row],[Column10]]+Query2[[#This Row],[Column11]])</f>
        <v>245</v>
      </c>
      <c r="AA181" s="104">
        <f>(Query2[[#This Row],[Column12]]+Query2[[#This Row],[Column13]])</f>
        <v>9.6067128999999998</v>
      </c>
      <c r="AB181" s="104" t="e">
        <f>(G238+H238/E238+F238)</f>
        <v>#DIV/0!</v>
      </c>
      <c r="AC181" s="104" t="e">
        <f>(G238+H238/D238)</f>
        <v>#DIV/0!</v>
      </c>
      <c r="AD181" s="104" t="e">
        <f>(E238+F238/D238)</f>
        <v>#DIV/0!</v>
      </c>
      <c r="AE181" s="104">
        <f>(L238+M238/J238+K238)</f>
        <v>164080.38576809483</v>
      </c>
      <c r="AF181" s="104">
        <f>(Query2[[#This Row],[Column12]]+Query2[[#This Row],[Column13]]/I238)</f>
        <v>5.351507753186854</v>
      </c>
      <c r="AG181" s="104">
        <f>(J238+K238/I238)</f>
        <v>377134.1070866345</v>
      </c>
      <c r="AH181" s="102" t="s">
        <v>164</v>
      </c>
    </row>
    <row r="182" spans="1:34">
      <c r="A182" s="105" t="s">
        <v>206</v>
      </c>
      <c r="B182" s="101" t="s">
        <v>49</v>
      </c>
      <c r="C182" s="101" t="s">
        <v>90</v>
      </c>
      <c r="D182" s="101">
        <v>2793766</v>
      </c>
      <c r="E182" s="101">
        <v>22920</v>
      </c>
      <c r="F182" s="101">
        <v>13852447</v>
      </c>
      <c r="G182" s="101">
        <v>1258.2919999999999</v>
      </c>
      <c r="H182" s="101">
        <v>313566.73826000001</v>
      </c>
      <c r="I182" s="101">
        <v>1695554</v>
      </c>
      <c r="J182" s="101">
        <v>1627146</v>
      </c>
      <c r="K182" s="101">
        <v>3742499</v>
      </c>
      <c r="L182" s="101">
        <v>73420.277390000003</v>
      </c>
      <c r="M182" s="101">
        <v>48175.653169999998</v>
      </c>
      <c r="N182" s="101">
        <f>SUM(Query2[[#This Row],[Column5]],Query2[[#This Row],[Column6]])</f>
        <v>13875367</v>
      </c>
      <c r="O182" s="101">
        <f>SUM(Query2[[#This Row],[Column7]],Query2[[#This Row],[Column8]])</f>
        <v>314825.03026000003</v>
      </c>
      <c r="P182" s="101">
        <f>SUM(Query2[[#This Row],[Column10]],Query2[[#This Row],[Column11]])</f>
        <v>5369645</v>
      </c>
      <c r="Q182" s="101">
        <f>SUM(Query2[[#This Row],[Column12]],Query2[[#This Row],[Column13]])</f>
        <v>121595.93056000001</v>
      </c>
      <c r="R182" s="103">
        <f>(Query2[[#This Row],[Column4]]/D239)</f>
        <v>3.223667904394202</v>
      </c>
      <c r="S182" s="103">
        <f>(Query2[[#This Row],[Column15]]/O246)</f>
        <v>11.762225644510606</v>
      </c>
      <c r="T182" s="103">
        <f>(Query2[[#This Row],[Column14]]/N246)</f>
        <v>15.970377029047476</v>
      </c>
      <c r="U182" s="103">
        <f>(Query2[[#This Row],[Column9]]/I239)</f>
        <v>0.58375347555509038</v>
      </c>
      <c r="V182" s="103">
        <f>(Query2[[#This Row],[Column17]]/Q246)</f>
        <v>5.2171616695150176</v>
      </c>
      <c r="W182" s="103">
        <f>(Query2[[#This Row],[Column10]]+Query2[[#This Row],[Column11]]/J239+K239)</f>
        <v>2504122.6916650683</v>
      </c>
      <c r="X182" s="104">
        <f>(Query2[[#This Row],[Column5]]+Query2[[#This Row],[Column6]])</f>
        <v>13875367</v>
      </c>
      <c r="Y182" s="104">
        <f>(Query2[[#This Row],[Column7]]+Query2[[#This Row],[Column8]])</f>
        <v>314825.03026000003</v>
      </c>
      <c r="Z182" s="104">
        <f>(Query2[[#This Row],[Column10]]+Query2[[#This Row],[Column11]])</f>
        <v>5369645</v>
      </c>
      <c r="AA182" s="104">
        <f>(Query2[[#This Row],[Column12]]+Query2[[#This Row],[Column13]])</f>
        <v>121595.93056000001</v>
      </c>
      <c r="AB182" s="104">
        <f>(G239+H239/E239+F239)</f>
        <v>725927.40191361064</v>
      </c>
      <c r="AC182" s="104">
        <f>(G239+H239/D239)</f>
        <v>179.59949899913195</v>
      </c>
      <c r="AD182" s="104">
        <f>(E239+F239/D239)</f>
        <v>4167.8374196034811</v>
      </c>
      <c r="AE182" s="104">
        <f>(L239+M239/J239+K239)</f>
        <v>909887.6244637433</v>
      </c>
      <c r="AF182" s="104">
        <f>(Query2[[#This Row],[Column12]]+Query2[[#This Row],[Column13]]/I239)</f>
        <v>73420.293976145287</v>
      </c>
      <c r="AG182" s="104">
        <f>(J239+K239/I239)</f>
        <v>797691.30192813266</v>
      </c>
      <c r="AH182" s="102" t="s">
        <v>164</v>
      </c>
    </row>
    <row r="183" spans="1:34">
      <c r="A183" s="105" t="s">
        <v>206</v>
      </c>
      <c r="B183" s="101" t="s">
        <v>50</v>
      </c>
      <c r="C183" s="101" t="s">
        <v>90</v>
      </c>
      <c r="D183" s="101">
        <v>0</v>
      </c>
      <c r="E183" s="101">
        <v>0</v>
      </c>
      <c r="F183" s="101">
        <v>0</v>
      </c>
      <c r="G183" s="101">
        <v>0</v>
      </c>
      <c r="H183" s="101">
        <v>0</v>
      </c>
      <c r="I183" s="101">
        <v>1471374</v>
      </c>
      <c r="J183" s="101">
        <v>789811</v>
      </c>
      <c r="K183" s="101">
        <v>1152419</v>
      </c>
      <c r="L183" s="101">
        <v>20818.39918</v>
      </c>
      <c r="M183" s="101">
        <v>9247.7584299999999</v>
      </c>
      <c r="N183" s="101">
        <f>SUM(Query2[[#This Row],[Column5]],Query2[[#This Row],[Column6]])</f>
        <v>0</v>
      </c>
      <c r="O183" s="101">
        <f>SUM(Query2[[#This Row],[Column7]],Query2[[#This Row],[Column8]])</f>
        <v>0</v>
      </c>
      <c r="P183" s="101">
        <f>SUM(Query2[[#This Row],[Column10]],Query2[[#This Row],[Column11]])</f>
        <v>1942230</v>
      </c>
      <c r="Q183" s="101">
        <f>SUM(Query2[[#This Row],[Column12]],Query2[[#This Row],[Column13]])</f>
        <v>30066.157610000002</v>
      </c>
      <c r="R183" s="103" t="e">
        <f>(Query2[[#This Row],[Column4]]/#REF!)</f>
        <v>#REF!</v>
      </c>
      <c r="S183" s="103">
        <f>(Query2[[#This Row],[Column15]]/O247)</f>
        <v>0</v>
      </c>
      <c r="T183" s="103">
        <f>(Query2[[#This Row],[Column14]]/N247)</f>
        <v>0</v>
      </c>
      <c r="U183" s="103" t="e">
        <f>(Query2[[#This Row],[Column9]]/#REF!)</f>
        <v>#REF!</v>
      </c>
      <c r="V183" s="103">
        <f>(Query2[[#This Row],[Column17]]/Q247)</f>
        <v>0.86431624050467581</v>
      </c>
      <c r="W183" s="103" t="e">
        <f>(Query2[[#This Row],[Column10]]+Query2[[#This Row],[Column11]]/#REF!+#REF!)</f>
        <v>#REF!</v>
      </c>
      <c r="X183" s="104">
        <f>(Query2[[#This Row],[Column5]]+Query2[[#This Row],[Column6]])</f>
        <v>0</v>
      </c>
      <c r="Y183" s="104">
        <f>(Query2[[#This Row],[Column7]]+Query2[[#This Row],[Column8]])</f>
        <v>0</v>
      </c>
      <c r="Z183" s="104">
        <f>(Query2[[#This Row],[Column10]]+Query2[[#This Row],[Column11]])</f>
        <v>1942230</v>
      </c>
      <c r="AA183" s="104">
        <f>(Query2[[#This Row],[Column12]]+Query2[[#This Row],[Column13]])</f>
        <v>30066.157610000002</v>
      </c>
      <c r="AB183" s="104" t="e">
        <f>(#REF!+#REF!/#REF!+#REF!)</f>
        <v>#REF!</v>
      </c>
      <c r="AC183" s="104" t="e">
        <f>(#REF!+#REF!/#REF!)</f>
        <v>#REF!</v>
      </c>
      <c r="AD183" s="104" t="e">
        <f>(#REF!+#REF!/#REF!)</f>
        <v>#REF!</v>
      </c>
      <c r="AE183" s="104" t="e">
        <f>(#REF!+#REF!/#REF!+#REF!)</f>
        <v>#REF!</v>
      </c>
      <c r="AF183" s="104" t="e">
        <f>(Query2[[#This Row],[Column12]]+Query2[[#This Row],[Column13]]/#REF!)</f>
        <v>#REF!</v>
      </c>
      <c r="AG183" s="104" t="e">
        <f>(#REF!+#REF!/#REF!)</f>
        <v>#REF!</v>
      </c>
      <c r="AH183" s="102" t="s">
        <v>164</v>
      </c>
    </row>
    <row r="184" spans="1:34">
      <c r="A184" s="105" t="s">
        <v>206</v>
      </c>
      <c r="B184" s="101" t="s">
        <v>51</v>
      </c>
      <c r="C184" s="101" t="s">
        <v>90</v>
      </c>
      <c r="D184" s="101">
        <v>0</v>
      </c>
      <c r="E184" s="101">
        <v>0</v>
      </c>
      <c r="F184" s="101">
        <v>0</v>
      </c>
      <c r="G184" s="101">
        <v>0</v>
      </c>
      <c r="H184" s="101">
        <v>0</v>
      </c>
      <c r="I184" s="101">
        <v>125991</v>
      </c>
      <c r="J184" s="101">
        <v>71506</v>
      </c>
      <c r="K184" s="101">
        <v>144623</v>
      </c>
      <c r="L184" s="101">
        <v>3714.1146199999998</v>
      </c>
      <c r="M184" s="101">
        <v>2121.71218</v>
      </c>
      <c r="N184" s="101">
        <f>SUM(Query2[[#This Row],[Column5]],Query2[[#This Row],[Column6]])</f>
        <v>0</v>
      </c>
      <c r="O184" s="101">
        <f>SUM(Query2[[#This Row],[Column7]],Query2[[#This Row],[Column8]])</f>
        <v>0</v>
      </c>
      <c r="P184" s="101">
        <f>SUM(Query2[[#This Row],[Column10]],Query2[[#This Row],[Column11]])</f>
        <v>216129</v>
      </c>
      <c r="Q184" s="101">
        <f>SUM(Query2[[#This Row],[Column12]],Query2[[#This Row],[Column13]])</f>
        <v>5835.8267999999998</v>
      </c>
      <c r="R184" s="103">
        <f>(Query2[[#This Row],[Column4]]/D240)</f>
        <v>0</v>
      </c>
      <c r="S184" s="103" t="e">
        <f>(Query2[[#This Row],[Column15]]/O248)</f>
        <v>#DIV/0!</v>
      </c>
      <c r="T184" s="103" t="e">
        <f>(Query2[[#This Row],[Column14]]/N248)</f>
        <v>#DIV/0!</v>
      </c>
      <c r="U184" s="103" t="e">
        <f>(Query2[[#This Row],[Column9]]/I240)</f>
        <v>#DIV/0!</v>
      </c>
      <c r="V184" s="103">
        <f>(Query2[[#This Row],[Column17]]/Q248)</f>
        <v>5.1319507458312614</v>
      </c>
      <c r="W184" s="103" t="e">
        <f>(Query2[[#This Row],[Column10]]+Query2[[#This Row],[Column11]]/J240+K240)</f>
        <v>#DIV/0!</v>
      </c>
      <c r="X184" s="104">
        <f>(Query2[[#This Row],[Column5]]+Query2[[#This Row],[Column6]])</f>
        <v>0</v>
      </c>
      <c r="Y184" s="104">
        <f>(Query2[[#This Row],[Column7]]+Query2[[#This Row],[Column8]])</f>
        <v>0</v>
      </c>
      <c r="Z184" s="104">
        <f>(Query2[[#This Row],[Column10]]+Query2[[#This Row],[Column11]])</f>
        <v>216129</v>
      </c>
      <c r="AA184" s="104">
        <f>(Query2[[#This Row],[Column12]]+Query2[[#This Row],[Column13]])</f>
        <v>5835.8267999999998</v>
      </c>
      <c r="AB184" s="104">
        <f>(G240+H240/E240+F240)</f>
        <v>2831020.2108117137</v>
      </c>
      <c r="AC184" s="104">
        <f>(G240+H240/D240)</f>
        <v>59.750560018738028</v>
      </c>
      <c r="AD184" s="104">
        <f>(E240+F240/D240)</f>
        <v>748.6941626659102</v>
      </c>
      <c r="AE184" s="104" t="e">
        <f>(L240+M240/J240+K240)</f>
        <v>#DIV/0!</v>
      </c>
      <c r="AF184" s="104" t="e">
        <f>(Query2[[#This Row],[Column12]]+Query2[[#This Row],[Column13]]/I240)</f>
        <v>#DIV/0!</v>
      </c>
      <c r="AG184" s="104" t="e">
        <f>(J240+K240/I240)</f>
        <v>#DIV/0!</v>
      </c>
      <c r="AH184" s="102" t="s">
        <v>164</v>
      </c>
    </row>
    <row r="185" spans="1:34">
      <c r="A185" s="105" t="s">
        <v>206</v>
      </c>
      <c r="B185" s="101" t="s">
        <v>52</v>
      </c>
      <c r="C185" s="101" t="s">
        <v>90</v>
      </c>
      <c r="D185" s="101">
        <v>873411</v>
      </c>
      <c r="E185" s="101">
        <v>3204</v>
      </c>
      <c r="F185" s="101">
        <v>1832701</v>
      </c>
      <c r="G185" s="101">
        <v>225.88961990000007</v>
      </c>
      <c r="H185" s="101">
        <v>60252.740942200297</v>
      </c>
      <c r="I185" s="101">
        <v>482630</v>
      </c>
      <c r="J185" s="101">
        <v>254627</v>
      </c>
      <c r="K185" s="101">
        <v>350791</v>
      </c>
      <c r="L185" s="101">
        <v>50792.367580500002</v>
      </c>
      <c r="M185" s="101">
        <v>11123.611374800004</v>
      </c>
      <c r="N185" s="101">
        <f>SUM(Query2[[#This Row],[Column5]],Query2[[#This Row],[Column6]])</f>
        <v>1835905</v>
      </c>
      <c r="O185" s="101">
        <f>SUM(Query2[[#This Row],[Column7]],Query2[[#This Row],[Column8]])</f>
        <v>60478.630562100298</v>
      </c>
      <c r="P185" s="101">
        <f>SUM(Query2[[#This Row],[Column10]],Query2[[#This Row],[Column11]])</f>
        <v>605418</v>
      </c>
      <c r="Q185" s="101">
        <f>SUM(Query2[[#This Row],[Column12]],Query2[[#This Row],[Column13]])</f>
        <v>61915.978955300008</v>
      </c>
      <c r="R185" s="103">
        <f>(Query2[[#This Row],[Column4]]/D241)</f>
        <v>31.614398957541535</v>
      </c>
      <c r="S185" s="103" t="e">
        <f>(Query2[[#This Row],[Column15]]/O249)</f>
        <v>#DIV/0!</v>
      </c>
      <c r="T185" s="103" t="e">
        <f>(Query2[[#This Row],[Column14]]/N249)</f>
        <v>#DIV/0!</v>
      </c>
      <c r="U185" s="103" t="e">
        <f>(Query2[[#This Row],[Column9]]/I241)</f>
        <v>#DIV/0!</v>
      </c>
      <c r="V185" s="103">
        <f>(Query2[[#This Row],[Column17]]/Q249)</f>
        <v>8.4939413393213314</v>
      </c>
      <c r="W185" s="103" t="e">
        <f>(Query2[[#This Row],[Column10]]+Query2[[#This Row],[Column11]]/J241+K241)</f>
        <v>#DIV/0!</v>
      </c>
      <c r="X185" s="104">
        <f>(Query2[[#This Row],[Column5]]+Query2[[#This Row],[Column6]])</f>
        <v>1835905</v>
      </c>
      <c r="Y185" s="104">
        <f>(Query2[[#This Row],[Column7]]+Query2[[#This Row],[Column8]])</f>
        <v>60478.630562100298</v>
      </c>
      <c r="Z185" s="104">
        <f>(Query2[[#This Row],[Column10]]+Query2[[#This Row],[Column11]])</f>
        <v>605418</v>
      </c>
      <c r="AA185" s="104">
        <f>(Query2[[#This Row],[Column12]]+Query2[[#This Row],[Column13]])</f>
        <v>61915.978955300008</v>
      </c>
      <c r="AB185" s="104" t="e">
        <f>(G241+H241/E241+F241)</f>
        <v>#DIV/0!</v>
      </c>
      <c r="AC185" s="104">
        <f>(G241+H241/D241)</f>
        <v>1.0785603239584465E-2</v>
      </c>
      <c r="AD185" s="104">
        <f>(E241+F241/D241)</f>
        <v>0.14446012958337859</v>
      </c>
      <c r="AE185" s="104" t="e">
        <f>(L241+M241/J241+K241)</f>
        <v>#DIV/0!</v>
      </c>
      <c r="AF185" s="104" t="e">
        <f>(Query2[[#This Row],[Column12]]+Query2[[#This Row],[Column13]]/I241)</f>
        <v>#DIV/0!</v>
      </c>
      <c r="AG185" s="104" t="e">
        <f>(J241+K241/I241)</f>
        <v>#DIV/0!</v>
      </c>
      <c r="AH185" s="102" t="s">
        <v>164</v>
      </c>
    </row>
    <row r="186" spans="1:34">
      <c r="A186" s="105" t="s">
        <v>206</v>
      </c>
      <c r="B186" s="101" t="s">
        <v>53</v>
      </c>
      <c r="C186" s="101" t="s">
        <v>90</v>
      </c>
      <c r="D186" s="101">
        <v>1450691</v>
      </c>
      <c r="E186" s="101">
        <v>4685</v>
      </c>
      <c r="F186" s="101">
        <v>3587365</v>
      </c>
      <c r="G186" s="101">
        <v>303.57738000000001</v>
      </c>
      <c r="H186" s="101">
        <v>81245.377949999995</v>
      </c>
      <c r="I186" s="101">
        <v>981669</v>
      </c>
      <c r="J186" s="101">
        <v>1327164</v>
      </c>
      <c r="K186" s="101">
        <v>2289382</v>
      </c>
      <c r="L186" s="101">
        <v>50803.097254599998</v>
      </c>
      <c r="M186" s="101">
        <v>27291.011532399996</v>
      </c>
      <c r="N186" s="101">
        <f>SUM(Query2[[#This Row],[Column5]],Query2[[#This Row],[Column6]])</f>
        <v>3592050</v>
      </c>
      <c r="O186" s="101">
        <f>SUM(Query2[[#This Row],[Column7]],Query2[[#This Row],[Column8]])</f>
        <v>81548.955329999997</v>
      </c>
      <c r="P186" s="101">
        <f>SUM(Query2[[#This Row],[Column10]],Query2[[#This Row],[Column11]])</f>
        <v>3616546</v>
      </c>
      <c r="Q186" s="101">
        <f>SUM(Query2[[#This Row],[Column12]],Query2[[#This Row],[Column13]])</f>
        <v>78094.10878699999</v>
      </c>
      <c r="R186" s="103" t="e">
        <f>(Query2[[#This Row],[Column4]]/D242)</f>
        <v>#DIV/0!</v>
      </c>
      <c r="S186" s="103" t="e">
        <f>(Query2[[#This Row],[Column15]]/O250)</f>
        <v>#DIV/0!</v>
      </c>
      <c r="T186" s="103" t="e">
        <f>(Query2[[#This Row],[Column14]]/N250)</f>
        <v>#DIV/0!</v>
      </c>
      <c r="U186" s="103">
        <f>(Query2[[#This Row],[Column9]]/I242)</f>
        <v>440.60547576301616</v>
      </c>
      <c r="V186" s="103" t="e">
        <f>(Query2[[#This Row],[Column17]]/Q250)</f>
        <v>#DIV/0!</v>
      </c>
      <c r="W186" s="103">
        <f>(Query2[[#This Row],[Column10]]+Query2[[#This Row],[Column11]]/J242+K242)</f>
        <v>1379239.4090909092</v>
      </c>
      <c r="X186" s="104">
        <f>(Query2[[#This Row],[Column5]]+Query2[[#This Row],[Column6]])</f>
        <v>3592050</v>
      </c>
      <c r="Y186" s="104">
        <f>(Query2[[#This Row],[Column7]]+Query2[[#This Row],[Column8]])</f>
        <v>81548.955329999997</v>
      </c>
      <c r="Z186" s="104">
        <f>(Query2[[#This Row],[Column10]]+Query2[[#This Row],[Column11]])</f>
        <v>3616546</v>
      </c>
      <c r="AA186" s="104">
        <f>(Query2[[#This Row],[Column12]]+Query2[[#This Row],[Column13]])</f>
        <v>78094.10878699999</v>
      </c>
      <c r="AB186" s="104" t="e">
        <f>(G242+H242/E242+F242)</f>
        <v>#DIV/0!</v>
      </c>
      <c r="AC186" s="104" t="e">
        <f>(G242+H242/D242)</f>
        <v>#DIV/0!</v>
      </c>
      <c r="AD186" s="104" t="e">
        <f>(E242+F242/D242)</f>
        <v>#DIV/0!</v>
      </c>
      <c r="AE186" s="104">
        <f>(L242+M242/J242+K242)</f>
        <v>46.333614306818184</v>
      </c>
      <c r="AF186" s="104">
        <f>(Query2[[#This Row],[Column12]]+Query2[[#This Row],[Column13]]/I242)</f>
        <v>50815.346362110053</v>
      </c>
      <c r="AG186" s="104">
        <f>(J242+K242/I242)</f>
        <v>44.019748653500898</v>
      </c>
      <c r="AH186" s="102" t="s">
        <v>164</v>
      </c>
    </row>
    <row r="187" spans="1:34">
      <c r="A187" s="105" t="s">
        <v>206</v>
      </c>
      <c r="B187" s="101" t="s">
        <v>55</v>
      </c>
      <c r="C187" s="106" t="s">
        <v>91</v>
      </c>
      <c r="D187" s="101">
        <v>0</v>
      </c>
      <c r="E187" s="101">
        <v>0</v>
      </c>
      <c r="F187" s="101">
        <v>0</v>
      </c>
      <c r="G187" s="101">
        <v>0</v>
      </c>
      <c r="H187" s="101">
        <v>0</v>
      </c>
      <c r="I187" s="101">
        <v>1193129</v>
      </c>
      <c r="J187" s="101">
        <v>0</v>
      </c>
      <c r="K187" s="101">
        <v>326361</v>
      </c>
      <c r="L187" s="101">
        <v>0</v>
      </c>
      <c r="M187" s="101">
        <v>1709.7795900000001</v>
      </c>
      <c r="N187" s="101">
        <f>SUM(Query2[[#This Row],[Column5]],Query2[[#This Row],[Column6]])</f>
        <v>0</v>
      </c>
      <c r="O187" s="101">
        <f>SUM(Query2[[#This Row],[Column7]],Query2[[#This Row],[Column8]])</f>
        <v>0</v>
      </c>
      <c r="P187" s="101">
        <f>SUM(Query2[[#This Row],[Column10]],Query2[[#This Row],[Column11]])</f>
        <v>326361</v>
      </c>
      <c r="Q187" s="101">
        <f>SUM(Query2[[#This Row],[Column12]],Query2[[#This Row],[Column13]])</f>
        <v>1709.7795900000001</v>
      </c>
      <c r="R187" s="103" t="e">
        <f>(Query2[[#This Row],[Column4]]/D244)</f>
        <v>#DIV/0!</v>
      </c>
      <c r="S187" s="103" t="e">
        <f>(Query2[[#This Row],[Column15]]/O251)</f>
        <v>#DIV/0!</v>
      </c>
      <c r="T187" s="103" t="e">
        <f>(Query2[[#This Row],[Column14]]/N251)</f>
        <v>#DIV/0!</v>
      </c>
      <c r="U187" s="103">
        <f>(Query2[[#This Row],[Column9]]/I244)</f>
        <v>0.81652430933139164</v>
      </c>
      <c r="V187" s="103" t="e">
        <f>(Query2[[#This Row],[Column17]]/Q251)</f>
        <v>#DIV/0!</v>
      </c>
      <c r="W187" s="103">
        <f>(Query2[[#This Row],[Column10]]+Query2[[#This Row],[Column11]]/J244+K244)</f>
        <v>478395.90499219409</v>
      </c>
      <c r="X187" s="104">
        <f>(Query2[[#This Row],[Column5]]+Query2[[#This Row],[Column6]])</f>
        <v>0</v>
      </c>
      <c r="Y187" s="104">
        <f>(Query2[[#This Row],[Column7]]+Query2[[#This Row],[Column8]])</f>
        <v>0</v>
      </c>
      <c r="Z187" s="104">
        <f>(Query2[[#This Row],[Column10]]+Query2[[#This Row],[Column11]])</f>
        <v>326361</v>
      </c>
      <c r="AA187" s="104">
        <f>(Query2[[#This Row],[Column12]]+Query2[[#This Row],[Column13]])</f>
        <v>1709.7795900000001</v>
      </c>
      <c r="AB187" s="104" t="e">
        <f>(G244+H244/E244+F244)</f>
        <v>#DIV/0!</v>
      </c>
      <c r="AC187" s="104" t="e">
        <f>(G244+H244/D244)</f>
        <v>#DIV/0!</v>
      </c>
      <c r="AD187" s="104" t="e">
        <f>(E244+F244/D244)</f>
        <v>#DIV/0!</v>
      </c>
      <c r="AE187" s="104">
        <f>(L244+M244/J244+K244)</f>
        <v>487862.67360749311</v>
      </c>
      <c r="AF187" s="104">
        <f>(Query2[[#This Row],[Column12]]+Query2[[#This Row],[Column13]]/I244)</f>
        <v>1.1700969457901535E-3</v>
      </c>
      <c r="AG187" s="104">
        <f>(J244+K244/I244)</f>
        <v>360623.32739221572</v>
      </c>
      <c r="AH187" s="102" t="s">
        <v>164</v>
      </c>
    </row>
    <row r="188" spans="1:34">
      <c r="A188" s="105" t="s">
        <v>206</v>
      </c>
      <c r="B188" s="101" t="s">
        <v>56</v>
      </c>
      <c r="C188" s="106" t="s">
        <v>91</v>
      </c>
      <c r="D188" s="101">
        <v>0</v>
      </c>
      <c r="E188" s="101">
        <v>0</v>
      </c>
      <c r="F188" s="101">
        <v>0</v>
      </c>
      <c r="G188" s="101">
        <v>0</v>
      </c>
      <c r="H188" s="101">
        <v>0</v>
      </c>
      <c r="I188" s="101">
        <v>1118167</v>
      </c>
      <c r="J188" s="101">
        <v>396842</v>
      </c>
      <c r="K188" s="101">
        <v>169934</v>
      </c>
      <c r="L188" s="101">
        <v>11771.003549999999</v>
      </c>
      <c r="M188" s="101">
        <v>1409.4494690000001</v>
      </c>
      <c r="N188" s="101">
        <f>SUM(Query2[[#This Row],[Column5]],Query2[[#This Row],[Column6]])</f>
        <v>0</v>
      </c>
      <c r="O188" s="101">
        <f>SUM(Query2[[#This Row],[Column7]],Query2[[#This Row],[Column8]])</f>
        <v>0</v>
      </c>
      <c r="P188" s="101">
        <f>SUM(Query2[[#This Row],[Column10]],Query2[[#This Row],[Column11]])</f>
        <v>566776</v>
      </c>
      <c r="Q188" s="101">
        <f>SUM(Query2[[#This Row],[Column12]],Query2[[#This Row],[Column13]])</f>
        <v>13180.453019</v>
      </c>
      <c r="R188" s="103" t="e">
        <f>(Query2[[#This Row],[Column4]]/D245)</f>
        <v>#DIV/0!</v>
      </c>
      <c r="S188" s="103" t="e">
        <f>(Query2[[#This Row],[Column15]]/O252)</f>
        <v>#DIV/0!</v>
      </c>
      <c r="T188" s="103" t="e">
        <f>(Query2[[#This Row],[Column14]]/N252)</f>
        <v>#DIV/0!</v>
      </c>
      <c r="U188" s="103">
        <f>(Query2[[#This Row],[Column9]]/I245)</f>
        <v>8.8467478420482148</v>
      </c>
      <c r="V188" s="103">
        <f>(Query2[[#This Row],[Column17]]/Q252)</f>
        <v>224.56704712684873</v>
      </c>
      <c r="W188" s="103">
        <f>(Query2[[#This Row],[Column10]]+Query2[[#This Row],[Column11]]/J245+K245)</f>
        <v>462533.47885927791</v>
      </c>
      <c r="X188" s="104">
        <f>(Query2[[#This Row],[Column5]]+Query2[[#This Row],[Column6]])</f>
        <v>0</v>
      </c>
      <c r="Y188" s="104">
        <f>(Query2[[#This Row],[Column7]]+Query2[[#This Row],[Column8]])</f>
        <v>0</v>
      </c>
      <c r="Z188" s="104">
        <f>(Query2[[#This Row],[Column10]]+Query2[[#This Row],[Column11]])</f>
        <v>566776</v>
      </c>
      <c r="AA188" s="104">
        <f>(Query2[[#This Row],[Column12]]+Query2[[#This Row],[Column13]])</f>
        <v>13180.453019</v>
      </c>
      <c r="AB188" s="104" t="e">
        <f>(G245+H245/E245+F245)</f>
        <v>#DIV/0!</v>
      </c>
      <c r="AC188" s="104" t="e">
        <f>(G245+H245/D245)</f>
        <v>#DIV/0!</v>
      </c>
      <c r="AD188" s="104" t="e">
        <f>(E245+F245/D245)</f>
        <v>#DIV/0!</v>
      </c>
      <c r="AE188" s="104">
        <f>(L245+M245/J245+K245)</f>
        <v>67112.35928555073</v>
      </c>
      <c r="AF188" s="104">
        <f>(Query2[[#This Row],[Column12]]+Query2[[#This Row],[Column13]]/I245)</f>
        <v>11771.014701325381</v>
      </c>
      <c r="AG188" s="104">
        <f>(J245+K245/I245)</f>
        <v>26229.51968859035</v>
      </c>
      <c r="AH188" s="102" t="s">
        <v>164</v>
      </c>
    </row>
    <row r="189" spans="1:34">
      <c r="A189" s="105" t="s">
        <v>206</v>
      </c>
      <c r="B189" s="101" t="s">
        <v>57</v>
      </c>
      <c r="C189" s="106" t="s">
        <v>91</v>
      </c>
      <c r="D189" s="101">
        <v>0</v>
      </c>
      <c r="E189" s="101">
        <v>0</v>
      </c>
      <c r="F189" s="101">
        <v>0</v>
      </c>
      <c r="G189" s="101">
        <v>0</v>
      </c>
      <c r="H189" s="101">
        <v>0</v>
      </c>
      <c r="I189" s="101">
        <v>30</v>
      </c>
      <c r="J189" s="101">
        <v>0</v>
      </c>
      <c r="K189" s="101">
        <v>0</v>
      </c>
      <c r="L189" s="101">
        <v>0</v>
      </c>
      <c r="M189" s="101">
        <v>0</v>
      </c>
      <c r="N189" s="101">
        <f>SUM(Query2[[#This Row],[Column5]],Query2[[#This Row],[Column6]])</f>
        <v>0</v>
      </c>
      <c r="O189" s="101">
        <f>SUM(Query2[[#This Row],[Column7]],Query2[[#This Row],[Column8]])</f>
        <v>0</v>
      </c>
      <c r="P189" s="101">
        <f>SUM(Query2[[#This Row],[Column10]],Query2[[#This Row],[Column11]])</f>
        <v>0</v>
      </c>
      <c r="Q189" s="101">
        <f>SUM(Query2[[#This Row],[Column12]],Query2[[#This Row],[Column13]])</f>
        <v>0</v>
      </c>
      <c r="R189" s="103">
        <f>(Query2[[#This Row],[Column4]]/D246)</f>
        <v>0</v>
      </c>
      <c r="S189" s="103" t="e">
        <f>(Query2[[#This Row],[Column15]]/O253)</f>
        <v>#DIV/0!</v>
      </c>
      <c r="T189" s="103" t="e">
        <f>(Query2[[#This Row],[Column14]]/N253)</f>
        <v>#DIV/0!</v>
      </c>
      <c r="U189" s="103">
        <f>(Query2[[#This Row],[Column9]]/I246)</f>
        <v>6.2316037863224604E-5</v>
      </c>
      <c r="V189" s="103">
        <f>(Query2[[#This Row],[Column17]]/Q253)</f>
        <v>0</v>
      </c>
      <c r="W189" s="103">
        <f>(Query2[[#This Row],[Column10]]+Query2[[#This Row],[Column11]]/J246+K246)</f>
        <v>198322</v>
      </c>
      <c r="X189" s="104">
        <f>(Query2[[#This Row],[Column5]]+Query2[[#This Row],[Column6]])</f>
        <v>0</v>
      </c>
      <c r="Y189" s="104">
        <f>(Query2[[#This Row],[Column7]]+Query2[[#This Row],[Column8]])</f>
        <v>0</v>
      </c>
      <c r="Z189" s="104">
        <f>(Query2[[#This Row],[Column10]]+Query2[[#This Row],[Column11]])</f>
        <v>0</v>
      </c>
      <c r="AA189" s="104">
        <f>(Query2[[#This Row],[Column12]]+Query2[[#This Row],[Column13]])</f>
        <v>0</v>
      </c>
      <c r="AB189" s="104">
        <f>(G246+H246/E246+F246)</f>
        <v>868047.9601813897</v>
      </c>
      <c r="AC189" s="104">
        <f>(G246+H246/D246)</f>
        <v>72.449218485696477</v>
      </c>
      <c r="AD189" s="104">
        <f>(E246+F246/D246)</f>
        <v>874.99592996837612</v>
      </c>
      <c r="AE189" s="104">
        <f>(L246+M246/J246+K246)</f>
        <v>214281.34040472741</v>
      </c>
      <c r="AF189" s="104">
        <f>(Query2[[#This Row],[Column12]]+Query2[[#This Row],[Column13]]/I246)</f>
        <v>0</v>
      </c>
      <c r="AG189" s="104">
        <f>(J246+K246/I246)</f>
        <v>199409.41195470872</v>
      </c>
      <c r="AH189" s="102" t="s">
        <v>164</v>
      </c>
    </row>
    <row r="190" spans="1:34">
      <c r="A190" s="105" t="s">
        <v>206</v>
      </c>
      <c r="B190" s="101" t="s">
        <v>58</v>
      </c>
      <c r="C190" s="106" t="s">
        <v>91</v>
      </c>
      <c r="D190" s="101">
        <v>0</v>
      </c>
      <c r="E190" s="101">
        <v>0</v>
      </c>
      <c r="F190" s="101">
        <v>0</v>
      </c>
      <c r="G190" s="101">
        <v>0</v>
      </c>
      <c r="H190" s="101">
        <v>0</v>
      </c>
      <c r="I190" s="101">
        <v>0</v>
      </c>
      <c r="J190" s="101">
        <v>0</v>
      </c>
      <c r="K190" s="101">
        <v>0</v>
      </c>
      <c r="L190" s="101">
        <v>0</v>
      </c>
      <c r="M190" s="101">
        <v>0</v>
      </c>
      <c r="N190" s="101">
        <f>SUM(Query2[[#This Row],[Column5]],Query2[[#This Row],[Column6]])</f>
        <v>0</v>
      </c>
      <c r="O190" s="101">
        <f>SUM(Query2[[#This Row],[Column7]],Query2[[#This Row],[Column8]])</f>
        <v>0</v>
      </c>
      <c r="P190" s="101">
        <f>SUM(Query2[[#This Row],[Column10]],Query2[[#This Row],[Column11]])</f>
        <v>0</v>
      </c>
      <c r="Q190" s="101">
        <f>SUM(Query2[[#This Row],[Column12]],Query2[[#This Row],[Column13]])</f>
        <v>0</v>
      </c>
      <c r="R190" s="103">
        <f>(Query2[[#This Row],[Column4]]/D247)</f>
        <v>0</v>
      </c>
      <c r="S190" s="103" t="e">
        <f>(Query2[[#This Row],[Column15]]/O254)</f>
        <v>#DIV/0!</v>
      </c>
      <c r="T190" s="103" t="e">
        <f>(Query2[[#This Row],[Column14]]/N254)</f>
        <v>#DIV/0!</v>
      </c>
      <c r="U190" s="103">
        <f>(Query2[[#This Row],[Column9]]/I247)</f>
        <v>0</v>
      </c>
      <c r="V190" s="103">
        <f>(Query2[[#This Row],[Column17]]/Q254)</f>
        <v>0</v>
      </c>
      <c r="W190" s="103">
        <f>(Query2[[#This Row],[Column10]]+Query2[[#This Row],[Column11]]/J247+K247)</f>
        <v>948506</v>
      </c>
      <c r="X190" s="104">
        <f>(Query2[[#This Row],[Column5]]+Query2[[#This Row],[Column6]])</f>
        <v>0</v>
      </c>
      <c r="Y190" s="104">
        <f>(Query2[[#This Row],[Column7]]+Query2[[#This Row],[Column8]])</f>
        <v>0</v>
      </c>
      <c r="Z190" s="104">
        <f>(Query2[[#This Row],[Column10]]+Query2[[#This Row],[Column11]])</f>
        <v>0</v>
      </c>
      <c r="AA190" s="104">
        <f>(Query2[[#This Row],[Column12]]+Query2[[#This Row],[Column13]])</f>
        <v>0</v>
      </c>
      <c r="AB190" s="104">
        <f>(G247+H247/E247+F247)</f>
        <v>1729294.6118128398</v>
      </c>
      <c r="AC190" s="104">
        <f>(G247+H247/D247)</f>
        <v>119.33762852818911</v>
      </c>
      <c r="AD190" s="104">
        <f>(E247+F247/D247)</f>
        <v>1723.1992143721079</v>
      </c>
      <c r="AE190" s="104">
        <f>(L247+M247/J247+K247)</f>
        <v>970373.88453796913</v>
      </c>
      <c r="AF190" s="104">
        <f>(Query2[[#This Row],[Column12]]+Query2[[#This Row],[Column13]]/I247)</f>
        <v>0</v>
      </c>
      <c r="AG190" s="104">
        <f>(J247+K247/I247)</f>
        <v>543497.96491535043</v>
      </c>
      <c r="AH190" s="102" t="s">
        <v>164</v>
      </c>
    </row>
    <row r="191" spans="1:34">
      <c r="A191" s="105" t="s">
        <v>206</v>
      </c>
      <c r="B191" s="101" t="s">
        <v>59</v>
      </c>
      <c r="C191" s="106" t="s">
        <v>91</v>
      </c>
      <c r="D191" s="101">
        <v>0</v>
      </c>
      <c r="E191" s="101">
        <v>0</v>
      </c>
      <c r="F191" s="101">
        <v>0</v>
      </c>
      <c r="G191" s="101">
        <v>0</v>
      </c>
      <c r="H191" s="101">
        <v>0</v>
      </c>
      <c r="I191" s="101">
        <v>2733</v>
      </c>
      <c r="J191" s="101">
        <v>4</v>
      </c>
      <c r="K191" s="101">
        <v>4837</v>
      </c>
      <c r="L191" s="101">
        <v>0.215</v>
      </c>
      <c r="M191" s="101">
        <v>24.025957299999998</v>
      </c>
      <c r="N191" s="101">
        <f>SUM(Query2[[#This Row],[Column5]],Query2[[#This Row],[Column6]])</f>
        <v>0</v>
      </c>
      <c r="O191" s="101">
        <f>SUM(Query2[[#This Row],[Column7]],Query2[[#This Row],[Column8]])</f>
        <v>0</v>
      </c>
      <c r="P191" s="101">
        <f>SUM(Query2[[#This Row],[Column10]],Query2[[#This Row],[Column11]])</f>
        <v>4841</v>
      </c>
      <c r="Q191" s="101">
        <f>SUM(Query2[[#This Row],[Column12]],Query2[[#This Row],[Column13]])</f>
        <v>24.240957299999998</v>
      </c>
      <c r="R191" s="103" t="e">
        <f>(Query2[[#This Row],[Column4]]/#REF!)</f>
        <v>#REF!</v>
      </c>
      <c r="S191" s="103" t="e">
        <f>(Query2[[#This Row],[Column15]]/O255)</f>
        <v>#DIV/0!</v>
      </c>
      <c r="T191" s="103" t="e">
        <f>(Query2[[#This Row],[Column14]]/N255)</f>
        <v>#DIV/0!</v>
      </c>
      <c r="U191" s="103" t="e">
        <f>(Query2[[#This Row],[Column9]]/#REF!)</f>
        <v>#REF!</v>
      </c>
      <c r="V191" s="103">
        <f>(Query2[[#This Row],[Column17]]/Q255)</f>
        <v>1.1045441616330014E-2</v>
      </c>
      <c r="W191" s="103" t="e">
        <f>(Query2[[#This Row],[Column10]]+Query2[[#This Row],[Column11]]/#REF!+#REF!)</f>
        <v>#REF!</v>
      </c>
      <c r="X191" s="104">
        <f>(Query2[[#This Row],[Column5]]+Query2[[#This Row],[Column6]])</f>
        <v>0</v>
      </c>
      <c r="Y191" s="104">
        <f>(Query2[[#This Row],[Column7]]+Query2[[#This Row],[Column8]])</f>
        <v>0</v>
      </c>
      <c r="Z191" s="104">
        <f>(Query2[[#This Row],[Column10]]+Query2[[#This Row],[Column11]])</f>
        <v>4841</v>
      </c>
      <c r="AA191" s="104">
        <f>(Query2[[#This Row],[Column12]]+Query2[[#This Row],[Column13]])</f>
        <v>24.240957299999998</v>
      </c>
      <c r="AB191" s="104" t="e">
        <f>(#REF!+#REF!/#REF!+#REF!)</f>
        <v>#REF!</v>
      </c>
      <c r="AC191" s="104" t="e">
        <f>(#REF!+#REF!/#REF!)</f>
        <v>#REF!</v>
      </c>
      <c r="AD191" s="104" t="e">
        <f>(#REF!+#REF!/#REF!)</f>
        <v>#REF!</v>
      </c>
      <c r="AE191" s="104" t="e">
        <f>(#REF!+#REF!/#REF!+#REF!)</f>
        <v>#REF!</v>
      </c>
      <c r="AF191" s="104" t="e">
        <f>(Query2[[#This Row],[Column12]]+Query2[[#This Row],[Column13]]/#REF!)</f>
        <v>#REF!</v>
      </c>
      <c r="AG191" s="104" t="e">
        <f>(#REF!+#REF!/#REF!)</f>
        <v>#REF!</v>
      </c>
      <c r="AH191" s="102" t="s">
        <v>164</v>
      </c>
    </row>
    <row r="192" spans="1:34">
      <c r="A192" s="105" t="s">
        <v>206</v>
      </c>
      <c r="B192" s="101" t="s">
        <v>60</v>
      </c>
      <c r="C192" s="106" t="s">
        <v>91</v>
      </c>
      <c r="D192" s="101">
        <v>0</v>
      </c>
      <c r="E192" s="101">
        <v>0</v>
      </c>
      <c r="F192" s="101">
        <v>0</v>
      </c>
      <c r="G192" s="101">
        <v>0</v>
      </c>
      <c r="H192" s="101">
        <v>0</v>
      </c>
      <c r="I192" s="101">
        <v>57530813</v>
      </c>
      <c r="J192" s="101">
        <v>2010131</v>
      </c>
      <c r="K192" s="101">
        <v>2622723</v>
      </c>
      <c r="L192" s="101">
        <v>57769.280310000002</v>
      </c>
      <c r="M192" s="101">
        <v>18685.27781</v>
      </c>
      <c r="N192" s="101">
        <f>SUM(Query2[[#This Row],[Column5]],Query2[[#This Row],[Column6]])</f>
        <v>0</v>
      </c>
      <c r="O192" s="101">
        <f>SUM(Query2[[#This Row],[Column7]],Query2[[#This Row],[Column8]])</f>
        <v>0</v>
      </c>
      <c r="P192" s="101">
        <f>SUM(Query2[[#This Row],[Column10]],Query2[[#This Row],[Column11]])</f>
        <v>4632854</v>
      </c>
      <c r="Q192" s="101">
        <f>SUM(Query2[[#This Row],[Column12]],Query2[[#This Row],[Column13]])</f>
        <v>76454.558120000002</v>
      </c>
      <c r="R192" s="103" t="e">
        <f>(Query2[[#This Row],[Column4]]/D248)</f>
        <v>#DIV/0!</v>
      </c>
      <c r="S192" s="103" t="e">
        <f>(Query2[[#This Row],[Column15]]/O256)</f>
        <v>#DIV/0!</v>
      </c>
      <c r="T192" s="103" t="e">
        <f>(Query2[[#This Row],[Column14]]/N256)</f>
        <v>#DIV/0!</v>
      </c>
      <c r="U192" s="103">
        <f>(Query2[[#This Row],[Column9]]/I248)</f>
        <v>47.540390167797938</v>
      </c>
      <c r="V192" s="103">
        <f>(Query2[[#This Row],[Column17]]/Q256)</f>
        <v>11.637080966062507</v>
      </c>
      <c r="W192" s="103" t="e">
        <f>(Query2[[#This Row],[Column10]]+Query2[[#This Row],[Column11]]/J248+K248)</f>
        <v>#DIV/0!</v>
      </c>
      <c r="X192" s="104">
        <f>(Query2[[#This Row],[Column5]]+Query2[[#This Row],[Column6]])</f>
        <v>0</v>
      </c>
      <c r="Y192" s="104">
        <f>(Query2[[#This Row],[Column7]]+Query2[[#This Row],[Column8]])</f>
        <v>0</v>
      </c>
      <c r="Z192" s="104">
        <f>(Query2[[#This Row],[Column10]]+Query2[[#This Row],[Column11]])</f>
        <v>4632854</v>
      </c>
      <c r="AA192" s="104">
        <f>(Query2[[#This Row],[Column12]]+Query2[[#This Row],[Column13]])</f>
        <v>76454.558120000002</v>
      </c>
      <c r="AB192" s="104" t="e">
        <f>(G248+H248/E248+F248)</f>
        <v>#DIV/0!</v>
      </c>
      <c r="AC192" s="104" t="e">
        <f>(G248+H248/D248)</f>
        <v>#DIV/0!</v>
      </c>
      <c r="AD192" s="104" t="e">
        <f>(E248+F248/D248)</f>
        <v>#DIV/0!</v>
      </c>
      <c r="AE192" s="104" t="e">
        <f>(L248+M248/J248+K248)</f>
        <v>#DIV/0!</v>
      </c>
      <c r="AF192" s="104">
        <f>(Query2[[#This Row],[Column12]]+Query2[[#This Row],[Column13]]/I248)</f>
        <v>57769.295750515288</v>
      </c>
      <c r="AG192" s="104">
        <f>(J248+K248/I248)</f>
        <v>0.19699358589789992</v>
      </c>
      <c r="AH192" s="102" t="s">
        <v>164</v>
      </c>
    </row>
    <row r="193" spans="1:34">
      <c r="A193" s="105" t="s">
        <v>206</v>
      </c>
      <c r="B193" s="101" t="s">
        <v>61</v>
      </c>
      <c r="C193" s="101" t="s">
        <v>92</v>
      </c>
      <c r="D193" s="101">
        <v>0</v>
      </c>
      <c r="E193" s="101">
        <v>0</v>
      </c>
      <c r="F193" s="101">
        <v>0</v>
      </c>
      <c r="G193" s="101">
        <v>0</v>
      </c>
      <c r="H193" s="101">
        <v>0</v>
      </c>
      <c r="I193" s="101">
        <v>1264358</v>
      </c>
      <c r="J193" s="101">
        <v>568885</v>
      </c>
      <c r="K193" s="101">
        <v>324293</v>
      </c>
      <c r="L193" s="101">
        <v>34705.089207500001</v>
      </c>
      <c r="M193" s="101">
        <v>5625.9785599999996</v>
      </c>
      <c r="N193" s="101">
        <f>SUM(Query2[[#This Row],[Column5]],Query2[[#This Row],[Column6]])</f>
        <v>0</v>
      </c>
      <c r="O193" s="101">
        <f>SUM(Query2[[#This Row],[Column7]],Query2[[#This Row],[Column8]])</f>
        <v>0</v>
      </c>
      <c r="P193" s="101">
        <f>SUM(Query2[[#This Row],[Column10]],Query2[[#This Row],[Column11]])</f>
        <v>893178</v>
      </c>
      <c r="Q193" s="101">
        <f>SUM(Query2[[#This Row],[Column12]],Query2[[#This Row],[Column13]])</f>
        <v>40331.067767500004</v>
      </c>
      <c r="R193" s="103" t="e">
        <f>(Query2[[#This Row],[Column4]]/D250)</f>
        <v>#DIV/0!</v>
      </c>
      <c r="S193" s="103" t="e">
        <f>(Query2[[#This Row],[Column15]]/O257)</f>
        <v>#DIV/0!</v>
      </c>
      <c r="T193" s="103" t="e">
        <f>(Query2[[#This Row],[Column14]]/N257)</f>
        <v>#DIV/0!</v>
      </c>
      <c r="U193" s="103">
        <f>(Query2[[#This Row],[Column9]]/I250)</f>
        <v>42145.26666666667</v>
      </c>
      <c r="V193" s="103">
        <f>(Query2[[#This Row],[Column17]]/Q257)</f>
        <v>5.3083201434232992</v>
      </c>
      <c r="W193" s="103" t="e">
        <f>(Query2[[#This Row],[Column10]]+Query2[[#This Row],[Column11]]/J250+K250)</f>
        <v>#DIV/0!</v>
      </c>
      <c r="X193" s="104">
        <f>(Query2[[#This Row],[Column5]]+Query2[[#This Row],[Column6]])</f>
        <v>0</v>
      </c>
      <c r="Y193" s="104">
        <f>(Query2[[#This Row],[Column7]]+Query2[[#This Row],[Column8]])</f>
        <v>0</v>
      </c>
      <c r="Z193" s="104">
        <f>(Query2[[#This Row],[Column10]]+Query2[[#This Row],[Column11]])</f>
        <v>893178</v>
      </c>
      <c r="AA193" s="104">
        <f>(Query2[[#This Row],[Column12]]+Query2[[#This Row],[Column13]])</f>
        <v>40331.067767500004</v>
      </c>
      <c r="AB193" s="104" t="e">
        <f>(G250+H250/E250+F250)</f>
        <v>#DIV/0!</v>
      </c>
      <c r="AC193" s="104" t="e">
        <f>(G250+H250/D250)</f>
        <v>#DIV/0!</v>
      </c>
      <c r="AD193" s="104" t="e">
        <f>(E250+F250/D250)</f>
        <v>#DIV/0!</v>
      </c>
      <c r="AE193" s="104" t="e">
        <f>(L250+M250/J250+K250)</f>
        <v>#DIV/0!</v>
      </c>
      <c r="AF193" s="104">
        <f>(Query2[[#This Row],[Column12]]+Query2[[#This Row],[Column13]]/I250)</f>
        <v>34892.621826166665</v>
      </c>
      <c r="AG193" s="104">
        <f>(J250+K250/I250)</f>
        <v>0</v>
      </c>
      <c r="AH193" s="102" t="s">
        <v>164</v>
      </c>
    </row>
    <row r="194" spans="1:34">
      <c r="A194" s="105" t="s">
        <v>206</v>
      </c>
      <c r="B194" s="101" t="s">
        <v>62</v>
      </c>
      <c r="C194" s="101" t="s">
        <v>92</v>
      </c>
      <c r="D194" s="101">
        <v>0</v>
      </c>
      <c r="E194" s="101">
        <v>0</v>
      </c>
      <c r="F194" s="101">
        <v>0</v>
      </c>
      <c r="G194" s="101">
        <v>0</v>
      </c>
      <c r="H194" s="101">
        <v>0</v>
      </c>
      <c r="I194" s="101">
        <v>126171</v>
      </c>
      <c r="J194" s="101">
        <v>74532</v>
      </c>
      <c r="K194" s="101">
        <v>57735</v>
      </c>
      <c r="L194" s="101">
        <v>3618.0620399999998</v>
      </c>
      <c r="M194" s="101">
        <v>838.27840579999997</v>
      </c>
      <c r="N194" s="101">
        <f>SUM(Query2[[#This Row],[Column5]],Query2[[#This Row],[Column6]])</f>
        <v>0</v>
      </c>
      <c r="O194" s="101">
        <f>SUM(Query2[[#This Row],[Column7]],Query2[[#This Row],[Column8]])</f>
        <v>0</v>
      </c>
      <c r="P194" s="101">
        <f>SUM(Query2[[#This Row],[Column10]],Query2[[#This Row],[Column11]])</f>
        <v>132267</v>
      </c>
      <c r="Q194" s="101">
        <f>SUM(Query2[[#This Row],[Column12]],Query2[[#This Row],[Column13]])</f>
        <v>4456.3404457999995</v>
      </c>
      <c r="R194" s="103" t="e">
        <f>(Query2[[#This Row],[Column4]]/D251)</f>
        <v>#DIV/0!</v>
      </c>
      <c r="S194" s="103" t="e">
        <f>(Query2[[#This Row],[Column15]]/O258)</f>
        <v>#DIV/0!</v>
      </c>
      <c r="T194" s="103" t="e">
        <f>(Query2[[#This Row],[Column14]]/N258)</f>
        <v>#DIV/0!</v>
      </c>
      <c r="U194" s="103" t="e">
        <f>(Query2[[#This Row],[Column9]]/I251)</f>
        <v>#DIV/0!</v>
      </c>
      <c r="V194" s="103">
        <f>(Query2[[#This Row],[Column17]]/Q258)</f>
        <v>0.86504586929556648</v>
      </c>
      <c r="W194" s="103" t="e">
        <f>(Query2[[#This Row],[Column10]]+Query2[[#This Row],[Column11]]/J251+K251)</f>
        <v>#DIV/0!</v>
      </c>
      <c r="X194" s="104">
        <f>(Query2[[#This Row],[Column5]]+Query2[[#This Row],[Column6]])</f>
        <v>0</v>
      </c>
      <c r="Y194" s="104">
        <f>(Query2[[#This Row],[Column7]]+Query2[[#This Row],[Column8]])</f>
        <v>0</v>
      </c>
      <c r="Z194" s="104">
        <f>(Query2[[#This Row],[Column10]]+Query2[[#This Row],[Column11]])</f>
        <v>132267</v>
      </c>
      <c r="AA194" s="104">
        <f>(Query2[[#This Row],[Column12]]+Query2[[#This Row],[Column13]])</f>
        <v>4456.3404457999995</v>
      </c>
      <c r="AB194" s="104" t="e">
        <f>(G251+H251/E251+F251)</f>
        <v>#DIV/0!</v>
      </c>
      <c r="AC194" s="104" t="e">
        <f>(G251+H251/D251)</f>
        <v>#DIV/0!</v>
      </c>
      <c r="AD194" s="104" t="e">
        <f>(E251+F251/D251)</f>
        <v>#DIV/0!</v>
      </c>
      <c r="AE194" s="104" t="e">
        <f>(L251+M251/J251+K251)</f>
        <v>#DIV/0!</v>
      </c>
      <c r="AF194" s="104" t="e">
        <f>(Query2[[#This Row],[Column12]]+Query2[[#This Row],[Column13]]/I251)</f>
        <v>#DIV/0!</v>
      </c>
      <c r="AG194" s="104" t="e">
        <f>(J251+K251/I251)</f>
        <v>#DIV/0!</v>
      </c>
      <c r="AH194" s="102" t="s">
        <v>164</v>
      </c>
    </row>
    <row r="195" spans="1:34">
      <c r="A195" s="105" t="s">
        <v>206</v>
      </c>
      <c r="B195" s="101" t="s">
        <v>63</v>
      </c>
      <c r="C195" s="101" t="s">
        <v>92</v>
      </c>
      <c r="D195" s="101">
        <v>0</v>
      </c>
      <c r="E195" s="101">
        <v>0</v>
      </c>
      <c r="F195" s="101">
        <v>0</v>
      </c>
      <c r="G195" s="101">
        <v>0</v>
      </c>
      <c r="H195" s="101">
        <v>0</v>
      </c>
      <c r="I195" s="101">
        <v>2769442</v>
      </c>
      <c r="J195" s="101">
        <v>973033</v>
      </c>
      <c r="K195" s="101">
        <v>56061</v>
      </c>
      <c r="L195" s="101">
        <v>37304.345889999997</v>
      </c>
      <c r="M195" s="101">
        <v>482.94925659999996</v>
      </c>
      <c r="N195" s="101">
        <f>SUM(Query2[[#This Row],[Column5]],Query2[[#This Row],[Column6]])</f>
        <v>0</v>
      </c>
      <c r="O195" s="101">
        <f>SUM(Query2[[#This Row],[Column7]],Query2[[#This Row],[Column8]])</f>
        <v>0</v>
      </c>
      <c r="P195" s="101">
        <f>SUM(Query2[[#This Row],[Column10]],Query2[[#This Row],[Column11]])</f>
        <v>1029094</v>
      </c>
      <c r="Q195" s="101">
        <f>SUM(Query2[[#This Row],[Column12]],Query2[[#This Row],[Column13]])</f>
        <v>37787.295146599994</v>
      </c>
      <c r="R195" s="103" t="e">
        <f>(Query2[[#This Row],[Column4]]/D252)</f>
        <v>#DIV/0!</v>
      </c>
      <c r="S195" s="103" t="e">
        <f>(Query2[[#This Row],[Column15]]/O259)</f>
        <v>#DIV/0!</v>
      </c>
      <c r="T195" s="103" t="e">
        <f>(Query2[[#This Row],[Column14]]/N259)</f>
        <v>#DIV/0!</v>
      </c>
      <c r="U195" s="103">
        <f>(Query2[[#This Row],[Column9]]/I252)</f>
        <v>139.02821285140561</v>
      </c>
      <c r="V195" s="103">
        <f>(Query2[[#This Row],[Column17]]/Q259)</f>
        <v>13.112125732509416</v>
      </c>
      <c r="W195" s="103">
        <f>(Query2[[#This Row],[Column10]]+Query2[[#This Row],[Column11]]/J252+K252)</f>
        <v>997637.5</v>
      </c>
      <c r="X195" s="104">
        <f>(Query2[[#This Row],[Column5]]+Query2[[#This Row],[Column6]])</f>
        <v>0</v>
      </c>
      <c r="Y195" s="104">
        <f>(Query2[[#This Row],[Column7]]+Query2[[#This Row],[Column8]])</f>
        <v>0</v>
      </c>
      <c r="Z195" s="104">
        <f>(Query2[[#This Row],[Column10]]+Query2[[#This Row],[Column11]])</f>
        <v>1029094</v>
      </c>
      <c r="AA195" s="104">
        <f>(Query2[[#This Row],[Column12]]+Query2[[#This Row],[Column13]])</f>
        <v>37787.295146599994</v>
      </c>
      <c r="AB195" s="104" t="e">
        <f>(G252+H252/E252+F252)</f>
        <v>#DIV/0!</v>
      </c>
      <c r="AC195" s="104" t="e">
        <f>(G252+H252/D252)</f>
        <v>#DIV/0!</v>
      </c>
      <c r="AD195" s="104" t="e">
        <f>(E252+F252/D252)</f>
        <v>#DIV/0!</v>
      </c>
      <c r="AE195" s="104">
        <f>(L252+M252/J252+K252)</f>
        <v>15270.842121633334</v>
      </c>
      <c r="AF195" s="104">
        <f>(Query2[[#This Row],[Column12]]+Query2[[#This Row],[Column13]]/I252)</f>
        <v>37304.370134440593</v>
      </c>
      <c r="AG195" s="104">
        <f>(J252+K252/I252)</f>
        <v>6.7661144578313248</v>
      </c>
      <c r="AH195" s="102" t="s">
        <v>164</v>
      </c>
    </row>
    <row r="196" spans="1:34">
      <c r="A196" s="105" t="s">
        <v>206</v>
      </c>
      <c r="B196" s="101" t="s">
        <v>64</v>
      </c>
      <c r="C196" s="101" t="s">
        <v>92</v>
      </c>
      <c r="D196" s="101">
        <v>0</v>
      </c>
      <c r="E196" s="101">
        <v>0</v>
      </c>
      <c r="F196" s="101">
        <v>0</v>
      </c>
      <c r="G196" s="101">
        <v>0</v>
      </c>
      <c r="H196" s="101">
        <v>0</v>
      </c>
      <c r="I196" s="101">
        <v>670439</v>
      </c>
      <c r="J196" s="101">
        <v>785967</v>
      </c>
      <c r="K196" s="101">
        <v>134384</v>
      </c>
      <c r="L196" s="101">
        <v>17502.526999999998</v>
      </c>
      <c r="M196" s="101">
        <v>2318</v>
      </c>
      <c r="N196" s="101">
        <f>SUM(Query2[[#This Row],[Column5]],Query2[[#This Row],[Column6]])</f>
        <v>0</v>
      </c>
      <c r="O196" s="101">
        <f>SUM(Query2[[#This Row],[Column7]],Query2[[#This Row],[Column8]])</f>
        <v>0</v>
      </c>
      <c r="P196" s="101">
        <f>SUM(Query2[[#This Row],[Column10]],Query2[[#This Row],[Column11]])</f>
        <v>920351</v>
      </c>
      <c r="Q196" s="101">
        <f>SUM(Query2[[#This Row],[Column12]],Query2[[#This Row],[Column13]])</f>
        <v>19820.526999999998</v>
      </c>
      <c r="R196" s="103" t="e">
        <f>(Query2[[#This Row],[Column4]]/D253)</f>
        <v>#DIV/0!</v>
      </c>
      <c r="S196" s="103" t="e">
        <f>(Query2[[#This Row],[Column15]]/O260)</f>
        <v>#DIV/0!</v>
      </c>
      <c r="T196" s="103" t="e">
        <f>(Query2[[#This Row],[Column14]]/N260)</f>
        <v>#DIV/0!</v>
      </c>
      <c r="U196" s="103">
        <f>(Query2[[#This Row],[Column9]]/I253)</f>
        <v>1.1606942604635807E-2</v>
      </c>
      <c r="V196" s="103">
        <f>(Query2[[#This Row],[Column17]]/Q260)</f>
        <v>51.717868388187199</v>
      </c>
      <c r="W196" s="103">
        <f>(Query2[[#This Row],[Column10]]+Query2[[#This Row],[Column11]]/J253+K253)</f>
        <v>2246713.1164155006</v>
      </c>
      <c r="X196" s="104">
        <f>(Query2[[#This Row],[Column5]]+Query2[[#This Row],[Column6]])</f>
        <v>0</v>
      </c>
      <c r="Y196" s="104">
        <f>(Query2[[#This Row],[Column7]]+Query2[[#This Row],[Column8]])</f>
        <v>0</v>
      </c>
      <c r="Z196" s="104">
        <f>(Query2[[#This Row],[Column10]]+Query2[[#This Row],[Column11]])</f>
        <v>920351</v>
      </c>
      <c r="AA196" s="104">
        <f>(Query2[[#This Row],[Column12]]+Query2[[#This Row],[Column13]])</f>
        <v>19820.526999999998</v>
      </c>
      <c r="AB196" s="104" t="e">
        <f>(G253+H253/E253+F253)</f>
        <v>#DIV/0!</v>
      </c>
      <c r="AC196" s="104" t="e">
        <f>(G253+H253/D253)</f>
        <v>#DIV/0!</v>
      </c>
      <c r="AD196" s="104" t="e">
        <f>(E253+F253/D253)</f>
        <v>#DIV/0!</v>
      </c>
      <c r="AE196" s="104">
        <f>(L253+M253/J253+K253)</f>
        <v>1498432.2765694666</v>
      </c>
      <c r="AF196" s="104">
        <f>(Query2[[#This Row],[Column12]]+Query2[[#This Row],[Column13]]/I253)</f>
        <v>17502.527040130262</v>
      </c>
      <c r="AG196" s="104">
        <f>(J253+K253/I253)</f>
        <v>1154348.0252890941</v>
      </c>
      <c r="AH196" s="102" t="s">
        <v>164</v>
      </c>
    </row>
    <row r="197" spans="1:34">
      <c r="A197" s="105" t="s">
        <v>206</v>
      </c>
      <c r="B197" s="101" t="s">
        <v>65</v>
      </c>
      <c r="C197" s="101" t="s">
        <v>92</v>
      </c>
      <c r="D197" s="101">
        <v>0</v>
      </c>
      <c r="E197" s="101">
        <v>0</v>
      </c>
      <c r="F197" s="101">
        <v>0</v>
      </c>
      <c r="G197" s="101">
        <v>0</v>
      </c>
      <c r="H197" s="101">
        <v>0</v>
      </c>
      <c r="I197" s="101">
        <v>3110365</v>
      </c>
      <c r="J197" s="101">
        <v>791002</v>
      </c>
      <c r="K197" s="101">
        <v>158166</v>
      </c>
      <c r="L197" s="101">
        <v>43908.411540000001</v>
      </c>
      <c r="M197" s="101">
        <v>1250.6869504000001</v>
      </c>
      <c r="N197" s="101">
        <f>SUM(Query2[[#This Row],[Column5]],Query2[[#This Row],[Column6]])</f>
        <v>0</v>
      </c>
      <c r="O197" s="101">
        <f>SUM(Query2[[#This Row],[Column7]],Query2[[#This Row],[Column8]])</f>
        <v>0</v>
      </c>
      <c r="P197" s="101">
        <f>SUM(Query2[[#This Row],[Column10]],Query2[[#This Row],[Column11]])</f>
        <v>949168</v>
      </c>
      <c r="Q197" s="101">
        <f>SUM(Query2[[#This Row],[Column12]],Query2[[#This Row],[Column13]])</f>
        <v>45159.0984904</v>
      </c>
      <c r="R197" s="103" t="e">
        <f>(Query2[[#This Row],[Column4]]/#REF!)</f>
        <v>#REF!</v>
      </c>
      <c r="S197" s="103" t="e">
        <f>(Query2[[#This Row],[Column15]]/O261)</f>
        <v>#DIV/0!</v>
      </c>
      <c r="T197" s="103" t="e">
        <f>(Query2[[#This Row],[Column14]]/N261)</f>
        <v>#DIV/0!</v>
      </c>
      <c r="U197" s="103" t="e">
        <f>(Query2[[#This Row],[Column9]]/#REF!)</f>
        <v>#REF!</v>
      </c>
      <c r="V197" s="103">
        <f>(Query2[[#This Row],[Column17]]/Q261)</f>
        <v>63.108320062518999</v>
      </c>
      <c r="W197" s="103" t="e">
        <f>(Query2[[#This Row],[Column10]]+Query2[[#This Row],[Column11]]/#REF!+#REF!)</f>
        <v>#REF!</v>
      </c>
      <c r="X197" s="104">
        <f>(Query2[[#This Row],[Column5]]+Query2[[#This Row],[Column6]])</f>
        <v>0</v>
      </c>
      <c r="Y197" s="104">
        <f>(Query2[[#This Row],[Column7]]+Query2[[#This Row],[Column8]])</f>
        <v>0</v>
      </c>
      <c r="Z197" s="104">
        <f>(Query2[[#This Row],[Column10]]+Query2[[#This Row],[Column11]])</f>
        <v>949168</v>
      </c>
      <c r="AA197" s="104">
        <f>(Query2[[#This Row],[Column12]]+Query2[[#This Row],[Column13]])</f>
        <v>45159.0984904</v>
      </c>
      <c r="AB197" s="104" t="e">
        <f>(#REF!+#REF!/#REF!+#REF!)</f>
        <v>#REF!</v>
      </c>
      <c r="AC197" s="104" t="e">
        <f>(#REF!+#REF!/#REF!)</f>
        <v>#REF!</v>
      </c>
      <c r="AD197" s="104" t="e">
        <f>(#REF!+#REF!/#REF!)</f>
        <v>#REF!</v>
      </c>
      <c r="AE197" s="104" t="e">
        <f>(#REF!+#REF!/#REF!+#REF!)</f>
        <v>#REF!</v>
      </c>
      <c r="AF197" s="104" t="e">
        <f>(Query2[[#This Row],[Column12]]+Query2[[#This Row],[Column13]]/#REF!)</f>
        <v>#REF!</v>
      </c>
      <c r="AG197" s="104" t="e">
        <f>(#REF!+#REF!/#REF!)</f>
        <v>#REF!</v>
      </c>
      <c r="AH197" s="102" t="s">
        <v>164</v>
      </c>
    </row>
    <row r="198" spans="1:34">
      <c r="A198" s="105" t="s">
        <v>206</v>
      </c>
      <c r="B198" s="101" t="s">
        <v>66</v>
      </c>
      <c r="C198" s="101" t="s">
        <v>92</v>
      </c>
      <c r="D198" s="101">
        <v>0</v>
      </c>
      <c r="E198" s="101">
        <v>0</v>
      </c>
      <c r="F198" s="101">
        <v>0</v>
      </c>
      <c r="G198" s="101">
        <v>0</v>
      </c>
      <c r="H198" s="101">
        <v>0</v>
      </c>
      <c r="I198" s="101">
        <v>1378310</v>
      </c>
      <c r="J198" s="101">
        <v>505053</v>
      </c>
      <c r="K198" s="101">
        <v>84693</v>
      </c>
      <c r="L198" s="101">
        <v>25745.371999999999</v>
      </c>
      <c r="M198" s="101">
        <v>905.44129569999996</v>
      </c>
      <c r="N198" s="101">
        <f>SUM(Query2[[#This Row],[Column5]],Query2[[#This Row],[Column6]])</f>
        <v>0</v>
      </c>
      <c r="O198" s="101">
        <f>SUM(Query2[[#This Row],[Column7]],Query2[[#This Row],[Column8]])</f>
        <v>0</v>
      </c>
      <c r="P198" s="101">
        <f>SUM(Query2[[#This Row],[Column10]],Query2[[#This Row],[Column11]])</f>
        <v>589746</v>
      </c>
      <c r="Q198" s="101">
        <f>SUM(Query2[[#This Row],[Column12]],Query2[[#This Row],[Column13]])</f>
        <v>26650.813295699998</v>
      </c>
      <c r="R198" s="103" t="e">
        <f>(Query2[[#This Row],[Column4]]/D254)</f>
        <v>#DIV/0!</v>
      </c>
      <c r="S198" s="103" t="e">
        <f>(Query2[[#This Row],[Column15]]/O262)</f>
        <v>#DIV/0!</v>
      </c>
      <c r="T198" s="103" t="e">
        <f>(Query2[[#This Row],[Column14]]/N262)</f>
        <v>#DIV/0!</v>
      </c>
      <c r="U198" s="103">
        <f>(Query2[[#This Row],[Column9]]/I254)</f>
        <v>1.0807807786614976</v>
      </c>
      <c r="V198" s="103">
        <f>(Query2[[#This Row],[Column17]]/Q262)</f>
        <v>1.3060246110136779</v>
      </c>
      <c r="W198" s="103">
        <f>(Query2[[#This Row],[Column10]]+Query2[[#This Row],[Column11]]/J254+K254)</f>
        <v>673030.3694786299</v>
      </c>
      <c r="X198" s="104">
        <f>(Query2[[#This Row],[Column5]]+Query2[[#This Row],[Column6]])</f>
        <v>0</v>
      </c>
      <c r="Y198" s="104">
        <f>(Query2[[#This Row],[Column7]]+Query2[[#This Row],[Column8]])</f>
        <v>0</v>
      </c>
      <c r="Z198" s="104">
        <f>(Query2[[#This Row],[Column10]]+Query2[[#This Row],[Column11]])</f>
        <v>589746</v>
      </c>
      <c r="AA198" s="104">
        <f>(Query2[[#This Row],[Column12]]+Query2[[#This Row],[Column13]])</f>
        <v>26650.813295699998</v>
      </c>
      <c r="AB198" s="104" t="e">
        <f t="shared" ref="AB198:AB203" si="55">(G254+H254/E254+F254)</f>
        <v>#DIV/0!</v>
      </c>
      <c r="AC198" s="104" t="e">
        <f t="shared" ref="AC198:AC203" si="56">(G254+H254/D254)</f>
        <v>#DIV/0!</v>
      </c>
      <c r="AD198" s="104" t="e">
        <f t="shared" ref="AD198:AD203" si="57">(E254+F254/D254)</f>
        <v>#DIV/0!</v>
      </c>
      <c r="AE198" s="104">
        <f t="shared" ref="AE198:AE203" si="58">(L254+M254/J254+K254)</f>
        <v>180204.9310640147</v>
      </c>
      <c r="AF198" s="104">
        <f>(Query2[[#This Row],[Column12]]+Query2[[#This Row],[Column13]]/I254)</f>
        <v>25745.372709987991</v>
      </c>
      <c r="AG198" s="104">
        <f t="shared" ref="AG198:AG203" si="59">(J254+K254/I254)</f>
        <v>229223.13171660429</v>
      </c>
      <c r="AH198" s="102" t="s">
        <v>164</v>
      </c>
    </row>
    <row r="199" spans="1:34">
      <c r="A199" s="105" t="s">
        <v>206</v>
      </c>
      <c r="B199" s="101" t="s">
        <v>67</v>
      </c>
      <c r="C199" s="101" t="s">
        <v>92</v>
      </c>
      <c r="D199" s="101">
        <v>0</v>
      </c>
      <c r="E199" s="101">
        <v>0</v>
      </c>
      <c r="F199" s="101">
        <v>0</v>
      </c>
      <c r="G199" s="101">
        <v>0</v>
      </c>
      <c r="H199" s="101">
        <v>0</v>
      </c>
      <c r="I199" s="101">
        <v>155314</v>
      </c>
      <c r="J199" s="101">
        <v>19621</v>
      </c>
      <c r="K199" s="101">
        <v>14428</v>
      </c>
      <c r="L199" s="101">
        <v>775.70830999999998</v>
      </c>
      <c r="M199" s="101">
        <v>111.70546359999999</v>
      </c>
      <c r="N199" s="101">
        <f>SUM(Query2[[#This Row],[Column5]],Query2[[#This Row],[Column6]])</f>
        <v>0</v>
      </c>
      <c r="O199" s="101">
        <f>SUM(Query2[[#This Row],[Column7]],Query2[[#This Row],[Column8]])</f>
        <v>0</v>
      </c>
      <c r="P199" s="101">
        <f>SUM(Query2[[#This Row],[Column10]],Query2[[#This Row],[Column11]])</f>
        <v>34049</v>
      </c>
      <c r="Q199" s="101">
        <f>SUM(Query2[[#This Row],[Column12]],Query2[[#This Row],[Column13]])</f>
        <v>887.41377360000001</v>
      </c>
      <c r="R199" s="103" t="e">
        <f>(Query2[[#This Row],[Column4]]/D255)</f>
        <v>#DIV/0!</v>
      </c>
      <c r="S199" s="103" t="e">
        <f>(Query2[[#This Row],[Column15]]/O263)</f>
        <v>#DIV/0!</v>
      </c>
      <c r="T199" s="103" t="e">
        <f>(Query2[[#This Row],[Column14]]/N263)</f>
        <v>#DIV/0!</v>
      </c>
      <c r="U199" s="103">
        <f>(Query2[[#This Row],[Column9]]/I255)</f>
        <v>1.2253183331492496</v>
      </c>
      <c r="V199" s="103">
        <f>(Query2[[#This Row],[Column17]]/Q263)</f>
        <v>0.41610533811817968</v>
      </c>
      <c r="W199" s="103">
        <f>(Query2[[#This Row],[Column10]]+Query2[[#This Row],[Column11]]/J255+K255)</f>
        <v>62915.397093631313</v>
      </c>
      <c r="X199" s="104">
        <f>(Query2[[#This Row],[Column5]]+Query2[[#This Row],[Column6]])</f>
        <v>0</v>
      </c>
      <c r="Y199" s="104">
        <f>(Query2[[#This Row],[Column7]]+Query2[[#This Row],[Column8]])</f>
        <v>0</v>
      </c>
      <c r="Z199" s="104">
        <f>(Query2[[#This Row],[Column10]]+Query2[[#This Row],[Column11]])</f>
        <v>34049</v>
      </c>
      <c r="AA199" s="104">
        <f>(Query2[[#This Row],[Column12]]+Query2[[#This Row],[Column13]])</f>
        <v>887.41377360000001</v>
      </c>
      <c r="AB199" s="104" t="e">
        <f t="shared" si="55"/>
        <v>#DIV/0!</v>
      </c>
      <c r="AC199" s="104" t="e">
        <f t="shared" si="56"/>
        <v>#DIV/0!</v>
      </c>
      <c r="AD199" s="104" t="e">
        <f t="shared" si="57"/>
        <v>#DIV/0!</v>
      </c>
      <c r="AE199" s="104">
        <f t="shared" si="58"/>
        <v>44976.267242603601</v>
      </c>
      <c r="AF199" s="104">
        <f>(Query2[[#This Row],[Column12]]+Query2[[#This Row],[Column13]]/I255)</f>
        <v>775.70919127762124</v>
      </c>
      <c r="AG199" s="104">
        <f t="shared" si="59"/>
        <v>36334.341559240733</v>
      </c>
      <c r="AH199" s="102" t="s">
        <v>164</v>
      </c>
    </row>
    <row r="200" spans="1:34">
      <c r="A200" s="105" t="s">
        <v>206</v>
      </c>
      <c r="B200" s="101" t="s">
        <v>68</v>
      </c>
      <c r="C200" s="101" t="s">
        <v>92</v>
      </c>
      <c r="D200" s="101">
        <v>0</v>
      </c>
      <c r="E200" s="101">
        <v>0</v>
      </c>
      <c r="F200" s="101">
        <v>0</v>
      </c>
      <c r="G200" s="101">
        <v>0</v>
      </c>
      <c r="H200" s="101">
        <v>0</v>
      </c>
      <c r="I200" s="101">
        <v>54092</v>
      </c>
      <c r="J200" s="101">
        <v>37347</v>
      </c>
      <c r="K200" s="101">
        <v>27973</v>
      </c>
      <c r="L200" s="101">
        <v>1239.6048599999999</v>
      </c>
      <c r="M200" s="101">
        <v>349.91795999999999</v>
      </c>
      <c r="N200" s="101">
        <f>SUM(Query2[[#This Row],[Column5]],Query2[[#This Row],[Column6]])</f>
        <v>0</v>
      </c>
      <c r="O200" s="101">
        <f>SUM(Query2[[#This Row],[Column7]],Query2[[#This Row],[Column8]])</f>
        <v>0</v>
      </c>
      <c r="P200" s="101">
        <f>SUM(Query2[[#This Row],[Column10]],Query2[[#This Row],[Column11]])</f>
        <v>65320</v>
      </c>
      <c r="Q200" s="101">
        <f>SUM(Query2[[#This Row],[Column12]],Query2[[#This Row],[Column13]])</f>
        <v>1589.5228199999999</v>
      </c>
      <c r="R200" s="103" t="e">
        <f>(Query2[[#This Row],[Column4]]/D256)</f>
        <v>#DIV/0!</v>
      </c>
      <c r="S200" s="103">
        <f>(Query2[[#This Row],[Column15]]/O264)</f>
        <v>0</v>
      </c>
      <c r="T200" s="103">
        <f>(Query2[[#This Row],[Column14]]/N264)</f>
        <v>0</v>
      </c>
      <c r="U200" s="103">
        <f>(Query2[[#This Row],[Column9]]/I256)</f>
        <v>2.4277579100061758E-2</v>
      </c>
      <c r="V200" s="103">
        <f>(Query2[[#This Row],[Column17]]/Q264)</f>
        <v>1.0463196522604698E-4</v>
      </c>
      <c r="W200" s="103">
        <f>(Query2[[#This Row],[Column10]]+Query2[[#This Row],[Column11]]/J256+K256)</f>
        <v>67376.12070699007</v>
      </c>
      <c r="X200" s="104">
        <f>(Query2[[#This Row],[Column5]]+Query2[[#This Row],[Column6]])</f>
        <v>0</v>
      </c>
      <c r="Y200" s="104">
        <f>(Query2[[#This Row],[Column7]]+Query2[[#This Row],[Column8]])</f>
        <v>0</v>
      </c>
      <c r="Z200" s="104">
        <f>(Query2[[#This Row],[Column10]]+Query2[[#This Row],[Column11]])</f>
        <v>65320</v>
      </c>
      <c r="AA200" s="104">
        <f>(Query2[[#This Row],[Column12]]+Query2[[#This Row],[Column13]])</f>
        <v>1589.5228199999999</v>
      </c>
      <c r="AB200" s="104" t="e">
        <f t="shared" si="55"/>
        <v>#DIV/0!</v>
      </c>
      <c r="AC200" s="104" t="e">
        <f t="shared" si="56"/>
        <v>#DIV/0!</v>
      </c>
      <c r="AD200" s="104" t="e">
        <f t="shared" si="57"/>
        <v>#DIV/0!</v>
      </c>
      <c r="AE200" s="104">
        <f t="shared" si="58"/>
        <v>36374.72321459205</v>
      </c>
      <c r="AF200" s="104">
        <f>(Query2[[#This Row],[Column12]]+Query2[[#This Row],[Column13]]/I256)</f>
        <v>1239.6050170502283</v>
      </c>
      <c r="AG200" s="104">
        <f t="shared" si="59"/>
        <v>231743.01347762003</v>
      </c>
      <c r="AH200" s="102" t="s">
        <v>164</v>
      </c>
    </row>
    <row r="201" spans="1:34">
      <c r="A201" s="105" t="s">
        <v>206</v>
      </c>
      <c r="B201" s="101" t="s">
        <v>69</v>
      </c>
      <c r="C201" s="101" t="s">
        <v>92</v>
      </c>
      <c r="D201" s="101">
        <v>0</v>
      </c>
      <c r="E201" s="101">
        <v>0</v>
      </c>
      <c r="F201" s="101">
        <v>0</v>
      </c>
      <c r="G201" s="101">
        <v>0</v>
      </c>
      <c r="H201" s="101">
        <v>0</v>
      </c>
      <c r="I201" s="101">
        <v>5321014</v>
      </c>
      <c r="J201" s="101">
        <v>2277637</v>
      </c>
      <c r="K201" s="101">
        <v>429302</v>
      </c>
      <c r="L201" s="101">
        <v>93588.897710000005</v>
      </c>
      <c r="M201" s="101">
        <v>4362.6304099999998</v>
      </c>
      <c r="N201" s="101">
        <f>SUM(Query2[[#This Row],[Column5]],Query2[[#This Row],[Column6]])</f>
        <v>0</v>
      </c>
      <c r="O201" s="101">
        <f>SUM(Query2[[#This Row],[Column7]],Query2[[#This Row],[Column8]])</f>
        <v>0</v>
      </c>
      <c r="P201" s="101">
        <f>SUM(Query2[[#This Row],[Column10]],Query2[[#This Row],[Column11]])</f>
        <v>2706939</v>
      </c>
      <c r="Q201" s="101">
        <f>SUM(Query2[[#This Row],[Column12]],Query2[[#This Row],[Column13]])</f>
        <v>97951.528120000003</v>
      </c>
      <c r="R201" s="103" t="e">
        <f>(Query2[[#This Row],[Column4]]/D257)</f>
        <v>#DIV/0!</v>
      </c>
      <c r="S201" s="103" t="e">
        <f>(Query2[[#This Row],[Column15]]/O265)</f>
        <v>#DIV/0!</v>
      </c>
      <c r="T201" s="103" t="e">
        <f>(Query2[[#This Row],[Column14]]/N265)</f>
        <v>#DIV/0!</v>
      </c>
      <c r="U201" s="103">
        <f>(Query2[[#This Row],[Column9]]/I257)</f>
        <v>7.7509872613784516</v>
      </c>
      <c r="V201" s="103" t="e">
        <f>(Query2[[#This Row],[Column17]]/Q265)</f>
        <v>#DIV/0!</v>
      </c>
      <c r="W201" s="103">
        <f>(Query2[[#This Row],[Column10]]+Query2[[#This Row],[Column11]]/J257+K257)</f>
        <v>2346887.1867432576</v>
      </c>
      <c r="X201" s="104">
        <f>(Query2[[#This Row],[Column5]]+Query2[[#This Row],[Column6]])</f>
        <v>0</v>
      </c>
      <c r="Y201" s="104">
        <f>(Query2[[#This Row],[Column7]]+Query2[[#This Row],[Column8]])</f>
        <v>0</v>
      </c>
      <c r="Z201" s="104">
        <f>(Query2[[#This Row],[Column10]]+Query2[[#This Row],[Column11]])</f>
        <v>2706939</v>
      </c>
      <c r="AA201" s="104">
        <f>(Query2[[#This Row],[Column12]]+Query2[[#This Row],[Column13]])</f>
        <v>97951.528120000003</v>
      </c>
      <c r="AB201" s="104" t="e">
        <f t="shared" si="55"/>
        <v>#DIV/0!</v>
      </c>
      <c r="AC201" s="104" t="e">
        <f t="shared" si="56"/>
        <v>#DIV/0!</v>
      </c>
      <c r="AD201" s="104" t="e">
        <f t="shared" si="57"/>
        <v>#DIV/0!</v>
      </c>
      <c r="AE201" s="104">
        <f t="shared" si="58"/>
        <v>75804.321881534255</v>
      </c>
      <c r="AF201" s="104">
        <f>(Query2[[#This Row],[Column12]]+Query2[[#This Row],[Column13]]/I257)</f>
        <v>93588.904064934002</v>
      </c>
      <c r="AG201" s="104">
        <f t="shared" si="59"/>
        <v>361748.10087327659</v>
      </c>
      <c r="AH201" s="102" t="s">
        <v>164</v>
      </c>
    </row>
    <row r="202" spans="1:34">
      <c r="A202" s="105" t="s">
        <v>206</v>
      </c>
      <c r="B202" s="101" t="s">
        <v>70</v>
      </c>
      <c r="C202" s="101" t="s">
        <v>92</v>
      </c>
      <c r="D202" s="101">
        <v>0</v>
      </c>
      <c r="E202" s="101">
        <v>0</v>
      </c>
      <c r="F202" s="101">
        <v>0</v>
      </c>
      <c r="G202" s="101">
        <v>0</v>
      </c>
      <c r="H202" s="101">
        <v>0</v>
      </c>
      <c r="I202" s="101">
        <v>407712</v>
      </c>
      <c r="J202" s="101">
        <v>134264</v>
      </c>
      <c r="K202" s="101">
        <v>44530</v>
      </c>
      <c r="L202" s="101">
        <v>4385.5171899999996</v>
      </c>
      <c r="M202" s="101">
        <v>442.41656</v>
      </c>
      <c r="N202" s="101">
        <f>SUM(Query2[[#This Row],[Column5]],Query2[[#This Row],[Column6]])</f>
        <v>0</v>
      </c>
      <c r="O202" s="101">
        <f>SUM(Query2[[#This Row],[Column7]],Query2[[#This Row],[Column8]])</f>
        <v>0</v>
      </c>
      <c r="P202" s="101">
        <f>SUM(Query2[[#This Row],[Column10]],Query2[[#This Row],[Column11]])</f>
        <v>178794</v>
      </c>
      <c r="Q202" s="101">
        <f>SUM(Query2[[#This Row],[Column12]],Query2[[#This Row],[Column13]])</f>
        <v>4827.9337499999992</v>
      </c>
      <c r="R202" s="103" t="e">
        <f>(Query2[[#This Row],[Column4]]/D258)</f>
        <v>#DIV/0!</v>
      </c>
      <c r="S202" s="103" t="e">
        <f>(Query2[[#This Row],[Column15]]/O266)</f>
        <v>#DIV/0!</v>
      </c>
      <c r="T202" s="103" t="e">
        <f>(Query2[[#This Row],[Column14]]/N266)</f>
        <v>#DIV/0!</v>
      </c>
      <c r="U202" s="103">
        <f>(Query2[[#This Row],[Column9]]/I258)</f>
        <v>0.13129265194978501</v>
      </c>
      <c r="V202" s="103" t="e">
        <f>(Query2[[#This Row],[Column17]]/Q266)</f>
        <v>#DIV/0!</v>
      </c>
      <c r="W202" s="103">
        <f>(Query2[[#This Row],[Column10]]+Query2[[#This Row],[Column11]]/J258+K258)</f>
        <v>224929.25396662447</v>
      </c>
      <c r="X202" s="104">
        <f>(Query2[[#This Row],[Column5]]+Query2[[#This Row],[Column6]])</f>
        <v>0</v>
      </c>
      <c r="Y202" s="104">
        <f>(Query2[[#This Row],[Column7]]+Query2[[#This Row],[Column8]])</f>
        <v>0</v>
      </c>
      <c r="Z202" s="104">
        <f>(Query2[[#This Row],[Column10]]+Query2[[#This Row],[Column11]])</f>
        <v>178794</v>
      </c>
      <c r="AA202" s="104">
        <f>(Query2[[#This Row],[Column12]]+Query2[[#This Row],[Column13]])</f>
        <v>4827.9337499999992</v>
      </c>
      <c r="AB202" s="104" t="e">
        <f t="shared" si="55"/>
        <v>#DIV/0!</v>
      </c>
      <c r="AC202" s="104" t="e">
        <f t="shared" si="56"/>
        <v>#DIV/0!</v>
      </c>
      <c r="AD202" s="104" t="e">
        <f t="shared" si="57"/>
        <v>#DIV/0!</v>
      </c>
      <c r="AE202" s="104">
        <f t="shared" si="58"/>
        <v>95250.506108408037</v>
      </c>
      <c r="AF202" s="104">
        <f>(Query2[[#This Row],[Column12]]+Query2[[#This Row],[Column13]]/I258)</f>
        <v>4385.5173324683192</v>
      </c>
      <c r="AG202" s="104">
        <f t="shared" si="59"/>
        <v>175338.02919621766</v>
      </c>
      <c r="AH202" s="102" t="s">
        <v>164</v>
      </c>
    </row>
    <row r="203" spans="1:34">
      <c r="A203" s="101"/>
      <c r="B203" s="101" t="s">
        <v>71</v>
      </c>
      <c r="C203" s="101"/>
      <c r="D203" s="101">
        <v>57745105</v>
      </c>
      <c r="E203" s="101">
        <v>755039</v>
      </c>
      <c r="F203" s="101">
        <v>164669913</v>
      </c>
      <c r="G203" s="101">
        <v>36037.739083900007</v>
      </c>
      <c r="H203" s="101">
        <v>5069649.7664522007</v>
      </c>
      <c r="I203" s="101">
        <v>828561639</v>
      </c>
      <c r="J203" s="101">
        <v>542038566</v>
      </c>
      <c r="K203" s="101">
        <v>363203523</v>
      </c>
      <c r="L203" s="101">
        <v>24809660.391180102</v>
      </c>
      <c r="M203" s="101">
        <v>4764615.4443677012</v>
      </c>
      <c r="N203" s="101">
        <f>SUM(Query2[[#This Row],[Column5]],Query2[[#This Row],[Column6]])</f>
        <v>165424952</v>
      </c>
      <c r="O203" s="101">
        <f>SUM(Query2[[#This Row],[Column7]],Query2[[#This Row],[Column8]])</f>
        <v>5105687.5055361008</v>
      </c>
      <c r="P203" s="101">
        <f>SUM(Query2[[#This Row],[Column10]],Query2[[#This Row],[Column11]])</f>
        <v>905242089</v>
      </c>
      <c r="Q203" s="101">
        <f>SUM(Query2[[#This Row],[Column12]],Query2[[#This Row],[Column13]])</f>
        <v>29574275.835547805</v>
      </c>
      <c r="R203" s="103" t="e">
        <f>(Query2[[#This Row],[Column4]]/D259)</f>
        <v>#DIV/0!</v>
      </c>
      <c r="S203" s="103" t="e">
        <f>(Query2[[#This Row],[Column15]]/O267)</f>
        <v>#DIV/0!</v>
      </c>
      <c r="T203" s="103" t="e">
        <f>(Query2[[#This Row],[Column14]]/N267)</f>
        <v>#DIV/0!</v>
      </c>
      <c r="U203" s="103">
        <f>(Query2[[#This Row],[Column9]]/I259)</f>
        <v>600.78399850920937</v>
      </c>
      <c r="V203" s="103" t="e">
        <f>(Query2[[#This Row],[Column17]]/Q267)</f>
        <v>#DIV/0!</v>
      </c>
      <c r="W203" s="103">
        <f>(Query2[[#This Row],[Column10]]+Query2[[#This Row],[Column11]]/J259+K259)</f>
        <v>542077159.83877826</v>
      </c>
      <c r="X203" s="104">
        <f>(Query2[[#This Row],[Column5]]+Query2[[#This Row],[Column6]])</f>
        <v>165424952</v>
      </c>
      <c r="Y203" s="104">
        <f>(Query2[[#This Row],[Column7]]+Query2[[#This Row],[Column8]])</f>
        <v>5105687.5055361008</v>
      </c>
      <c r="Z203" s="104">
        <f>(Query2[[#This Row],[Column10]]+Query2[[#This Row],[Column11]])</f>
        <v>905242089</v>
      </c>
      <c r="AA203" s="104">
        <f>(Query2[[#This Row],[Column12]]+Query2[[#This Row],[Column13]])</f>
        <v>29574275.835547805</v>
      </c>
      <c r="AB203" s="104" t="e">
        <f t="shared" si="55"/>
        <v>#DIV/0!</v>
      </c>
      <c r="AC203" s="104" t="e">
        <f t="shared" si="56"/>
        <v>#DIV/0!</v>
      </c>
      <c r="AD203" s="104" t="e">
        <f t="shared" si="57"/>
        <v>#DIV/0!</v>
      </c>
      <c r="AE203" s="104">
        <f t="shared" si="58"/>
        <v>36681.242952504217</v>
      </c>
      <c r="AF203" s="104">
        <f>(Query2[[#This Row],[Column12]]+Query2[[#This Row],[Column13]]/I259)</f>
        <v>24809663.845967993</v>
      </c>
      <c r="AG203" s="104">
        <f t="shared" si="59"/>
        <v>80411.024708984041</v>
      </c>
      <c r="AH203" s="102" t="s">
        <v>164</v>
      </c>
    </row>
    <row r="204" spans="1:34">
      <c r="A204" s="101"/>
      <c r="B204" s="101" t="s">
        <v>2</v>
      </c>
      <c r="C204" s="101"/>
      <c r="D204" s="101" t="s">
        <v>4</v>
      </c>
      <c r="E204" s="101"/>
      <c r="F204" s="101"/>
      <c r="G204" s="101"/>
      <c r="H204" s="101"/>
      <c r="I204" s="101"/>
      <c r="J204" s="101"/>
      <c r="K204" s="101"/>
      <c r="L204" s="101"/>
      <c r="M204" s="101"/>
      <c r="N204" s="101">
        <f>SUM(Query2[[#This Row],[Column5]],Query2[[#This Row],[Column6]])</f>
        <v>0</v>
      </c>
      <c r="O204" s="101">
        <f>SUM(Query2[[#This Row],[Column7]],Query2[[#This Row],[Column8]])</f>
        <v>0</v>
      </c>
      <c r="P204" s="101">
        <f>SUM(Query2[[#This Row],[Column10]],Query2[[#This Row],[Column11]])</f>
        <v>0</v>
      </c>
      <c r="Q204" s="101">
        <f>SUM(Query2[[#This Row],[Column12]],Query2[[#This Row],[Column13]])</f>
        <v>0</v>
      </c>
      <c r="R204" s="103" t="e">
        <f>(Query2[[#This Row],[Column4]]/D261)</f>
        <v>#VALUE!</v>
      </c>
      <c r="S204" s="103">
        <f>(Query2[[#This Row],[Column15]]/O268)</f>
        <v>0</v>
      </c>
      <c r="T204" s="103">
        <f>(Query2[[#This Row],[Column14]]/N268)</f>
        <v>0</v>
      </c>
      <c r="U204" s="103">
        <f>(Query2[[#This Row],[Column9]]/I261)</f>
        <v>0</v>
      </c>
      <c r="V204" s="103">
        <f>(Query2[[#This Row],[Column17]]/Q268)</f>
        <v>0</v>
      </c>
      <c r="W204" s="103">
        <f>(Query2[[#This Row],[Column10]]+Query2[[#This Row],[Column11]]/J261+K261)</f>
        <v>13858</v>
      </c>
      <c r="X204" s="104">
        <f>(Query2[[#This Row],[Column5]]+Query2[[#This Row],[Column6]])</f>
        <v>0</v>
      </c>
      <c r="Y204" s="104">
        <f>(Query2[[#This Row],[Column7]]+Query2[[#This Row],[Column8]])</f>
        <v>0</v>
      </c>
      <c r="Z204" s="104">
        <f>(Query2[[#This Row],[Column10]]+Query2[[#This Row],[Column11]])</f>
        <v>0</v>
      </c>
      <c r="AA204" s="104">
        <f>(Query2[[#This Row],[Column12]]+Query2[[#This Row],[Column13]])</f>
        <v>0</v>
      </c>
      <c r="AB204" s="104" t="e">
        <f>(G261+H261/E261+F261)</f>
        <v>#DIV/0!</v>
      </c>
      <c r="AC204" s="104" t="e">
        <f>(G261+H261/D261)</f>
        <v>#DIV/0!</v>
      </c>
      <c r="AD204" s="104" t="e">
        <f>(E261+F261/D261)</f>
        <v>#DIV/0!</v>
      </c>
      <c r="AE204" s="104">
        <f>(L261+M261/J261+K261)</f>
        <v>14385.621746397806</v>
      </c>
      <c r="AF204" s="104">
        <f>(Query2[[#This Row],[Column12]]+Query2[[#This Row],[Column13]]/I261)</f>
        <v>0</v>
      </c>
      <c r="AG204" s="104">
        <f>(J261+K261/I261)</f>
        <v>17908.25310490941</v>
      </c>
      <c r="AH204" s="102" t="s">
        <v>165</v>
      </c>
    </row>
    <row r="205" spans="1:34">
      <c r="A205" s="101"/>
      <c r="B205" s="101"/>
      <c r="C205" s="101"/>
      <c r="D205" s="101" t="s">
        <v>152</v>
      </c>
      <c r="E205" s="101" t="s">
        <v>153</v>
      </c>
      <c r="F205" s="101" t="s">
        <v>154</v>
      </c>
      <c r="G205" s="101" t="s">
        <v>155</v>
      </c>
      <c r="H205" s="101" t="s">
        <v>156</v>
      </c>
      <c r="I205" s="101" t="s">
        <v>157</v>
      </c>
      <c r="J205" s="101" t="s">
        <v>158</v>
      </c>
      <c r="K205" s="101" t="s">
        <v>159</v>
      </c>
      <c r="L205" s="101" t="s">
        <v>160</v>
      </c>
      <c r="M205" s="101" t="s">
        <v>161</v>
      </c>
      <c r="N205" s="101">
        <f>SUM(Query2[[#This Row],[Column5]],Query2[[#This Row],[Column6]])</f>
        <v>0</v>
      </c>
      <c r="O205" s="101">
        <f>SUM(Query2[[#This Row],[Column7]],Query2[[#This Row],[Column8]])</f>
        <v>0</v>
      </c>
      <c r="P205" s="101">
        <f>SUM(Query2[[#This Row],[Column10]],Query2[[#This Row],[Column11]])</f>
        <v>0</v>
      </c>
      <c r="Q205" s="101">
        <f>SUM(Query2[[#This Row],[Column12]],Query2[[#This Row],[Column13]])</f>
        <v>0</v>
      </c>
      <c r="R205" s="103" t="e">
        <f>(Query2[[#This Row],[Column4]]/D262)</f>
        <v>#VALUE!</v>
      </c>
      <c r="S205" s="103">
        <f>(Query2[[#This Row],[Column15]]/O269)</f>
        <v>0</v>
      </c>
      <c r="T205" s="103">
        <f>(Query2[[#This Row],[Column14]]/N269)</f>
        <v>0</v>
      </c>
      <c r="U205" s="103" t="e">
        <f>(Query2[[#This Row],[Column9]]/I262)</f>
        <v>#VALUE!</v>
      </c>
      <c r="V205" s="103">
        <f>(Query2[[#This Row],[Column17]]/Q269)</f>
        <v>0</v>
      </c>
      <c r="W205" s="103" t="e">
        <f>(Query2[[#This Row],[Column10]]+Query2[[#This Row],[Column11]]/J262+K262)</f>
        <v>#VALUE!</v>
      </c>
      <c r="X205" s="104" t="e">
        <f>(Query2[[#This Row],[Column5]]+Query2[[#This Row],[Column6]])</f>
        <v>#VALUE!</v>
      </c>
      <c r="Y205" s="104" t="e">
        <f>(Query2[[#This Row],[Column7]]+Query2[[#This Row],[Column8]])</f>
        <v>#VALUE!</v>
      </c>
      <c r="Z205" s="104" t="e">
        <f>(Query2[[#This Row],[Column10]]+Query2[[#This Row],[Column11]])</f>
        <v>#VALUE!</v>
      </c>
      <c r="AA205" s="104" t="e">
        <f>(Query2[[#This Row],[Column12]]+Query2[[#This Row],[Column13]])</f>
        <v>#VALUE!</v>
      </c>
      <c r="AB205" s="104" t="e">
        <f>(G262+H262/E262+F262)</f>
        <v>#DIV/0!</v>
      </c>
      <c r="AC205" s="104" t="e">
        <f>(G262+H262/D262)</f>
        <v>#DIV/0!</v>
      </c>
      <c r="AD205" s="104" t="e">
        <f>(E262+F262/D262)</f>
        <v>#DIV/0!</v>
      </c>
      <c r="AE205" s="104">
        <f>(L262+M262/J262+K262)</f>
        <v>280972.50814574974</v>
      </c>
      <c r="AF205" s="104" t="e">
        <f>(Query2[[#This Row],[Column12]]+Query2[[#This Row],[Column13]]/I262)</f>
        <v>#VALUE!</v>
      </c>
      <c r="AG205" s="104">
        <f>(J262+K262/I262)</f>
        <v>840904.04906585533</v>
      </c>
      <c r="AH205" s="102" t="s">
        <v>165</v>
      </c>
    </row>
    <row r="206" spans="1:34">
      <c r="A206" s="101"/>
      <c r="B206" s="101"/>
      <c r="C206" s="101"/>
      <c r="D206" s="101"/>
      <c r="E206" s="101" t="s">
        <v>6</v>
      </c>
      <c r="F206" s="101" t="s">
        <v>3</v>
      </c>
      <c r="G206" s="101" t="s">
        <v>6</v>
      </c>
      <c r="H206" s="101" t="s">
        <v>3</v>
      </c>
      <c r="I206" s="101"/>
      <c r="J206" s="101" t="s">
        <v>6</v>
      </c>
      <c r="K206" s="101" t="s">
        <v>3</v>
      </c>
      <c r="L206" s="101" t="s">
        <v>6</v>
      </c>
      <c r="M206" s="101" t="s">
        <v>3</v>
      </c>
      <c r="N206" s="101">
        <f>SUM(Query2[[#This Row],[Column5]],Query2[[#This Row],[Column6]])</f>
        <v>0</v>
      </c>
      <c r="O206" s="101">
        <f>SUM(Query2[[#This Row],[Column7]],Query2[[#This Row],[Column8]])</f>
        <v>0</v>
      </c>
      <c r="P206" s="101">
        <f>SUM(Query2[[#This Row],[Column10]],Query2[[#This Row],[Column11]])</f>
        <v>0</v>
      </c>
      <c r="Q206" s="101">
        <f>SUM(Query2[[#This Row],[Column12]],Query2[[#This Row],[Column13]])</f>
        <v>0</v>
      </c>
      <c r="R206" s="103" t="e">
        <f>(Query2[[#This Row],[Column4]]/D263)</f>
        <v>#DIV/0!</v>
      </c>
      <c r="S206" s="103">
        <f>(Query2[[#This Row],[Column15]]/O270)</f>
        <v>0</v>
      </c>
      <c r="T206" s="103">
        <f>(Query2[[#This Row],[Column14]]/N270)</f>
        <v>0</v>
      </c>
      <c r="U206" s="103">
        <f>(Query2[[#This Row],[Column9]]/I263)</f>
        <v>0</v>
      </c>
      <c r="V206" s="103">
        <f>(Query2[[#This Row],[Column17]]/Q270)</f>
        <v>0</v>
      </c>
      <c r="W206" s="103" t="e">
        <f>(Query2[[#This Row],[Column10]]+Query2[[#This Row],[Column11]]/J263+K263)</f>
        <v>#VALUE!</v>
      </c>
      <c r="X206" s="104" t="e">
        <f>(Query2[[#This Row],[Column5]]+Query2[[#This Row],[Column6]])</f>
        <v>#VALUE!</v>
      </c>
      <c r="Y206" s="104" t="e">
        <f>(Query2[[#This Row],[Column7]]+Query2[[#This Row],[Column8]])</f>
        <v>#VALUE!</v>
      </c>
      <c r="Z206" s="104" t="e">
        <f>(Query2[[#This Row],[Column10]]+Query2[[#This Row],[Column11]])</f>
        <v>#VALUE!</v>
      </c>
      <c r="AA206" s="104" t="e">
        <f>(Query2[[#This Row],[Column12]]+Query2[[#This Row],[Column13]])</f>
        <v>#VALUE!</v>
      </c>
      <c r="AB206" s="104" t="e">
        <f>(G263+H263/E263+F263)</f>
        <v>#DIV/0!</v>
      </c>
      <c r="AC206" s="104" t="e">
        <f>(G263+H263/D263)</f>
        <v>#DIV/0!</v>
      </c>
      <c r="AD206" s="104" t="e">
        <f>(E263+F263/D263)</f>
        <v>#DIV/0!</v>
      </c>
      <c r="AE206" s="104">
        <f>(L263+M263/J263+K263)</f>
        <v>29713.657977789946</v>
      </c>
      <c r="AF206" s="104" t="e">
        <f>(Query2[[#This Row],[Column12]]+Query2[[#This Row],[Column13]]/I263)</f>
        <v>#VALUE!</v>
      </c>
      <c r="AG206" s="104">
        <f>(J263+K263/I263)</f>
        <v>79265.067623354596</v>
      </c>
      <c r="AH206" s="102" t="s">
        <v>165</v>
      </c>
    </row>
    <row r="207" spans="1:34">
      <c r="A207" s="105" t="s">
        <v>208</v>
      </c>
      <c r="B207" s="101" t="s">
        <v>9</v>
      </c>
      <c r="C207" s="101" t="s">
        <v>88</v>
      </c>
      <c r="D207" s="101">
        <v>468264</v>
      </c>
      <c r="E207" s="101">
        <v>5819</v>
      </c>
      <c r="F207" s="101">
        <v>519250</v>
      </c>
      <c r="G207" s="101">
        <v>240.93199999999999</v>
      </c>
      <c r="H207" s="101">
        <v>10015.391960000001</v>
      </c>
      <c r="I207" s="101">
        <v>54341674</v>
      </c>
      <c r="J207" s="101">
        <v>14859990</v>
      </c>
      <c r="K207" s="101">
        <v>11796208</v>
      </c>
      <c r="L207" s="101">
        <v>574472.07265230012</v>
      </c>
      <c r="M207" s="101">
        <v>109419.14873</v>
      </c>
      <c r="N207" s="101">
        <f>SUM(Query2[[#This Row],[Column5]],Query2[[#This Row],[Column6]])</f>
        <v>525069</v>
      </c>
      <c r="O207" s="101">
        <f>SUM(Query2[[#This Row],[Column7]],Query2[[#This Row],[Column8]])</f>
        <v>10256.323960000002</v>
      </c>
      <c r="P207" s="101">
        <f>SUM(Query2[[#This Row],[Column10]],Query2[[#This Row],[Column11]])</f>
        <v>26656198</v>
      </c>
      <c r="Q207" s="101">
        <f>SUM(Query2[[#This Row],[Column12]],Query2[[#This Row],[Column13]])</f>
        <v>683891.22138230014</v>
      </c>
      <c r="R207" s="103" t="e">
        <f>(Query2[[#This Row],[Column4]]/D266)</f>
        <v>#VALUE!</v>
      </c>
      <c r="S207" s="103" t="e">
        <f>(Query2[[#This Row],[Column15]]/O271)</f>
        <v>#DIV/0!</v>
      </c>
      <c r="T207" s="103" t="e">
        <f>(Query2[[#This Row],[Column14]]/N271)</f>
        <v>#DIV/0!</v>
      </c>
      <c r="U207" s="103" t="e">
        <f>(Query2[[#This Row],[Column9]]/I266)</f>
        <v>#VALUE!</v>
      </c>
      <c r="V207" s="103">
        <f>(Query2[[#This Row],[Column17]]/Q271)</f>
        <v>3.0797090252668218</v>
      </c>
      <c r="W207" s="103" t="e">
        <f>(Query2[[#This Row],[Column10]]+Query2[[#This Row],[Column11]]/J266+K266)</f>
        <v>#VALUE!</v>
      </c>
      <c r="X207" s="104">
        <f>(Query2[[#This Row],[Column5]]+Query2[[#This Row],[Column6]])</f>
        <v>525069</v>
      </c>
      <c r="Y207" s="104">
        <f>(Query2[[#This Row],[Column7]]+Query2[[#This Row],[Column8]])</f>
        <v>10256.323960000002</v>
      </c>
      <c r="Z207" s="104">
        <f>(Query2[[#This Row],[Column10]]+Query2[[#This Row],[Column11]])</f>
        <v>26656198</v>
      </c>
      <c r="AA207" s="104">
        <f>(Query2[[#This Row],[Column12]]+Query2[[#This Row],[Column13]])</f>
        <v>683891.22138230014</v>
      </c>
      <c r="AB207" s="104" t="e">
        <f>(G266+H266/E266+F266)</f>
        <v>#VALUE!</v>
      </c>
      <c r="AC207" s="104" t="e">
        <f>(G266+H266/D266)</f>
        <v>#VALUE!</v>
      </c>
      <c r="AD207" s="104" t="e">
        <f>(E266+F266/D266)</f>
        <v>#VALUE!</v>
      </c>
      <c r="AE207" s="104" t="e">
        <f>(L266+M266/J266+K266)</f>
        <v>#VALUE!</v>
      </c>
      <c r="AF207" s="104" t="e">
        <f>(Query2[[#This Row],[Column12]]+Query2[[#This Row],[Column13]]/I266)</f>
        <v>#VALUE!</v>
      </c>
      <c r="AG207" s="104" t="e">
        <f>(J266+K266/I266)</f>
        <v>#VALUE!</v>
      </c>
      <c r="AH207" s="102" t="s">
        <v>165</v>
      </c>
    </row>
    <row r="208" spans="1:34">
      <c r="A208" s="105" t="s">
        <v>208</v>
      </c>
      <c r="B208" s="101" t="s">
        <v>10</v>
      </c>
      <c r="C208" s="101" t="s">
        <v>88</v>
      </c>
      <c r="D208" s="101">
        <v>164103</v>
      </c>
      <c r="E208" s="101">
        <v>6404</v>
      </c>
      <c r="F208" s="101">
        <v>242618</v>
      </c>
      <c r="G208" s="101">
        <v>364.27309879999996</v>
      </c>
      <c r="H208" s="101">
        <v>4070.3040215999995</v>
      </c>
      <c r="I208" s="101">
        <v>39040017</v>
      </c>
      <c r="J208" s="101">
        <v>9809944</v>
      </c>
      <c r="K208" s="101">
        <v>6236604</v>
      </c>
      <c r="L208" s="101">
        <v>344870.79769109999</v>
      </c>
      <c r="M208" s="101">
        <v>51791.321663399998</v>
      </c>
      <c r="N208" s="101">
        <f>SUM(Query2[[#This Row],[Column5]],Query2[[#This Row],[Column6]])</f>
        <v>249022</v>
      </c>
      <c r="O208" s="101">
        <f>SUM(Query2[[#This Row],[Column7]],Query2[[#This Row],[Column8]])</f>
        <v>4434.5771203999993</v>
      </c>
      <c r="P208" s="101">
        <f>SUM(Query2[[#This Row],[Column10]],Query2[[#This Row],[Column11]])</f>
        <v>16046548</v>
      </c>
      <c r="Q208" s="101">
        <f>SUM(Query2[[#This Row],[Column12]],Query2[[#This Row],[Column13]])</f>
        <v>396662.11935449997</v>
      </c>
      <c r="R208" s="103" t="e">
        <f>(Query2[[#This Row],[Column4]]/D267)</f>
        <v>#DIV/0!</v>
      </c>
      <c r="S208" s="103">
        <f>(Query2[[#This Row],[Column15]]/O272)</f>
        <v>0.25568720632480879</v>
      </c>
      <c r="T208" s="103">
        <f>(Query2[[#This Row],[Column14]]/N272)</f>
        <v>0.34412272349763628</v>
      </c>
      <c r="U208" s="103" t="e">
        <f>(Query2[[#This Row],[Column9]]/I267)</f>
        <v>#DIV/0!</v>
      </c>
      <c r="V208" s="103">
        <f>(Query2[[#This Row],[Column17]]/Q272)</f>
        <v>0.33489275162722359</v>
      </c>
      <c r="W208" s="103" t="e">
        <f>(Query2[[#This Row],[Column10]]+Query2[[#This Row],[Column11]]/J267+K267)</f>
        <v>#VALUE!</v>
      </c>
      <c r="X208" s="104">
        <f>(Query2[[#This Row],[Column5]]+Query2[[#This Row],[Column6]])</f>
        <v>249022</v>
      </c>
      <c r="Y208" s="104">
        <f>(Query2[[#This Row],[Column7]]+Query2[[#This Row],[Column8]])</f>
        <v>4434.5771203999993</v>
      </c>
      <c r="Z208" s="104">
        <f>(Query2[[#This Row],[Column10]]+Query2[[#This Row],[Column11]])</f>
        <v>16046548</v>
      </c>
      <c r="AA208" s="104">
        <f>(Query2[[#This Row],[Column12]]+Query2[[#This Row],[Column13]])</f>
        <v>396662.11935449997</v>
      </c>
      <c r="AB208" s="104" t="e">
        <f>(G267+H267/E267+F267)</f>
        <v>#VALUE!</v>
      </c>
      <c r="AC208" s="104" t="e">
        <f>(G267+H267/D267)</f>
        <v>#VALUE!</v>
      </c>
      <c r="AD208" s="104" t="e">
        <f>(E267+F267/D267)</f>
        <v>#VALUE!</v>
      </c>
      <c r="AE208" s="104" t="e">
        <f>(L267+M267/J267+K267)</f>
        <v>#VALUE!</v>
      </c>
      <c r="AF208" s="104" t="e">
        <f>(Query2[[#This Row],[Column12]]+Query2[[#This Row],[Column13]]/I267)</f>
        <v>#DIV/0!</v>
      </c>
      <c r="AG208" s="104" t="e">
        <f>(J267+K267/I267)</f>
        <v>#VALUE!</v>
      </c>
      <c r="AH208" s="102" t="s">
        <v>165</v>
      </c>
    </row>
    <row r="209" spans="1:34">
      <c r="A209" s="105" t="s">
        <v>208</v>
      </c>
      <c r="B209" s="101" t="s">
        <v>11</v>
      </c>
      <c r="C209" s="101" t="s">
        <v>88</v>
      </c>
      <c r="D209" s="101">
        <v>0</v>
      </c>
      <c r="E209" s="101">
        <v>0</v>
      </c>
      <c r="F209" s="101">
        <v>0</v>
      </c>
      <c r="G209" s="101">
        <v>0</v>
      </c>
      <c r="H209" s="101">
        <v>0</v>
      </c>
      <c r="I209" s="101">
        <v>7692143</v>
      </c>
      <c r="J209" s="101">
        <v>3438010</v>
      </c>
      <c r="K209" s="101">
        <v>2730343</v>
      </c>
      <c r="L209" s="101">
        <v>130550.6297991</v>
      </c>
      <c r="M209" s="101">
        <v>24993.282220000001</v>
      </c>
      <c r="N209" s="101">
        <f>SUM(Query2[[#This Row],[Column5]],Query2[[#This Row],[Column6]])</f>
        <v>0</v>
      </c>
      <c r="O209" s="101">
        <f>SUM(Query2[[#This Row],[Column7]],Query2[[#This Row],[Column8]])</f>
        <v>0</v>
      </c>
      <c r="P209" s="101">
        <f>SUM(Query2[[#This Row],[Column10]],Query2[[#This Row],[Column11]])</f>
        <v>6168353</v>
      </c>
      <c r="Q209" s="101">
        <f>SUM(Query2[[#This Row],[Column12]],Query2[[#This Row],[Column13]])</f>
        <v>155543.91201910001</v>
      </c>
      <c r="R209" s="103">
        <f>(Query2[[#This Row],[Column4]]/D268)</f>
        <v>0</v>
      </c>
      <c r="S209" s="103">
        <f>(Query2[[#This Row],[Column15]]/O273)</f>
        <v>0</v>
      </c>
      <c r="T209" s="103">
        <f>(Query2[[#This Row],[Column14]]/N273)</f>
        <v>0</v>
      </c>
      <c r="U209" s="103">
        <f>(Query2[[#This Row],[Column9]]/I268)</f>
        <v>641011.91666666663</v>
      </c>
      <c r="V209" s="103">
        <f>(Query2[[#This Row],[Column17]]/Q273)</f>
        <v>0.34482140893073909</v>
      </c>
      <c r="W209" s="103">
        <f>(Query2[[#This Row],[Column10]]+Query2[[#This Row],[Column11]]/J268+K268)</f>
        <v>3648050.3846153845</v>
      </c>
      <c r="X209" s="104">
        <f>(Query2[[#This Row],[Column5]]+Query2[[#This Row],[Column6]])</f>
        <v>0</v>
      </c>
      <c r="Y209" s="104">
        <f>(Query2[[#This Row],[Column7]]+Query2[[#This Row],[Column8]])</f>
        <v>0</v>
      </c>
      <c r="Z209" s="104">
        <f>(Query2[[#This Row],[Column10]]+Query2[[#This Row],[Column11]])</f>
        <v>6168353</v>
      </c>
      <c r="AA209" s="104">
        <f>(Query2[[#This Row],[Column12]]+Query2[[#This Row],[Column13]])</f>
        <v>155543.91201910001</v>
      </c>
      <c r="AB209" s="104">
        <f>(G268+H268/E268+F268)</f>
        <v>20.375</v>
      </c>
      <c r="AC209" s="104">
        <f>(G268+H268/D268)</f>
        <v>11.571428571428571</v>
      </c>
      <c r="AD209" s="104">
        <f>(E268+F268/D268)</f>
        <v>9.2857142857142865</v>
      </c>
      <c r="AE209" s="104">
        <f>(L268+M268/J268+K268)</f>
        <v>30.23076923076923</v>
      </c>
      <c r="AF209" s="104">
        <f>(Query2[[#This Row],[Column12]]+Query2[[#This Row],[Column13]]/I268)</f>
        <v>132633.40331743335</v>
      </c>
      <c r="AG209" s="104">
        <f>(J268+K268/I268)</f>
        <v>14.166666666666666</v>
      </c>
      <c r="AH209" s="102" t="s">
        <v>165</v>
      </c>
    </row>
    <row r="210" spans="1:34">
      <c r="A210" s="105" t="s">
        <v>208</v>
      </c>
      <c r="B210" s="101" t="s">
        <v>12</v>
      </c>
      <c r="C210" s="101" t="s">
        <v>88</v>
      </c>
      <c r="D210" s="101">
        <v>580453</v>
      </c>
      <c r="E210" s="101">
        <v>26323</v>
      </c>
      <c r="F210" s="101">
        <v>497845</v>
      </c>
      <c r="G210" s="101">
        <v>1230.7915223999998</v>
      </c>
      <c r="H210" s="101">
        <v>8932.3474144000011</v>
      </c>
      <c r="I210" s="101">
        <v>34104706</v>
      </c>
      <c r="J210" s="101">
        <v>15240952</v>
      </c>
      <c r="K210" s="101">
        <v>11346063</v>
      </c>
      <c r="L210" s="101">
        <v>642714.47477440001</v>
      </c>
      <c r="M210" s="101">
        <v>106932.54569609999</v>
      </c>
      <c r="N210" s="101">
        <f>SUM(Query2[[#This Row],[Column5]],Query2[[#This Row],[Column6]])</f>
        <v>524168</v>
      </c>
      <c r="O210" s="101">
        <f>SUM(Query2[[#This Row],[Column7]],Query2[[#This Row],[Column8]])</f>
        <v>10163.138936800002</v>
      </c>
      <c r="P210" s="101">
        <f>SUM(Query2[[#This Row],[Column10]],Query2[[#This Row],[Column11]])</f>
        <v>26587015</v>
      </c>
      <c r="Q210" s="101">
        <f>SUM(Query2[[#This Row],[Column12]],Query2[[#This Row],[Column13]])</f>
        <v>749647.02047049999</v>
      </c>
      <c r="R210" s="103" t="e">
        <f>(Query2[[#This Row],[Column4]]/#REF!)</f>
        <v>#REF!</v>
      </c>
      <c r="S210" s="103">
        <f>(Query2[[#This Row],[Column15]]/O274)</f>
        <v>3.761934052298705</v>
      </c>
      <c r="T210" s="103">
        <f>(Query2[[#This Row],[Column14]]/N274)</f>
        <v>4.4227988018394297</v>
      </c>
      <c r="U210" s="103" t="e">
        <f>(Query2[[#This Row],[Column9]]/#REF!)</f>
        <v>#REF!</v>
      </c>
      <c r="V210" s="103">
        <f>(Query2[[#This Row],[Column17]]/Q274)</f>
        <v>0.99147955740159188</v>
      </c>
      <c r="W210" s="103" t="e">
        <f>(Query2[[#This Row],[Column10]]+Query2[[#This Row],[Column11]]/#REF!+#REF!)</f>
        <v>#REF!</v>
      </c>
      <c r="X210" s="104">
        <f>(Query2[[#This Row],[Column5]]+Query2[[#This Row],[Column6]])</f>
        <v>524168</v>
      </c>
      <c r="Y210" s="104">
        <f>(Query2[[#This Row],[Column7]]+Query2[[#This Row],[Column8]])</f>
        <v>10163.138936800002</v>
      </c>
      <c r="Z210" s="104">
        <f>(Query2[[#This Row],[Column10]]+Query2[[#This Row],[Column11]])</f>
        <v>26587015</v>
      </c>
      <c r="AA210" s="104">
        <f>(Query2[[#This Row],[Column12]]+Query2[[#This Row],[Column13]])</f>
        <v>749647.02047049999</v>
      </c>
      <c r="AB210" s="104" t="e">
        <f>(#REF!+#REF!/#REF!+#REF!)</f>
        <v>#REF!</v>
      </c>
      <c r="AC210" s="104" t="e">
        <f>(#REF!+#REF!/#REF!)</f>
        <v>#REF!</v>
      </c>
      <c r="AD210" s="104" t="e">
        <f>(#REF!+#REF!/#REF!)</f>
        <v>#REF!</v>
      </c>
      <c r="AE210" s="104" t="e">
        <f>(#REF!+#REF!/#REF!+#REF!)</f>
        <v>#REF!</v>
      </c>
      <c r="AF210" s="104" t="e">
        <f>(Query2[[#This Row],[Column12]]+Query2[[#This Row],[Column13]]/#REF!)</f>
        <v>#REF!</v>
      </c>
      <c r="AG210" s="104" t="e">
        <f>(#REF!+#REF!/#REF!)</f>
        <v>#REF!</v>
      </c>
      <c r="AH210" s="102" t="s">
        <v>165</v>
      </c>
    </row>
    <row r="211" spans="1:34">
      <c r="A211" s="105" t="s">
        <v>208</v>
      </c>
      <c r="B211" s="101" t="s">
        <v>13</v>
      </c>
      <c r="C211" s="101" t="s">
        <v>88</v>
      </c>
      <c r="D211" s="101">
        <v>87266</v>
      </c>
      <c r="E211" s="101">
        <v>570</v>
      </c>
      <c r="F211" s="101">
        <v>68259</v>
      </c>
      <c r="G211" s="101">
        <v>27.059765299999999</v>
      </c>
      <c r="H211" s="101">
        <v>1176.7100901000001</v>
      </c>
      <c r="I211" s="101">
        <v>24162770</v>
      </c>
      <c r="J211" s="101">
        <v>5997888</v>
      </c>
      <c r="K211" s="101">
        <v>3724018</v>
      </c>
      <c r="L211" s="101">
        <v>266733.12349999999</v>
      </c>
      <c r="M211" s="101">
        <v>37674.152963300003</v>
      </c>
      <c r="N211" s="101">
        <f>SUM(Query2[[#This Row],[Column5]],Query2[[#This Row],[Column6]])</f>
        <v>68829</v>
      </c>
      <c r="O211" s="101">
        <f>SUM(Query2[[#This Row],[Column7]],Query2[[#This Row],[Column8]])</f>
        <v>1203.7698554000001</v>
      </c>
      <c r="P211" s="101">
        <f>SUM(Query2[[#This Row],[Column10]],Query2[[#This Row],[Column11]])</f>
        <v>9721906</v>
      </c>
      <c r="Q211" s="101">
        <f>SUM(Query2[[#This Row],[Column12]],Query2[[#This Row],[Column13]])</f>
        <v>304407.27646329999</v>
      </c>
      <c r="R211" s="103" t="e">
        <f>(Query2[[#This Row],[Column4]]/#REF!)</f>
        <v>#REF!</v>
      </c>
      <c r="S211" s="103">
        <f>(Query2[[#This Row],[Column15]]/O275)</f>
        <v>1.161301321556953</v>
      </c>
      <c r="T211" s="103">
        <f>(Query2[[#This Row],[Column14]]/N275)</f>
        <v>1.1654869953942022</v>
      </c>
      <c r="U211" s="103" t="e">
        <f>(Query2[[#This Row],[Column9]]/#REF!)</f>
        <v>#REF!</v>
      </c>
      <c r="V211" s="103">
        <f>(Query2[[#This Row],[Column17]]/Q275)</f>
        <v>0.67748854985388451</v>
      </c>
      <c r="W211" s="103" t="e">
        <f>(Query2[[#This Row],[Column10]]+Query2[[#This Row],[Column11]]/#REF!+#REF!)</f>
        <v>#REF!</v>
      </c>
      <c r="X211" s="104">
        <f>(Query2[[#This Row],[Column5]]+Query2[[#This Row],[Column6]])</f>
        <v>68829</v>
      </c>
      <c r="Y211" s="104">
        <f>(Query2[[#This Row],[Column7]]+Query2[[#This Row],[Column8]])</f>
        <v>1203.7698554000001</v>
      </c>
      <c r="Z211" s="104">
        <f>(Query2[[#This Row],[Column10]]+Query2[[#This Row],[Column11]])</f>
        <v>9721906</v>
      </c>
      <c r="AA211" s="104">
        <f>(Query2[[#This Row],[Column12]]+Query2[[#This Row],[Column13]])</f>
        <v>304407.27646329999</v>
      </c>
      <c r="AB211" s="104" t="e">
        <f>(#REF!+#REF!/#REF!+#REF!)</f>
        <v>#REF!</v>
      </c>
      <c r="AC211" s="104" t="e">
        <f>(#REF!+#REF!/#REF!)</f>
        <v>#REF!</v>
      </c>
      <c r="AD211" s="104" t="e">
        <f>(#REF!+#REF!/#REF!)</f>
        <v>#REF!</v>
      </c>
      <c r="AE211" s="104" t="e">
        <f>(#REF!+#REF!/#REF!+#REF!)</f>
        <v>#REF!</v>
      </c>
      <c r="AF211" s="104" t="e">
        <f>(Query2[[#This Row],[Column12]]+Query2[[#This Row],[Column13]]/#REF!)</f>
        <v>#REF!</v>
      </c>
      <c r="AG211" s="104" t="e">
        <f>(#REF!+#REF!/#REF!)</f>
        <v>#REF!</v>
      </c>
      <c r="AH211" s="102" t="s">
        <v>165</v>
      </c>
    </row>
    <row r="212" spans="1:34">
      <c r="A212" s="105" t="s">
        <v>208</v>
      </c>
      <c r="B212" s="101" t="s">
        <v>15</v>
      </c>
      <c r="C212" s="101" t="s">
        <v>88</v>
      </c>
      <c r="D212" s="101">
        <v>103284</v>
      </c>
      <c r="E212" s="101">
        <v>1626</v>
      </c>
      <c r="F212" s="101">
        <v>81356</v>
      </c>
      <c r="G212" s="101">
        <v>100.82222</v>
      </c>
      <c r="H212" s="101">
        <v>1517.3556900000001</v>
      </c>
      <c r="I212" s="101">
        <v>21646306</v>
      </c>
      <c r="J212" s="101">
        <v>15104701</v>
      </c>
      <c r="K212" s="101">
        <v>6678629</v>
      </c>
      <c r="L212" s="101">
        <v>440657.39489</v>
      </c>
      <c r="M212" s="101">
        <v>53192.771805800003</v>
      </c>
      <c r="N212" s="101">
        <f>SUM(Query2[[#This Row],[Column5]],Query2[[#This Row],[Column6]])</f>
        <v>82982</v>
      </c>
      <c r="O212" s="101">
        <f>SUM(Query2[[#This Row],[Column7]],Query2[[#This Row],[Column8]])</f>
        <v>1618.1779100000001</v>
      </c>
      <c r="P212" s="101">
        <f>SUM(Query2[[#This Row],[Column10]],Query2[[#This Row],[Column11]])</f>
        <v>21783330</v>
      </c>
      <c r="Q212" s="101">
        <f>SUM(Query2[[#This Row],[Column12]],Query2[[#This Row],[Column13]])</f>
        <v>493850.16669580003</v>
      </c>
      <c r="R212" s="103">
        <f>(Query2[[#This Row],[Column4]]/D269)</f>
        <v>0.22099263101137442</v>
      </c>
      <c r="S212" s="103" t="e">
        <f>(Query2[[#This Row],[Column15]]/O276)</f>
        <v>#DIV/0!</v>
      </c>
      <c r="T212" s="103" t="e">
        <f>(Query2[[#This Row],[Column14]]/N276)</f>
        <v>#DIV/0!</v>
      </c>
      <c r="U212" s="103">
        <f>(Query2[[#This Row],[Column9]]/I269)</f>
        <v>0.38694234104350544</v>
      </c>
      <c r="V212" s="103">
        <f>(Query2[[#This Row],[Column17]]/Q276)</f>
        <v>8.6271371737662967</v>
      </c>
      <c r="W212" s="103">
        <f>(Query2[[#This Row],[Column10]]+Query2[[#This Row],[Column11]]/J269+K269)</f>
        <v>28030211.322105289</v>
      </c>
      <c r="X212" s="104">
        <f>(Query2[[#This Row],[Column5]]+Query2[[#This Row],[Column6]])</f>
        <v>82982</v>
      </c>
      <c r="Y212" s="104">
        <f>(Query2[[#This Row],[Column7]]+Query2[[#This Row],[Column8]])</f>
        <v>1618.1779100000001</v>
      </c>
      <c r="Z212" s="104">
        <f>(Query2[[#This Row],[Column10]]+Query2[[#This Row],[Column11]])</f>
        <v>21783330</v>
      </c>
      <c r="AA212" s="104">
        <f>(Query2[[#This Row],[Column12]]+Query2[[#This Row],[Column13]])</f>
        <v>493850.16669580003</v>
      </c>
      <c r="AB212" s="104">
        <f t="shared" ref="AB212:AB219" si="60">(G269+H269/E269+F269)</f>
        <v>653629.15039135853</v>
      </c>
      <c r="AC212" s="104">
        <f t="shared" ref="AC212:AC219" si="61">(G269+H269/D269)</f>
        <v>269.76657778080892</v>
      </c>
      <c r="AD212" s="104">
        <f t="shared" ref="AD212:AD219" si="62">(E269+F269/D269)</f>
        <v>6302.3979617599989</v>
      </c>
      <c r="AE212" s="104">
        <f t="shared" ref="AE212:AE219" si="63">(L269+M269/J269+K269)</f>
        <v>13792171.756762369</v>
      </c>
      <c r="AF212" s="104">
        <f>(Query2[[#This Row],[Column12]]+Query2[[#This Row],[Column13]]/I269)</f>
        <v>440657.39584085671</v>
      </c>
      <c r="AG212" s="104">
        <f t="shared" ref="AG212:AG219" si="64">(J269+K269/I269)</f>
        <v>20734304.231052224</v>
      </c>
      <c r="AH212" s="102" t="s">
        <v>165</v>
      </c>
    </row>
    <row r="213" spans="1:34">
      <c r="A213" s="105" t="s">
        <v>208</v>
      </c>
      <c r="B213" s="101" t="s">
        <v>16</v>
      </c>
      <c r="C213" s="101" t="s">
        <v>88</v>
      </c>
      <c r="D213" s="101">
        <v>60116</v>
      </c>
      <c r="E213" s="101">
        <v>304</v>
      </c>
      <c r="F213" s="101">
        <v>43342</v>
      </c>
      <c r="G213" s="101">
        <v>12.842000000000001</v>
      </c>
      <c r="H213" s="101">
        <v>561.12932000000001</v>
      </c>
      <c r="I213" s="101">
        <v>17953721</v>
      </c>
      <c r="J213" s="101">
        <v>6922939</v>
      </c>
      <c r="K213" s="101">
        <v>3011235</v>
      </c>
      <c r="L213" s="101">
        <v>265350.37</v>
      </c>
      <c r="M213" s="101">
        <v>28151.282190000002</v>
      </c>
      <c r="N213" s="101">
        <f>SUM(Query2[[#This Row],[Column5]],Query2[[#This Row],[Column6]])</f>
        <v>43646</v>
      </c>
      <c r="O213" s="101">
        <f>SUM(Query2[[#This Row],[Column7]],Query2[[#This Row],[Column8]])</f>
        <v>573.97131999999999</v>
      </c>
      <c r="P213" s="101">
        <f>SUM(Query2[[#This Row],[Column10]],Query2[[#This Row],[Column11]])</f>
        <v>9934174</v>
      </c>
      <c r="Q213" s="101">
        <f>SUM(Query2[[#This Row],[Column12]],Query2[[#This Row],[Column13]])</f>
        <v>293501.65218999999</v>
      </c>
      <c r="R213" s="103">
        <f>(Query2[[#This Row],[Column4]]/D270)</f>
        <v>0.3768437548973515</v>
      </c>
      <c r="S213" s="103">
        <f>(Query2[[#This Row],[Column15]]/O277)</f>
        <v>6.4183694780300685E-2</v>
      </c>
      <c r="T213" s="103">
        <f>(Query2[[#This Row],[Column14]]/N277)</f>
        <v>0.10500484774706068</v>
      </c>
      <c r="U213" s="103">
        <f>(Query2[[#This Row],[Column9]]/I270)</f>
        <v>0.45927278853671688</v>
      </c>
      <c r="V213" s="103">
        <f>(Query2[[#This Row],[Column17]]/Q277)</f>
        <v>0.22098325130650534</v>
      </c>
      <c r="W213" s="103">
        <f>(Query2[[#This Row],[Column10]]+Query2[[#This Row],[Column11]]/J270+K270)</f>
        <v>14375638.222105855</v>
      </c>
      <c r="X213" s="104">
        <f>(Query2[[#This Row],[Column5]]+Query2[[#This Row],[Column6]])</f>
        <v>43646</v>
      </c>
      <c r="Y213" s="104">
        <f>(Query2[[#This Row],[Column7]]+Query2[[#This Row],[Column8]])</f>
        <v>573.97131999999999</v>
      </c>
      <c r="Z213" s="104">
        <f>(Query2[[#This Row],[Column10]]+Query2[[#This Row],[Column11]])</f>
        <v>9934174</v>
      </c>
      <c r="AA213" s="104">
        <f>(Query2[[#This Row],[Column12]]+Query2[[#This Row],[Column13]])</f>
        <v>293501.65218999999</v>
      </c>
      <c r="AB213" s="104">
        <f t="shared" si="60"/>
        <v>304637.04298509826</v>
      </c>
      <c r="AC213" s="104">
        <f t="shared" si="61"/>
        <v>485.36030242326092</v>
      </c>
      <c r="AD213" s="104">
        <f t="shared" si="62"/>
        <v>8546.9066039805675</v>
      </c>
      <c r="AE213" s="104">
        <f t="shared" si="63"/>
        <v>7960824.5979079315</v>
      </c>
      <c r="AF213" s="104">
        <f>(Query2[[#This Row],[Column12]]+Query2[[#This Row],[Column13]]/I270)</f>
        <v>265350.3707201358</v>
      </c>
      <c r="AG213" s="104">
        <f t="shared" si="64"/>
        <v>13557657.190646933</v>
      </c>
      <c r="AH213" s="102" t="s">
        <v>165</v>
      </c>
    </row>
    <row r="214" spans="1:34">
      <c r="A214" s="105" t="s">
        <v>208</v>
      </c>
      <c r="B214" s="101" t="s">
        <v>18</v>
      </c>
      <c r="C214" s="101" t="s">
        <v>88</v>
      </c>
      <c r="D214" s="101">
        <v>0</v>
      </c>
      <c r="E214" s="101">
        <v>0</v>
      </c>
      <c r="F214" s="101">
        <v>0</v>
      </c>
      <c r="G214" s="101">
        <v>0</v>
      </c>
      <c r="H214" s="101">
        <v>0</v>
      </c>
      <c r="I214" s="101">
        <v>2716584</v>
      </c>
      <c r="J214" s="101">
        <v>817400</v>
      </c>
      <c r="K214" s="101">
        <v>569510</v>
      </c>
      <c r="L214" s="101">
        <v>31675.226999999999</v>
      </c>
      <c r="M214" s="101">
        <v>6446.3604420000001</v>
      </c>
      <c r="N214" s="101">
        <f>SUM(Query2[[#This Row],[Column5]],Query2[[#This Row],[Column6]])</f>
        <v>0</v>
      </c>
      <c r="O214" s="101">
        <f>SUM(Query2[[#This Row],[Column7]],Query2[[#This Row],[Column8]])</f>
        <v>0</v>
      </c>
      <c r="P214" s="101">
        <f>SUM(Query2[[#This Row],[Column10]],Query2[[#This Row],[Column11]])</f>
        <v>1386910</v>
      </c>
      <c r="Q214" s="101">
        <f>SUM(Query2[[#This Row],[Column12]],Query2[[#This Row],[Column13]])</f>
        <v>38121.587441999996</v>
      </c>
      <c r="R214" s="103" t="e">
        <f>(Query2[[#This Row],[Column4]]/D271)</f>
        <v>#DIV/0!</v>
      </c>
      <c r="S214" s="103" t="e">
        <f>(Query2[[#This Row],[Column15]]/O278)</f>
        <v>#DIV/0!</v>
      </c>
      <c r="T214" s="103" t="e">
        <f>(Query2[[#This Row],[Column14]]/N278)</f>
        <v>#DIV/0!</v>
      </c>
      <c r="U214" s="103">
        <f>(Query2[[#This Row],[Column9]]/I271)</f>
        <v>0.35084553548815872</v>
      </c>
      <c r="V214" s="103">
        <f>(Query2[[#This Row],[Column17]]/Q278)</f>
        <v>0.16988349073566633</v>
      </c>
      <c r="W214" s="103">
        <f>(Query2[[#This Row],[Column10]]+Query2[[#This Row],[Column11]]/J271+K271)</f>
        <v>4113375.1240404998</v>
      </c>
      <c r="X214" s="104">
        <f>(Query2[[#This Row],[Column5]]+Query2[[#This Row],[Column6]])</f>
        <v>0</v>
      </c>
      <c r="Y214" s="104">
        <f>(Query2[[#This Row],[Column7]]+Query2[[#This Row],[Column8]])</f>
        <v>0</v>
      </c>
      <c r="Z214" s="104">
        <f>(Query2[[#This Row],[Column10]]+Query2[[#This Row],[Column11]])</f>
        <v>1386910</v>
      </c>
      <c r="AA214" s="104">
        <f>(Query2[[#This Row],[Column12]]+Query2[[#This Row],[Column13]])</f>
        <v>38121.587441999996</v>
      </c>
      <c r="AB214" s="104" t="e">
        <f t="shared" si="60"/>
        <v>#DIV/0!</v>
      </c>
      <c r="AC214" s="104" t="e">
        <f t="shared" si="61"/>
        <v>#DIV/0!</v>
      </c>
      <c r="AD214" s="104" t="e">
        <f t="shared" si="62"/>
        <v>#DIV/0!</v>
      </c>
      <c r="AE214" s="104">
        <f t="shared" si="63"/>
        <v>3482241.4367825971</v>
      </c>
      <c r="AF214" s="104">
        <f>(Query2[[#This Row],[Column12]]+Query2[[#This Row],[Column13]]/I271)</f>
        <v>31675.227832544395</v>
      </c>
      <c r="AG214" s="104">
        <f t="shared" si="64"/>
        <v>4591323.4256736087</v>
      </c>
      <c r="AH214" s="102" t="s">
        <v>165</v>
      </c>
    </row>
    <row r="215" spans="1:34">
      <c r="A215" s="105" t="s">
        <v>208</v>
      </c>
      <c r="B215" s="101" t="s">
        <v>19</v>
      </c>
      <c r="C215" s="101" t="s">
        <v>88</v>
      </c>
      <c r="D215" s="101">
        <v>354379</v>
      </c>
      <c r="E215" s="101">
        <v>1381</v>
      </c>
      <c r="F215" s="101">
        <v>315179</v>
      </c>
      <c r="G215" s="101">
        <v>35.2580113</v>
      </c>
      <c r="H215" s="101">
        <v>2777.1814229000001</v>
      </c>
      <c r="I215" s="101">
        <v>41954797</v>
      </c>
      <c r="J215" s="101">
        <v>17415326</v>
      </c>
      <c r="K215" s="101">
        <v>10936767</v>
      </c>
      <c r="L215" s="101">
        <v>743015.61074620008</v>
      </c>
      <c r="M215" s="101">
        <v>118160.5808424</v>
      </c>
      <c r="N215" s="101">
        <f>SUM(Query2[[#This Row],[Column5]],Query2[[#This Row],[Column6]])</f>
        <v>316560</v>
      </c>
      <c r="O215" s="101">
        <f>SUM(Query2[[#This Row],[Column7]],Query2[[#This Row],[Column8]])</f>
        <v>2812.4394342000001</v>
      </c>
      <c r="P215" s="101">
        <f>SUM(Query2[[#This Row],[Column10]],Query2[[#This Row],[Column11]])</f>
        <v>28352093</v>
      </c>
      <c r="Q215" s="101">
        <f>SUM(Query2[[#This Row],[Column12]],Query2[[#This Row],[Column13]])</f>
        <v>861176.19158860005</v>
      </c>
      <c r="R215" s="103">
        <f>(Query2[[#This Row],[Column4]]/D272)</f>
        <v>0.615399442912415</v>
      </c>
      <c r="S215" s="103">
        <f>(Query2[[#This Row],[Column15]]/O279)</f>
        <v>0.20170239969279014</v>
      </c>
      <c r="T215" s="103">
        <f>(Query2[[#This Row],[Column14]]/N279)</f>
        <v>0.55446376963901001</v>
      </c>
      <c r="U215" s="103">
        <f>(Query2[[#This Row],[Column9]]/I272)</f>
        <v>1.2223281257911813</v>
      </c>
      <c r="V215" s="103">
        <f>(Query2[[#This Row],[Column17]]/Q279)</f>
        <v>0.69455530158697909</v>
      </c>
      <c r="W215" s="103">
        <f>(Query2[[#This Row],[Column10]]+Query2[[#This Row],[Column11]]/J272+K272)</f>
        <v>33452468.458650999</v>
      </c>
      <c r="X215" s="104">
        <f>(Query2[[#This Row],[Column5]]+Query2[[#This Row],[Column6]])</f>
        <v>316560</v>
      </c>
      <c r="Y215" s="104">
        <f>(Query2[[#This Row],[Column7]]+Query2[[#This Row],[Column8]])</f>
        <v>2812.4394342000001</v>
      </c>
      <c r="Z215" s="104">
        <f>(Query2[[#This Row],[Column10]]+Query2[[#This Row],[Column11]])</f>
        <v>28352093</v>
      </c>
      <c r="AA215" s="104">
        <f>(Query2[[#This Row],[Column12]]+Query2[[#This Row],[Column13]])</f>
        <v>861176.19158860005</v>
      </c>
      <c r="AB215" s="104">
        <f t="shared" si="60"/>
        <v>687922.1226082131</v>
      </c>
      <c r="AC215" s="104">
        <f t="shared" si="61"/>
        <v>1800.7353612970655</v>
      </c>
      <c r="AD215" s="104">
        <f t="shared" si="62"/>
        <v>37523.191488438002</v>
      </c>
      <c r="AE215" s="104">
        <f t="shared" si="63"/>
        <v>17039756.783949252</v>
      </c>
      <c r="AF215" s="104">
        <f>(Query2[[#This Row],[Column12]]+Query2[[#This Row],[Column13]]/I272)</f>
        <v>743015.61418873852</v>
      </c>
      <c r="AG215" s="104">
        <f t="shared" si="64"/>
        <v>23845510.467232618</v>
      </c>
      <c r="AH215" s="102" t="s">
        <v>165</v>
      </c>
    </row>
    <row r="216" spans="1:34">
      <c r="A216" s="105" t="s">
        <v>208</v>
      </c>
      <c r="B216" s="101" t="s">
        <v>21</v>
      </c>
      <c r="C216" s="101" t="s">
        <v>88</v>
      </c>
      <c r="D216" s="101">
        <v>0</v>
      </c>
      <c r="E216" s="101">
        <v>0</v>
      </c>
      <c r="F216" s="101">
        <v>0</v>
      </c>
      <c r="G216" s="101">
        <v>0</v>
      </c>
      <c r="H216" s="101">
        <v>0</v>
      </c>
      <c r="I216" s="101">
        <v>8481486</v>
      </c>
      <c r="J216" s="101">
        <v>3408663</v>
      </c>
      <c r="K216" s="101">
        <v>2535617</v>
      </c>
      <c r="L216" s="101">
        <v>128735.12515000001</v>
      </c>
      <c r="M216" s="101">
        <v>21706.968410000001</v>
      </c>
      <c r="N216" s="101">
        <f>SUM(Query2[[#This Row],[Column5]],Query2[[#This Row],[Column6]])</f>
        <v>0</v>
      </c>
      <c r="O216" s="101">
        <f>SUM(Query2[[#This Row],[Column7]],Query2[[#This Row],[Column8]])</f>
        <v>0</v>
      </c>
      <c r="P216" s="101">
        <f>SUM(Query2[[#This Row],[Column10]],Query2[[#This Row],[Column11]])</f>
        <v>5944280</v>
      </c>
      <c r="Q216" s="101">
        <f>SUM(Query2[[#This Row],[Column12]],Query2[[#This Row],[Column13]])</f>
        <v>150442.09356000001</v>
      </c>
      <c r="R216" s="103">
        <f>(Query2[[#This Row],[Column4]]/D273)</f>
        <v>0</v>
      </c>
      <c r="S216" s="103">
        <f>(Query2[[#This Row],[Column15]]/O280)</f>
        <v>0</v>
      </c>
      <c r="T216" s="103">
        <f>(Query2[[#This Row],[Column14]]/N280)</f>
        <v>0</v>
      </c>
      <c r="U216" s="103">
        <f>(Query2[[#This Row],[Column9]]/I273)</f>
        <v>0.34784342258642958</v>
      </c>
      <c r="V216" s="103">
        <f>(Query2[[#This Row],[Column17]]/Q280)</f>
        <v>0.5116121162269629</v>
      </c>
      <c r="W216" s="103">
        <f>(Query2[[#This Row],[Column10]]+Query2[[#This Row],[Column11]]/J273+K273)</f>
        <v>6917583.26331368</v>
      </c>
      <c r="X216" s="104">
        <f>(Query2[[#This Row],[Column5]]+Query2[[#This Row],[Column6]])</f>
        <v>0</v>
      </c>
      <c r="Y216" s="104">
        <f>(Query2[[#This Row],[Column7]]+Query2[[#This Row],[Column8]])</f>
        <v>0</v>
      </c>
      <c r="Z216" s="104">
        <f>(Query2[[#This Row],[Column10]]+Query2[[#This Row],[Column11]])</f>
        <v>5944280</v>
      </c>
      <c r="AA216" s="104">
        <f>(Query2[[#This Row],[Column12]]+Query2[[#This Row],[Column13]])</f>
        <v>150442.09356000001</v>
      </c>
      <c r="AB216" s="104">
        <f t="shared" si="60"/>
        <v>78826.923128176451</v>
      </c>
      <c r="AC216" s="104">
        <f t="shared" si="61"/>
        <v>35.901592332155964</v>
      </c>
      <c r="AD216" s="104">
        <f t="shared" si="62"/>
        <v>774.13402996675154</v>
      </c>
      <c r="AE216" s="104">
        <f t="shared" si="63"/>
        <v>3915194.0674434807</v>
      </c>
      <c r="AF216" s="104">
        <f>(Query2[[#This Row],[Column12]]+Query2[[#This Row],[Column13]]/I273)</f>
        <v>128735.12604024804</v>
      </c>
      <c r="AG216" s="104">
        <f t="shared" si="64"/>
        <v>9629644.1439081244</v>
      </c>
      <c r="AH216" s="102" t="s">
        <v>165</v>
      </c>
    </row>
    <row r="217" spans="1:34">
      <c r="A217" s="105" t="s">
        <v>208</v>
      </c>
      <c r="B217" s="101" t="s">
        <v>22</v>
      </c>
      <c r="C217" s="101" t="s">
        <v>88</v>
      </c>
      <c r="D217" s="101">
        <v>456775</v>
      </c>
      <c r="E217" s="101">
        <v>5854</v>
      </c>
      <c r="F217" s="101">
        <v>446951</v>
      </c>
      <c r="G217" s="101">
        <v>284.77478389999999</v>
      </c>
      <c r="H217" s="101">
        <v>8920.041461599998</v>
      </c>
      <c r="I217" s="101">
        <v>42125967</v>
      </c>
      <c r="J217" s="101">
        <v>23626546</v>
      </c>
      <c r="K217" s="101">
        <v>11662544</v>
      </c>
      <c r="L217" s="101">
        <v>747614.39634580002</v>
      </c>
      <c r="M217" s="101">
        <v>116065.7183493</v>
      </c>
      <c r="N217" s="101">
        <f>SUM(Query2[[#This Row],[Column5]],Query2[[#This Row],[Column6]])</f>
        <v>452805</v>
      </c>
      <c r="O217" s="101">
        <f>SUM(Query2[[#This Row],[Column7]],Query2[[#This Row],[Column8]])</f>
        <v>9204.8162454999983</v>
      </c>
      <c r="P217" s="101">
        <f>SUM(Query2[[#This Row],[Column10]],Query2[[#This Row],[Column11]])</f>
        <v>35289090</v>
      </c>
      <c r="Q217" s="101">
        <f>SUM(Query2[[#This Row],[Column12]],Query2[[#This Row],[Column13]])</f>
        <v>863680.1146951</v>
      </c>
      <c r="R217" s="103">
        <f>(Query2[[#This Row],[Column4]]/D274)</f>
        <v>4.4184932964460524</v>
      </c>
      <c r="S217" s="103">
        <f>(Query2[[#This Row],[Column15]]/O281)</f>
        <v>1.4496326368560028E-2</v>
      </c>
      <c r="T217" s="103">
        <f>(Query2[[#This Row],[Column14]]/N281)</f>
        <v>2.2349409314299757E-2</v>
      </c>
      <c r="U217" s="103">
        <f>(Query2[[#This Row],[Column9]]/I274)</f>
        <v>1.9452787747920377</v>
      </c>
      <c r="V217" s="103">
        <f>(Query2[[#This Row],[Column17]]/Q281)</f>
        <v>9.7184864043346544E-2</v>
      </c>
      <c r="W217" s="103">
        <f>(Query2[[#This Row],[Column10]]+Query2[[#This Row],[Column11]]/J274+K274)</f>
        <v>32126449.739830095</v>
      </c>
      <c r="X217" s="104">
        <f>(Query2[[#This Row],[Column5]]+Query2[[#This Row],[Column6]])</f>
        <v>452805</v>
      </c>
      <c r="Y217" s="104">
        <f>(Query2[[#This Row],[Column7]]+Query2[[#This Row],[Column8]])</f>
        <v>9204.8162454999983</v>
      </c>
      <c r="Z217" s="104">
        <f>(Query2[[#This Row],[Column10]]+Query2[[#This Row],[Column11]])</f>
        <v>35289090</v>
      </c>
      <c r="AA217" s="104">
        <f>(Query2[[#This Row],[Column12]]+Query2[[#This Row],[Column13]])</f>
        <v>863680.1146951</v>
      </c>
      <c r="AB217" s="104">
        <f t="shared" si="60"/>
        <v>116329.29617808419</v>
      </c>
      <c r="AC217" s="104">
        <f t="shared" si="61"/>
        <v>141.22112713130454</v>
      </c>
      <c r="AD217" s="104">
        <f t="shared" si="62"/>
        <v>2329.1239045057941</v>
      </c>
      <c r="AE217" s="104">
        <f t="shared" si="63"/>
        <v>9164567.3344396688</v>
      </c>
      <c r="AF217" s="104">
        <f>(Query2[[#This Row],[Column12]]+Query2[[#This Row],[Column13]]/I274)</f>
        <v>747614.40170544386</v>
      </c>
      <c r="AG217" s="104">
        <f t="shared" si="64"/>
        <v>15763814.39250567</v>
      </c>
      <c r="AH217" s="102" t="s">
        <v>165</v>
      </c>
    </row>
    <row r="218" spans="1:34">
      <c r="A218" s="105" t="s">
        <v>208</v>
      </c>
      <c r="B218" s="101" t="s">
        <v>24</v>
      </c>
      <c r="C218" s="101" t="s">
        <v>88</v>
      </c>
      <c r="D218" s="101">
        <v>36220</v>
      </c>
      <c r="E218" s="101">
        <v>298</v>
      </c>
      <c r="F218" s="101">
        <v>54738</v>
      </c>
      <c r="G218" s="101">
        <v>18.146999999999998</v>
      </c>
      <c r="H218" s="101">
        <v>1095.6848981999999</v>
      </c>
      <c r="I218" s="101">
        <v>12627664</v>
      </c>
      <c r="J218" s="101">
        <v>3851572</v>
      </c>
      <c r="K218" s="101">
        <v>2585962</v>
      </c>
      <c r="L218" s="101">
        <v>163366.73366659999</v>
      </c>
      <c r="M218" s="101">
        <v>31019.022978399997</v>
      </c>
      <c r="N218" s="101">
        <f>SUM(Query2[[#This Row],[Column5]],Query2[[#This Row],[Column6]])</f>
        <v>55036</v>
      </c>
      <c r="O218" s="101">
        <f>SUM(Query2[[#This Row],[Column7]],Query2[[#This Row],[Column8]])</f>
        <v>1113.8318981999998</v>
      </c>
      <c r="P218" s="101">
        <f>SUM(Query2[[#This Row],[Column10]],Query2[[#This Row],[Column11]])</f>
        <v>6437534</v>
      </c>
      <c r="Q218" s="101">
        <f>SUM(Query2[[#This Row],[Column12]],Query2[[#This Row],[Column13]])</f>
        <v>194385.75664499999</v>
      </c>
      <c r="R218" s="103">
        <f>(Query2[[#This Row],[Column4]]/D275)</f>
        <v>0.60184108205111164</v>
      </c>
      <c r="S218" s="103">
        <f>(Query2[[#This Row],[Column15]]/O282)</f>
        <v>4.3433728806634309E-3</v>
      </c>
      <c r="T218" s="103">
        <f>(Query2[[#This Row],[Column14]]/N282)</f>
        <v>6.8374530822705769E-3</v>
      </c>
      <c r="U218" s="103">
        <f>(Query2[[#This Row],[Column9]]/I275)</f>
        <v>0.70256071500640738</v>
      </c>
      <c r="V218" s="103">
        <f>(Query2[[#This Row],[Column17]]/Q282)</f>
        <v>0.17397627215893413</v>
      </c>
      <c r="W218" s="103">
        <f>(Query2[[#This Row],[Column10]]+Query2[[#This Row],[Column11]]/J275+K275)</f>
        <v>7833879.2601309204</v>
      </c>
      <c r="X218" s="104">
        <f>(Query2[[#This Row],[Column5]]+Query2[[#This Row],[Column6]])</f>
        <v>55036</v>
      </c>
      <c r="Y218" s="104">
        <f>(Query2[[#This Row],[Column7]]+Query2[[#This Row],[Column8]])</f>
        <v>1113.8318981999998</v>
      </c>
      <c r="Z218" s="104">
        <f>(Query2[[#This Row],[Column10]]+Query2[[#This Row],[Column11]])</f>
        <v>6437534</v>
      </c>
      <c r="AA218" s="104">
        <f>(Query2[[#This Row],[Column12]]+Query2[[#This Row],[Column13]])</f>
        <v>194385.75664499999</v>
      </c>
      <c r="AB218" s="104">
        <f t="shared" si="60"/>
        <v>58633.997921606337</v>
      </c>
      <c r="AC218" s="104">
        <f t="shared" si="61"/>
        <v>17.709699929380879</v>
      </c>
      <c r="AD218" s="104">
        <f t="shared" si="62"/>
        <v>442.97394569804925</v>
      </c>
      <c r="AE218" s="104">
        <f t="shared" si="63"/>
        <v>4383109.9888802171</v>
      </c>
      <c r="AF218" s="104">
        <f>(Query2[[#This Row],[Column12]]+Query2[[#This Row],[Column13]]/I275)</f>
        <v>163366.73539239401</v>
      </c>
      <c r="AG218" s="104">
        <f t="shared" si="64"/>
        <v>9941002.2215621546</v>
      </c>
      <c r="AH218" s="102" t="s">
        <v>165</v>
      </c>
    </row>
    <row r="219" spans="1:34">
      <c r="A219" s="105" t="s">
        <v>208</v>
      </c>
      <c r="B219" s="101" t="s">
        <v>25</v>
      </c>
      <c r="C219" s="101" t="s">
        <v>88</v>
      </c>
      <c r="D219" s="101">
        <v>10499091</v>
      </c>
      <c r="E219" s="101">
        <v>48867</v>
      </c>
      <c r="F219" s="101">
        <v>14706871</v>
      </c>
      <c r="G219" s="101">
        <v>1970.0245500000001</v>
      </c>
      <c r="H219" s="101">
        <v>408934.72778000002</v>
      </c>
      <c r="I219" s="101">
        <v>278771154</v>
      </c>
      <c r="J219" s="101">
        <v>102060804</v>
      </c>
      <c r="K219" s="101">
        <v>65277589</v>
      </c>
      <c r="L219" s="101">
        <v>5207095.0670999</v>
      </c>
      <c r="M219" s="101">
        <v>699806.61838</v>
      </c>
      <c r="N219" s="101">
        <f>SUM(Query2[[#This Row],[Column5]],Query2[[#This Row],[Column6]])</f>
        <v>14755738</v>
      </c>
      <c r="O219" s="101">
        <f>SUM(Query2[[#This Row],[Column7]],Query2[[#This Row],[Column8]])</f>
        <v>410904.75232999999</v>
      </c>
      <c r="P219" s="101">
        <f>SUM(Query2[[#This Row],[Column10]],Query2[[#This Row],[Column11]])</f>
        <v>167338393</v>
      </c>
      <c r="Q219" s="101">
        <f>SUM(Query2[[#This Row],[Column12]],Query2[[#This Row],[Column13]])</f>
        <v>5906901.6854798999</v>
      </c>
      <c r="R219" s="103" t="e">
        <f>(Query2[[#This Row],[Column4]]/D276)</f>
        <v>#DIV/0!</v>
      </c>
      <c r="S219" s="103" t="e">
        <f>(Query2[[#This Row],[Column15]]/O283)</f>
        <v>#DIV/0!</v>
      </c>
      <c r="T219" s="103" t="e">
        <f>(Query2[[#This Row],[Column14]]/N283)</f>
        <v>#DIV/0!</v>
      </c>
      <c r="U219" s="103">
        <f>(Query2[[#This Row],[Column9]]/I276)</f>
        <v>100.86312528583255</v>
      </c>
      <c r="V219" s="103">
        <f>(Query2[[#This Row],[Column17]]/Q283)</f>
        <v>84.328571396586469</v>
      </c>
      <c r="W219" s="103">
        <f>(Query2[[#This Row],[Column10]]+Query2[[#This Row],[Column11]]/J276+K276)</f>
        <v>102609178.96385711</v>
      </c>
      <c r="X219" s="104">
        <f>(Query2[[#This Row],[Column5]]+Query2[[#This Row],[Column6]])</f>
        <v>14755738</v>
      </c>
      <c r="Y219" s="104">
        <f>(Query2[[#This Row],[Column7]]+Query2[[#This Row],[Column8]])</f>
        <v>410904.75232999999</v>
      </c>
      <c r="Z219" s="104">
        <f>(Query2[[#This Row],[Column10]]+Query2[[#This Row],[Column11]])</f>
        <v>167338393</v>
      </c>
      <c r="AA219" s="104">
        <f>(Query2[[#This Row],[Column12]]+Query2[[#This Row],[Column13]])</f>
        <v>5906901.6854798999</v>
      </c>
      <c r="AB219" s="104" t="e">
        <f t="shared" si="60"/>
        <v>#DIV/0!</v>
      </c>
      <c r="AC219" s="104" t="e">
        <f t="shared" si="61"/>
        <v>#DIV/0!</v>
      </c>
      <c r="AD219" s="104" t="e">
        <f t="shared" si="62"/>
        <v>#DIV/0!</v>
      </c>
      <c r="AE219" s="104">
        <f t="shared" si="63"/>
        <v>594566.90992965805</v>
      </c>
      <c r="AF219" s="104">
        <f>(Query2[[#This Row],[Column12]]+Query2[[#This Row],[Column13]]/I276)</f>
        <v>5207095.3202992771</v>
      </c>
      <c r="AG219" s="104">
        <f t="shared" si="64"/>
        <v>1107078.1983880491</v>
      </c>
      <c r="AH219" s="102" t="s">
        <v>165</v>
      </c>
    </row>
    <row r="220" spans="1:34">
      <c r="A220" s="105" t="s">
        <v>208</v>
      </c>
      <c r="B220" s="101" t="s">
        <v>26</v>
      </c>
      <c r="C220" s="101" t="s">
        <v>89</v>
      </c>
      <c r="D220" s="101">
        <v>6903188</v>
      </c>
      <c r="E220" s="101">
        <v>17446</v>
      </c>
      <c r="F220" s="101">
        <v>6666730</v>
      </c>
      <c r="G220" s="101">
        <v>849.31887029999996</v>
      </c>
      <c r="H220" s="101">
        <v>186722.30627999999</v>
      </c>
      <c r="I220" s="101">
        <v>24755962</v>
      </c>
      <c r="J220" s="101">
        <v>11061507</v>
      </c>
      <c r="K220" s="101">
        <v>11194774</v>
      </c>
      <c r="L220" s="101">
        <v>535504.73279260006</v>
      </c>
      <c r="M220" s="101">
        <v>160320.96094420005</v>
      </c>
      <c r="N220" s="101">
        <f>SUM(Query2[[#This Row],[Column5]],Query2[[#This Row],[Column6]])</f>
        <v>6684176</v>
      </c>
      <c r="O220" s="101">
        <f>SUM(Query2[[#This Row],[Column7]],Query2[[#This Row],[Column8]])</f>
        <v>187571.62515029998</v>
      </c>
      <c r="P220" s="101">
        <f>SUM(Query2[[#This Row],[Column10]],Query2[[#This Row],[Column11]])</f>
        <v>22256281</v>
      </c>
      <c r="Q220" s="101">
        <f>SUM(Query2[[#This Row],[Column12]],Query2[[#This Row],[Column13]])</f>
        <v>695825.69373680011</v>
      </c>
      <c r="R220" s="103" t="e">
        <f>(Query2[[#This Row],[Column4]]/D278)</f>
        <v>#DIV/0!</v>
      </c>
      <c r="S220" s="103" t="e">
        <f>(Query2[[#This Row],[Column15]]/O284)</f>
        <v>#DIV/0!</v>
      </c>
      <c r="T220" s="103" t="e">
        <f>(Query2[[#This Row],[Column14]]/N284)</f>
        <v>#DIV/0!</v>
      </c>
      <c r="U220" s="103">
        <f>(Query2[[#This Row],[Column9]]/I278)</f>
        <v>2.8787870189716962</v>
      </c>
      <c r="V220" s="103">
        <f>(Query2[[#This Row],[Column17]]/Q284)</f>
        <v>42.756687665908174</v>
      </c>
      <c r="W220" s="103">
        <f>(Query2[[#This Row],[Column10]]+Query2[[#This Row],[Column11]]/J278+K278)</f>
        <v>14061125.411565494</v>
      </c>
      <c r="X220" s="104">
        <f>(Query2[[#This Row],[Column5]]+Query2[[#This Row],[Column6]])</f>
        <v>6684176</v>
      </c>
      <c r="Y220" s="104">
        <f>(Query2[[#This Row],[Column7]]+Query2[[#This Row],[Column8]])</f>
        <v>187571.62515029998</v>
      </c>
      <c r="Z220" s="104">
        <f>(Query2[[#This Row],[Column10]]+Query2[[#This Row],[Column11]])</f>
        <v>22256281</v>
      </c>
      <c r="AA220" s="104">
        <f>(Query2[[#This Row],[Column12]]+Query2[[#This Row],[Column13]])</f>
        <v>695825.69373680011</v>
      </c>
      <c r="AB220" s="104" t="e">
        <f>(G278+H278/E278+F278)</f>
        <v>#DIV/0!</v>
      </c>
      <c r="AC220" s="104" t="e">
        <f>(G278+H278/D278)</f>
        <v>#DIV/0!</v>
      </c>
      <c r="AD220" s="104" t="e">
        <f>(E278+F278/D278)</f>
        <v>#DIV/0!</v>
      </c>
      <c r="AE220" s="104">
        <f>(L278+M278/J278+K278)</f>
        <v>3189322.2204833566</v>
      </c>
      <c r="AF220" s="104">
        <f>(Query2[[#This Row],[Column12]]+Query2[[#This Row],[Column13]]/I278)</f>
        <v>535504.75143578195</v>
      </c>
      <c r="AG220" s="104">
        <f>(J278+K278/I278)</f>
        <v>4642119.3488151906</v>
      </c>
      <c r="AH220" s="102" t="s">
        <v>165</v>
      </c>
    </row>
    <row r="221" spans="1:34">
      <c r="A221" s="105" t="s">
        <v>208</v>
      </c>
      <c r="B221" s="101" t="s">
        <v>27</v>
      </c>
      <c r="C221" s="101" t="s">
        <v>89</v>
      </c>
      <c r="D221" s="101">
        <v>0</v>
      </c>
      <c r="E221" s="101">
        <v>0</v>
      </c>
      <c r="F221" s="101">
        <v>0</v>
      </c>
      <c r="G221" s="101">
        <v>0</v>
      </c>
      <c r="H221" s="101">
        <v>0</v>
      </c>
      <c r="I221" s="101">
        <v>3645921</v>
      </c>
      <c r="J221" s="101">
        <v>1303246</v>
      </c>
      <c r="K221" s="101">
        <v>659080</v>
      </c>
      <c r="L221" s="101">
        <v>43422.006280000001</v>
      </c>
      <c r="M221" s="101">
        <v>7497.9006002999995</v>
      </c>
      <c r="N221" s="101">
        <f>SUM(Query2[[#This Row],[Column5]],Query2[[#This Row],[Column6]])</f>
        <v>0</v>
      </c>
      <c r="O221" s="101">
        <f>SUM(Query2[[#This Row],[Column7]],Query2[[#This Row],[Column8]])</f>
        <v>0</v>
      </c>
      <c r="P221" s="101">
        <f>SUM(Query2[[#This Row],[Column10]],Query2[[#This Row],[Column11]])</f>
        <v>1962326</v>
      </c>
      <c r="Q221" s="101">
        <f>SUM(Query2[[#This Row],[Column12]],Query2[[#This Row],[Column13]])</f>
        <v>50919.906880299997</v>
      </c>
      <c r="R221" s="103">
        <f>(Query2[[#This Row],[Column4]]/D279)</f>
        <v>0</v>
      </c>
      <c r="S221" s="103">
        <f>(Query2[[#This Row],[Column15]]/O285)</f>
        <v>0</v>
      </c>
      <c r="T221" s="103">
        <f>(Query2[[#This Row],[Column14]]/N285)</f>
        <v>0</v>
      </c>
      <c r="U221" s="103">
        <f>(Query2[[#This Row],[Column9]]/I279)</f>
        <v>8.623542155772361E-2</v>
      </c>
      <c r="V221" s="103">
        <f>(Query2[[#This Row],[Column17]]/Q285)</f>
        <v>0.60434970493899209</v>
      </c>
      <c r="W221" s="103">
        <f>(Query2[[#This Row],[Column10]]+Query2[[#This Row],[Column11]]/J279+K279)</f>
        <v>17162096.025709197</v>
      </c>
      <c r="X221" s="104">
        <f>(Query2[[#This Row],[Column5]]+Query2[[#This Row],[Column6]])</f>
        <v>0</v>
      </c>
      <c r="Y221" s="104">
        <f>(Query2[[#This Row],[Column7]]+Query2[[#This Row],[Column8]])</f>
        <v>0</v>
      </c>
      <c r="Z221" s="104">
        <f>(Query2[[#This Row],[Column10]]+Query2[[#This Row],[Column11]])</f>
        <v>1962326</v>
      </c>
      <c r="AA221" s="104">
        <f>(Query2[[#This Row],[Column12]]+Query2[[#This Row],[Column13]])</f>
        <v>50919.906880299997</v>
      </c>
      <c r="AB221" s="104">
        <f>(G279+H279/E279+F279)</f>
        <v>563707.88452231488</v>
      </c>
      <c r="AC221" s="104">
        <f>(G279+H279/D279)</f>
        <v>364.12468605837006</v>
      </c>
      <c r="AD221" s="104">
        <f>(E279+F279/D279)</f>
        <v>7589.2343677760464</v>
      </c>
      <c r="AE221" s="104">
        <f>(L279+M279/J279+K279)</f>
        <v>16904411.63639053</v>
      </c>
      <c r="AF221" s="104">
        <f>(Query2[[#This Row],[Column12]]+Query2[[#This Row],[Column13]]/I279)</f>
        <v>43422.006457344658</v>
      </c>
      <c r="AG221" s="104">
        <f>(J279+K279/I279)</f>
        <v>25635961.375102647</v>
      </c>
      <c r="AH221" s="102" t="s">
        <v>165</v>
      </c>
    </row>
    <row r="222" spans="1:34">
      <c r="A222" s="105" t="s">
        <v>208</v>
      </c>
      <c r="B222" s="101" t="s">
        <v>28</v>
      </c>
      <c r="C222" s="101" t="s">
        <v>89</v>
      </c>
      <c r="D222" s="101">
        <v>0</v>
      </c>
      <c r="E222" s="101">
        <v>0</v>
      </c>
      <c r="F222" s="101">
        <v>0</v>
      </c>
      <c r="G222" s="101">
        <v>0</v>
      </c>
      <c r="H222" s="101">
        <v>0</v>
      </c>
      <c r="I222" s="101">
        <v>696130</v>
      </c>
      <c r="J222" s="101">
        <v>229515</v>
      </c>
      <c r="K222" s="101">
        <v>128694</v>
      </c>
      <c r="L222" s="101">
        <v>8286.8012899999994</v>
      </c>
      <c r="M222" s="101">
        <v>1345.3353500000001</v>
      </c>
      <c r="N222" s="101">
        <f>SUM(Query2[[#This Row],[Column5]],Query2[[#This Row],[Column6]])</f>
        <v>0</v>
      </c>
      <c r="O222" s="101">
        <f>SUM(Query2[[#This Row],[Column7]],Query2[[#This Row],[Column8]])</f>
        <v>0</v>
      </c>
      <c r="P222" s="101">
        <f>SUM(Query2[[#This Row],[Column10]],Query2[[#This Row],[Column11]])</f>
        <v>358209</v>
      </c>
      <c r="Q222" s="101">
        <f>SUM(Query2[[#This Row],[Column12]],Query2[[#This Row],[Column13]])</f>
        <v>9632.1366399999988</v>
      </c>
      <c r="R222" s="103">
        <f>(Query2[[#This Row],[Column4]]/D280)</f>
        <v>0</v>
      </c>
      <c r="S222" s="103">
        <f>(Query2[[#This Row],[Column15]]/O286)</f>
        <v>0</v>
      </c>
      <c r="T222" s="103">
        <f>(Query2[[#This Row],[Column14]]/N286)</f>
        <v>0</v>
      </c>
      <c r="U222" s="103">
        <f>(Query2[[#This Row],[Column9]]/I280)</f>
        <v>5.5073702305171425E-2</v>
      </c>
      <c r="V222" s="103">
        <f>(Query2[[#This Row],[Column17]]/Q286)</f>
        <v>0.43993680850480638</v>
      </c>
      <c r="W222" s="103">
        <f>(Query2[[#This Row],[Column10]]+Query2[[#This Row],[Column11]]/J280+K280)</f>
        <v>3627738.0237539751</v>
      </c>
      <c r="X222" s="104">
        <f>(Query2[[#This Row],[Column5]]+Query2[[#This Row],[Column6]])</f>
        <v>0</v>
      </c>
      <c r="Y222" s="104">
        <f>(Query2[[#This Row],[Column7]]+Query2[[#This Row],[Column8]])</f>
        <v>0</v>
      </c>
      <c r="Z222" s="104">
        <f>(Query2[[#This Row],[Column10]]+Query2[[#This Row],[Column11]])</f>
        <v>358209</v>
      </c>
      <c r="AA222" s="104">
        <f>(Query2[[#This Row],[Column12]]+Query2[[#This Row],[Column13]])</f>
        <v>9632.1366399999988</v>
      </c>
      <c r="AB222" s="104">
        <f>(G280+H280/E280+F280)</f>
        <v>70007.040299117652</v>
      </c>
      <c r="AC222" s="104">
        <f>(G280+H280/D280)</f>
        <v>20.46860074651433</v>
      </c>
      <c r="AD222" s="104">
        <f>(E280+F280/D280)</f>
        <v>358.93598539338274</v>
      </c>
      <c r="AE222" s="104">
        <f>(L280+M280/J280+K280)</f>
        <v>3642842.061212745</v>
      </c>
      <c r="AF222" s="104">
        <f>(Query2[[#This Row],[Column12]]+Query2[[#This Row],[Column13]]/I280)</f>
        <v>8286.801396435003</v>
      </c>
      <c r="AG222" s="104">
        <f>(J280+K280/I280)</f>
        <v>5417788.2688473733</v>
      </c>
      <c r="AH222" s="102" t="s">
        <v>165</v>
      </c>
    </row>
    <row r="223" spans="1:34">
      <c r="A223" s="105" t="s">
        <v>208</v>
      </c>
      <c r="B223" s="101" t="s">
        <v>29</v>
      </c>
      <c r="C223" s="101" t="s">
        <v>89</v>
      </c>
      <c r="D223" s="101">
        <v>6677</v>
      </c>
      <c r="E223" s="101">
        <v>71</v>
      </c>
      <c r="F223" s="101">
        <v>6483</v>
      </c>
      <c r="G223" s="101">
        <v>2.4390000000000001</v>
      </c>
      <c r="H223" s="101">
        <v>182.37072120000002</v>
      </c>
      <c r="I223" s="101">
        <v>2029930</v>
      </c>
      <c r="J223" s="101">
        <v>1093026</v>
      </c>
      <c r="K223" s="101">
        <v>759844</v>
      </c>
      <c r="L223" s="101">
        <v>43175.8829253</v>
      </c>
      <c r="M223" s="101">
        <v>7319.1352095000002</v>
      </c>
      <c r="N223" s="101">
        <f>SUM(Query2[[#This Row],[Column5]],Query2[[#This Row],[Column6]])</f>
        <v>6554</v>
      </c>
      <c r="O223" s="101">
        <f>SUM(Query2[[#This Row],[Column7]],Query2[[#This Row],[Column8]])</f>
        <v>184.80972120000001</v>
      </c>
      <c r="P223" s="101">
        <f>SUM(Query2[[#This Row],[Column10]],Query2[[#This Row],[Column11]])</f>
        <v>1852870</v>
      </c>
      <c r="Q223" s="101">
        <f>SUM(Query2[[#This Row],[Column12]],Query2[[#This Row],[Column13]])</f>
        <v>50495.018134800004</v>
      </c>
      <c r="R223" s="103">
        <f>(Query2[[#This Row],[Column4]]/D281)</f>
        <v>6.3570006648335431E-4</v>
      </c>
      <c r="S223" s="103">
        <f>(Query2[[#This Row],[Column15]]/O287)</f>
        <v>0.59396557283184614</v>
      </c>
      <c r="T223" s="103">
        <f>(Query2[[#This Row],[Column14]]/N287)</f>
        <v>0.4116575591985428</v>
      </c>
      <c r="U223" s="103">
        <f>(Query2[[#This Row],[Column9]]/I281)</f>
        <v>7.2334764862750029E-3</v>
      </c>
      <c r="V223" s="103">
        <f>(Query2[[#This Row],[Column17]]/Q287)</f>
        <v>3.1750621020590946</v>
      </c>
      <c r="W223" s="103">
        <f>(Query2[[#This Row],[Column10]]+Query2[[#This Row],[Column11]]/J281+K281)</f>
        <v>83458208.005338877</v>
      </c>
      <c r="X223" s="104">
        <f>(Query2[[#This Row],[Column5]]+Query2[[#This Row],[Column6]])</f>
        <v>6554</v>
      </c>
      <c r="Y223" s="104">
        <f>(Query2[[#This Row],[Column7]]+Query2[[#This Row],[Column8]])</f>
        <v>184.80972120000001</v>
      </c>
      <c r="Z223" s="104">
        <f>(Query2[[#This Row],[Column10]]+Query2[[#This Row],[Column11]])</f>
        <v>1852870</v>
      </c>
      <c r="AA223" s="104">
        <f>(Query2[[#This Row],[Column12]]+Query2[[#This Row],[Column13]])</f>
        <v>50495.018134800004</v>
      </c>
      <c r="AB223" s="104">
        <f>(G281+H281/E281+F281)</f>
        <v>20200762.550124243</v>
      </c>
      <c r="AC223" s="104">
        <f>(G281+H281/D281)</f>
        <v>2477.4074385562772</v>
      </c>
      <c r="AD223" s="104">
        <f>(E281+F281/D281)</f>
        <v>61993.923026023716</v>
      </c>
      <c r="AE223" s="104">
        <f>(L281+M281/J281+K281)</f>
        <v>90109607.766867906</v>
      </c>
      <c r="AF223" s="104">
        <f>(Query2[[#This Row],[Column12]]+Query2[[#This Row],[Column13]]/I281)</f>
        <v>43175.882951381092</v>
      </c>
      <c r="AG223" s="104">
        <f>(J281+K281/I281)</f>
        <v>142322921.29350105</v>
      </c>
      <c r="AH223" s="102" t="s">
        <v>165</v>
      </c>
    </row>
    <row r="224" spans="1:34">
      <c r="A224" s="105" t="s">
        <v>208</v>
      </c>
      <c r="B224" s="101" t="s">
        <v>30</v>
      </c>
      <c r="C224" s="101" t="s">
        <v>89</v>
      </c>
      <c r="D224" s="101">
        <v>7780</v>
      </c>
      <c r="E224" s="101">
        <v>358</v>
      </c>
      <c r="F224" s="101">
        <v>9427</v>
      </c>
      <c r="G224" s="101">
        <v>22.805209999999999</v>
      </c>
      <c r="H224" s="101">
        <v>198.00248999999999</v>
      </c>
      <c r="I224" s="101">
        <v>754759</v>
      </c>
      <c r="J224" s="101">
        <v>213089</v>
      </c>
      <c r="K224" s="101">
        <v>234273</v>
      </c>
      <c r="L224" s="101">
        <v>10817.679630000001</v>
      </c>
      <c r="M224" s="101">
        <v>4746.9526500000002</v>
      </c>
      <c r="N224" s="101">
        <f>SUM(Query2[[#This Row],[Column5]],Query2[[#This Row],[Column6]])</f>
        <v>9785</v>
      </c>
      <c r="O224" s="101">
        <f>SUM(Query2[[#This Row],[Column7]],Query2[[#This Row],[Column8]])</f>
        <v>220.80769999999998</v>
      </c>
      <c r="P224" s="101">
        <f>SUM(Query2[[#This Row],[Column10]],Query2[[#This Row],[Column11]])</f>
        <v>447362</v>
      </c>
      <c r="Q224" s="101">
        <f>SUM(Query2[[#This Row],[Column12]],Query2[[#This Row],[Column13]])</f>
        <v>15564.632280000002</v>
      </c>
      <c r="R224" s="103" t="e">
        <f>(Query2[[#This Row],[Column4]]/#REF!)</f>
        <v>#REF!</v>
      </c>
      <c r="S224" s="103" t="e">
        <f>(Query2[[#This Row],[Column15]]/O288)</f>
        <v>#DIV/0!</v>
      </c>
      <c r="T224" s="103" t="e">
        <f>(Query2[[#This Row],[Column14]]/N288)</f>
        <v>#DIV/0!</v>
      </c>
      <c r="U224" s="103" t="e">
        <f>(Query2[[#This Row],[Column9]]/#REF!)</f>
        <v>#REF!</v>
      </c>
      <c r="V224" s="103">
        <f>(Query2[[#This Row],[Column17]]/Q288)</f>
        <v>4.678156307761789E-2</v>
      </c>
      <c r="W224" s="103" t="e">
        <f>(Query2[[#This Row],[Column10]]+Query2[[#This Row],[Column11]]/#REF!+#REF!)</f>
        <v>#REF!</v>
      </c>
      <c r="X224" s="104">
        <f>(Query2[[#This Row],[Column5]]+Query2[[#This Row],[Column6]])</f>
        <v>9785</v>
      </c>
      <c r="Y224" s="104">
        <f>(Query2[[#This Row],[Column7]]+Query2[[#This Row],[Column8]])</f>
        <v>220.80769999999998</v>
      </c>
      <c r="Z224" s="104">
        <f>(Query2[[#This Row],[Column10]]+Query2[[#This Row],[Column11]])</f>
        <v>447362</v>
      </c>
      <c r="AA224" s="104">
        <f>(Query2[[#This Row],[Column12]]+Query2[[#This Row],[Column13]])</f>
        <v>15564.632280000002</v>
      </c>
      <c r="AB224" s="104" t="e">
        <f>(#REF!+#REF!/#REF!+#REF!)</f>
        <v>#REF!</v>
      </c>
      <c r="AC224" s="104" t="e">
        <f>(#REF!+#REF!/#REF!)</f>
        <v>#REF!</v>
      </c>
      <c r="AD224" s="104" t="e">
        <f>(#REF!+#REF!/#REF!)</f>
        <v>#REF!</v>
      </c>
      <c r="AE224" s="104" t="e">
        <f>(#REF!+#REF!/#REF!+#REF!)</f>
        <v>#REF!</v>
      </c>
      <c r="AF224" s="104" t="e">
        <f>(Query2[[#This Row],[Column12]]+Query2[[#This Row],[Column13]]/#REF!)</f>
        <v>#REF!</v>
      </c>
      <c r="AG224" s="104" t="e">
        <f>(#REF!+#REF!/#REF!)</f>
        <v>#REF!</v>
      </c>
      <c r="AH224" s="102" t="s">
        <v>165</v>
      </c>
    </row>
    <row r="225" spans="1:34">
      <c r="A225" s="105" t="s">
        <v>208</v>
      </c>
      <c r="B225" s="101" t="s">
        <v>31</v>
      </c>
      <c r="C225" s="101" t="s">
        <v>89</v>
      </c>
      <c r="D225" s="101">
        <v>6102</v>
      </c>
      <c r="E225" s="101">
        <v>426</v>
      </c>
      <c r="F225" s="101">
        <v>10704</v>
      </c>
      <c r="G225" s="101">
        <v>6.1051000000000002</v>
      </c>
      <c r="H225" s="101">
        <v>160.020892</v>
      </c>
      <c r="I225" s="101">
        <v>479950</v>
      </c>
      <c r="J225" s="101">
        <v>293161</v>
      </c>
      <c r="K225" s="101">
        <v>156870</v>
      </c>
      <c r="L225" s="101">
        <v>8450.4399659999999</v>
      </c>
      <c r="M225" s="101">
        <v>1616.3611887</v>
      </c>
      <c r="N225" s="101">
        <f>SUM(Query2[[#This Row],[Column5]],Query2[[#This Row],[Column6]])</f>
        <v>11130</v>
      </c>
      <c r="O225" s="101">
        <f>SUM(Query2[[#This Row],[Column7]],Query2[[#This Row],[Column8]])</f>
        <v>166.125992</v>
      </c>
      <c r="P225" s="101">
        <f>SUM(Query2[[#This Row],[Column10]],Query2[[#This Row],[Column11]])</f>
        <v>450031</v>
      </c>
      <c r="Q225" s="101">
        <f>SUM(Query2[[#This Row],[Column12]],Query2[[#This Row],[Column13]])</f>
        <v>10066.801154700001</v>
      </c>
      <c r="R225" s="103">
        <f>(Query2[[#This Row],[Column4]]/D282)</f>
        <v>8.9352275078490744E-4</v>
      </c>
      <c r="S225" s="103">
        <f>(Query2[[#This Row],[Column15]]/O289)</f>
        <v>1.6476513275893751E-4</v>
      </c>
      <c r="T225" s="103">
        <f>(Query2[[#This Row],[Column14]]/N289)</f>
        <v>3.724443142209278E-4</v>
      </c>
      <c r="U225" s="103">
        <f>(Query2[[#This Row],[Column9]]/I282)</f>
        <v>1.9404887929343001E-2</v>
      </c>
      <c r="V225" s="103">
        <f>(Query2[[#This Row],[Column17]]/Q289)</f>
        <v>5.6357199239863986E-3</v>
      </c>
      <c r="W225" s="103">
        <f>(Query2[[#This Row],[Column10]]+Query2[[#This Row],[Column11]]/J282+K282)</f>
        <v>15527124.00964132</v>
      </c>
      <c r="X225" s="104">
        <f>(Query2[[#This Row],[Column5]]+Query2[[#This Row],[Column6]])</f>
        <v>11130</v>
      </c>
      <c r="Y225" s="104">
        <f>(Query2[[#This Row],[Column7]]+Query2[[#This Row],[Column8]])</f>
        <v>166.125992</v>
      </c>
      <c r="Z225" s="104">
        <f>(Query2[[#This Row],[Column10]]+Query2[[#This Row],[Column11]])</f>
        <v>450031</v>
      </c>
      <c r="AA225" s="104">
        <f>(Query2[[#This Row],[Column12]]+Query2[[#This Row],[Column13]])</f>
        <v>10066.801154700001</v>
      </c>
      <c r="AB225" s="104">
        <f t="shared" ref="AB225:AB239" si="65">(G282+H282/E282+F282)</f>
        <v>8031395.691255711</v>
      </c>
      <c r="AC225" s="104">
        <f t="shared" ref="AC225:AC239" si="66">(G282+H282/D282)</f>
        <v>950.11249226338009</v>
      </c>
      <c r="AD225" s="104">
        <f t="shared" ref="AD225:AD239" si="67">(E282+F282/D282)</f>
        <v>18765.175905226261</v>
      </c>
      <c r="AE225" s="104">
        <f t="shared" ref="AE225:AE239" si="68">(L282+M282/J282+K282)</f>
        <v>16089232.177524695</v>
      </c>
      <c r="AF225" s="104">
        <f>(Query2[[#This Row],[Column12]]+Query2[[#This Row],[Column13]]/I282)</f>
        <v>8450.4400313511978</v>
      </c>
      <c r="AG225" s="104">
        <f t="shared" ref="AG225:AG239" si="69">(J282+K282/I282)</f>
        <v>16270594.615925293</v>
      </c>
      <c r="AH225" s="102" t="s">
        <v>165</v>
      </c>
    </row>
    <row r="226" spans="1:34">
      <c r="A226" s="105" t="s">
        <v>208</v>
      </c>
      <c r="B226" s="101" t="s">
        <v>32</v>
      </c>
      <c r="C226" s="101" t="s">
        <v>89</v>
      </c>
      <c r="D226" s="101">
        <v>0</v>
      </c>
      <c r="E226" s="101">
        <v>0</v>
      </c>
      <c r="F226" s="101">
        <v>0</v>
      </c>
      <c r="G226" s="101">
        <v>0</v>
      </c>
      <c r="H226" s="101">
        <v>0</v>
      </c>
      <c r="I226" s="101">
        <v>7666398</v>
      </c>
      <c r="J226" s="101">
        <v>3633770</v>
      </c>
      <c r="K226" s="101">
        <v>2514250</v>
      </c>
      <c r="L226" s="101">
        <v>149208.10702</v>
      </c>
      <c r="M226" s="101">
        <v>26991.373449999999</v>
      </c>
      <c r="N226" s="101">
        <f>SUM(Query2[[#This Row],[Column5]],Query2[[#This Row],[Column6]])</f>
        <v>0</v>
      </c>
      <c r="O226" s="101">
        <f>SUM(Query2[[#This Row],[Column7]],Query2[[#This Row],[Column8]])</f>
        <v>0</v>
      </c>
      <c r="P226" s="101">
        <f>SUM(Query2[[#This Row],[Column10]],Query2[[#This Row],[Column11]])</f>
        <v>6148020</v>
      </c>
      <c r="Q226" s="101">
        <f>SUM(Query2[[#This Row],[Column12]],Query2[[#This Row],[Column13]])</f>
        <v>176199.48047000001</v>
      </c>
      <c r="R226" s="103" t="e">
        <f>(Query2[[#This Row],[Column4]]/D283)</f>
        <v>#DIV/0!</v>
      </c>
      <c r="S226" s="103">
        <f>(Query2[[#This Row],[Column15]]/O290)</f>
        <v>0</v>
      </c>
      <c r="T226" s="103">
        <f>(Query2[[#This Row],[Column14]]/N290)</f>
        <v>0</v>
      </c>
      <c r="U226" s="103">
        <f>(Query2[[#This Row],[Column9]]/I283)</f>
        <v>2.0861594073938621</v>
      </c>
      <c r="V226" s="103">
        <f>(Query2[[#This Row],[Column17]]/Q290)</f>
        <v>0.13500748964187476</v>
      </c>
      <c r="W226" s="103">
        <f>(Query2[[#This Row],[Column10]]+Query2[[#This Row],[Column11]]/J283+K283)</f>
        <v>4394713.5701432656</v>
      </c>
      <c r="X226" s="104">
        <f>(Query2[[#This Row],[Column5]]+Query2[[#This Row],[Column6]])</f>
        <v>0</v>
      </c>
      <c r="Y226" s="104">
        <f>(Query2[[#This Row],[Column7]]+Query2[[#This Row],[Column8]])</f>
        <v>0</v>
      </c>
      <c r="Z226" s="104">
        <f>(Query2[[#This Row],[Column10]]+Query2[[#This Row],[Column11]])</f>
        <v>6148020</v>
      </c>
      <c r="AA226" s="104">
        <f>(Query2[[#This Row],[Column12]]+Query2[[#This Row],[Column13]])</f>
        <v>176199.48047000001</v>
      </c>
      <c r="AB226" s="104" t="e">
        <f t="shared" si="65"/>
        <v>#DIV/0!</v>
      </c>
      <c r="AC226" s="104" t="e">
        <f t="shared" si="66"/>
        <v>#DIV/0!</v>
      </c>
      <c r="AD226" s="104" t="e">
        <f t="shared" si="67"/>
        <v>#DIV/0!</v>
      </c>
      <c r="AE226" s="104">
        <f t="shared" si="68"/>
        <v>819851.1353251175</v>
      </c>
      <c r="AF226" s="104">
        <f>(Query2[[#This Row],[Column12]]+Query2[[#This Row],[Column13]]/I283)</f>
        <v>149208.11436481925</v>
      </c>
      <c r="AG226" s="104">
        <f t="shared" si="69"/>
        <v>1601287.207065471</v>
      </c>
      <c r="AH226" s="102" t="s">
        <v>165</v>
      </c>
    </row>
    <row r="227" spans="1:34">
      <c r="A227" s="105" t="s">
        <v>208</v>
      </c>
      <c r="B227" s="101" t="s">
        <v>33</v>
      </c>
      <c r="C227" s="101" t="s">
        <v>89</v>
      </c>
      <c r="D227" s="101">
        <v>14487555</v>
      </c>
      <c r="E227" s="101">
        <v>69178</v>
      </c>
      <c r="F227" s="101">
        <v>22164843</v>
      </c>
      <c r="G227" s="101">
        <v>4137.9820900000004</v>
      </c>
      <c r="H227" s="101">
        <v>622568.14416999999</v>
      </c>
      <c r="I227" s="101">
        <v>32142736</v>
      </c>
      <c r="J227" s="101">
        <v>16464501</v>
      </c>
      <c r="K227" s="101">
        <v>18844650</v>
      </c>
      <c r="L227" s="101">
        <v>820369.44071</v>
      </c>
      <c r="M227" s="101">
        <v>263047.04765999998</v>
      </c>
      <c r="N227" s="101">
        <f>SUM(Query2[[#This Row],[Column5]],Query2[[#This Row],[Column6]])</f>
        <v>22234021</v>
      </c>
      <c r="O227" s="101">
        <f>SUM(Query2[[#This Row],[Column7]],Query2[[#This Row],[Column8]])</f>
        <v>626706.12625999993</v>
      </c>
      <c r="P227" s="101">
        <f>SUM(Query2[[#This Row],[Column10]],Query2[[#This Row],[Column11]])</f>
        <v>35309151</v>
      </c>
      <c r="Q227" s="101">
        <f>SUM(Query2[[#This Row],[Column12]],Query2[[#This Row],[Column13]])</f>
        <v>1083416.4883699999</v>
      </c>
      <c r="R227" s="103" t="e">
        <f>(Query2[[#This Row],[Column4]]/D284)</f>
        <v>#DIV/0!</v>
      </c>
      <c r="S227" s="103" t="e">
        <f>(Query2[[#This Row],[Column15]]/O291)</f>
        <v>#DIV/0!</v>
      </c>
      <c r="T227" s="103" t="e">
        <f>(Query2[[#This Row],[Column14]]/N291)</f>
        <v>#DIV/0!</v>
      </c>
      <c r="U227" s="103">
        <f>(Query2[[#This Row],[Column9]]/I284)</f>
        <v>45.976650312540229</v>
      </c>
      <c r="V227" s="103">
        <f>(Query2[[#This Row],[Column17]]/Q291)</f>
        <v>14.331280403726931</v>
      </c>
      <c r="W227" s="103">
        <f>(Query2[[#This Row],[Column10]]+Query2[[#This Row],[Column11]]/J284+K284)</f>
        <v>16659387.072584772</v>
      </c>
      <c r="X227" s="104">
        <f>(Query2[[#This Row],[Column5]]+Query2[[#This Row],[Column6]])</f>
        <v>22234021</v>
      </c>
      <c r="Y227" s="104">
        <f>(Query2[[#This Row],[Column7]]+Query2[[#This Row],[Column8]])</f>
        <v>626706.12625999993</v>
      </c>
      <c r="Z227" s="104">
        <f>(Query2[[#This Row],[Column10]]+Query2[[#This Row],[Column11]])</f>
        <v>35309151</v>
      </c>
      <c r="AA227" s="104">
        <f>(Query2[[#This Row],[Column12]]+Query2[[#This Row],[Column13]])</f>
        <v>1083416.4883699999</v>
      </c>
      <c r="AB227" s="104" t="e">
        <f t="shared" si="65"/>
        <v>#DIV/0!</v>
      </c>
      <c r="AC227" s="104" t="e">
        <f t="shared" si="66"/>
        <v>#DIV/0!</v>
      </c>
      <c r="AD227" s="104" t="e">
        <f t="shared" si="67"/>
        <v>#DIV/0!</v>
      </c>
      <c r="AE227" s="104">
        <f t="shared" si="68"/>
        <v>208582.61281368762</v>
      </c>
      <c r="AF227" s="104">
        <f>(Query2[[#This Row],[Column12]]+Query2[[#This Row],[Column13]]/I284)</f>
        <v>820369.81696988421</v>
      </c>
      <c r="AG227" s="104">
        <f t="shared" si="69"/>
        <v>336076.27868289681</v>
      </c>
      <c r="AH227" s="102" t="s">
        <v>165</v>
      </c>
    </row>
    <row r="228" spans="1:34">
      <c r="A228" s="105" t="s">
        <v>208</v>
      </c>
      <c r="B228" s="101" t="s">
        <v>34</v>
      </c>
      <c r="C228" s="101" t="s">
        <v>89</v>
      </c>
      <c r="D228" s="101">
        <v>9090119</v>
      </c>
      <c r="E228" s="101">
        <v>9082</v>
      </c>
      <c r="F228" s="101">
        <v>11507398</v>
      </c>
      <c r="G228" s="101">
        <v>420.02454</v>
      </c>
      <c r="H228" s="101">
        <v>231782.66080000001</v>
      </c>
      <c r="I228" s="101">
        <v>46046701</v>
      </c>
      <c r="J228" s="101">
        <v>12249919</v>
      </c>
      <c r="K228" s="101">
        <v>14415468</v>
      </c>
      <c r="L228" s="101">
        <v>601126.38150000002</v>
      </c>
      <c r="M228" s="101">
        <v>198493.42809999999</v>
      </c>
      <c r="N228" s="101">
        <f>SUM(Query2[[#This Row],[Column5]],Query2[[#This Row],[Column6]])</f>
        <v>11516480</v>
      </c>
      <c r="O228" s="101">
        <f>SUM(Query2[[#This Row],[Column7]],Query2[[#This Row],[Column8]])</f>
        <v>232202.68534000003</v>
      </c>
      <c r="P228" s="101">
        <f>SUM(Query2[[#This Row],[Column10]],Query2[[#This Row],[Column11]])</f>
        <v>26665387</v>
      </c>
      <c r="Q228" s="101">
        <f>SUM(Query2[[#This Row],[Column12]],Query2[[#This Row],[Column13]])</f>
        <v>799619.80960000004</v>
      </c>
      <c r="R228" s="103">
        <f>(Query2[[#This Row],[Column4]]/D285)</f>
        <v>1370.2319867350016</v>
      </c>
      <c r="S228" s="103">
        <f>(Query2[[#This Row],[Column15]]/O292)</f>
        <v>2.2536120264986592</v>
      </c>
      <c r="T228" s="103">
        <f>(Query2[[#This Row],[Column14]]/N292)</f>
        <v>5.7310262219849051</v>
      </c>
      <c r="U228" s="103">
        <f>(Query2[[#This Row],[Column9]]/I285)</f>
        <v>22.656318146034245</v>
      </c>
      <c r="V228" s="103">
        <f>(Query2[[#This Row],[Column17]]/Q292)</f>
        <v>5.6252936994964591</v>
      </c>
      <c r="W228" s="103">
        <f>(Query2[[#This Row],[Column10]]+Query2[[#This Row],[Column11]]/J285+K285)</f>
        <v>13230611.658001138</v>
      </c>
      <c r="X228" s="104">
        <f>(Query2[[#This Row],[Column5]]+Query2[[#This Row],[Column6]])</f>
        <v>11516480</v>
      </c>
      <c r="Y228" s="104">
        <f>(Query2[[#This Row],[Column7]]+Query2[[#This Row],[Column8]])</f>
        <v>232202.68534000003</v>
      </c>
      <c r="Z228" s="104">
        <f>(Query2[[#This Row],[Column10]]+Query2[[#This Row],[Column11]])</f>
        <v>26665387</v>
      </c>
      <c r="AA228" s="104">
        <f>(Query2[[#This Row],[Column12]]+Query2[[#This Row],[Column13]])</f>
        <v>799619.80960000004</v>
      </c>
      <c r="AB228" s="104">
        <f t="shared" si="65"/>
        <v>10507.474917923</v>
      </c>
      <c r="AC228" s="104">
        <f t="shared" si="66"/>
        <v>4.3330843823183605</v>
      </c>
      <c r="AD228" s="104">
        <f t="shared" si="67"/>
        <v>101.5827555019596</v>
      </c>
      <c r="AE228" s="104">
        <f t="shared" si="68"/>
        <v>1053038.2516183723</v>
      </c>
      <c r="AF228" s="104">
        <f>(Query2[[#This Row],[Column12]]+Query2[[#This Row],[Column13]]/I285)</f>
        <v>601126.47916454833</v>
      </c>
      <c r="AG228" s="104">
        <f t="shared" si="69"/>
        <v>1664988.4825250935</v>
      </c>
      <c r="AH228" s="102" t="s">
        <v>165</v>
      </c>
    </row>
    <row r="229" spans="1:34">
      <c r="A229" s="105" t="s">
        <v>208</v>
      </c>
      <c r="B229" s="101" t="s">
        <v>35</v>
      </c>
      <c r="C229" s="101" t="s">
        <v>89</v>
      </c>
      <c r="D229" s="101">
        <v>0</v>
      </c>
      <c r="E229" s="101">
        <v>0</v>
      </c>
      <c r="F229" s="101">
        <v>0</v>
      </c>
      <c r="G229" s="101">
        <v>0</v>
      </c>
      <c r="H229" s="101">
        <v>0</v>
      </c>
      <c r="I229" s="101">
        <v>2080118</v>
      </c>
      <c r="J229" s="101">
        <v>1404010</v>
      </c>
      <c r="K229" s="101">
        <v>753747</v>
      </c>
      <c r="L229" s="101">
        <v>49145.184840000002</v>
      </c>
      <c r="M229" s="101">
        <v>6018.0033065999996</v>
      </c>
      <c r="N229" s="101">
        <f>SUM(Query2[[#This Row],[Column5]],Query2[[#This Row],[Column6]])</f>
        <v>0</v>
      </c>
      <c r="O229" s="101">
        <f>SUM(Query2[[#This Row],[Column7]],Query2[[#This Row],[Column8]])</f>
        <v>0</v>
      </c>
      <c r="P229" s="101">
        <f>SUM(Query2[[#This Row],[Column10]],Query2[[#This Row],[Column11]])</f>
        <v>2157757</v>
      </c>
      <c r="Q229" s="101">
        <f>SUM(Query2[[#This Row],[Column12]],Query2[[#This Row],[Column13]])</f>
        <v>55163.188146600005</v>
      </c>
      <c r="R229" s="103">
        <f>(Query2[[#This Row],[Column4]]/D286)</f>
        <v>0</v>
      </c>
      <c r="S229" s="103">
        <f>(Query2[[#This Row],[Column15]]/O293)</f>
        <v>0</v>
      </c>
      <c r="T229" s="103">
        <f>(Query2[[#This Row],[Column14]]/N293)</f>
        <v>0</v>
      </c>
      <c r="U229" s="103">
        <f>(Query2[[#This Row],[Column9]]/I286)</f>
        <v>2.745243936720438</v>
      </c>
      <c r="V229" s="103">
        <f>(Query2[[#This Row],[Column17]]/Q293)</f>
        <v>0.21297967259673142</v>
      </c>
      <c r="W229" s="103">
        <f>(Query2[[#This Row],[Column10]]+Query2[[#This Row],[Column11]]/J286+K286)</f>
        <v>1714416.6412232197</v>
      </c>
      <c r="X229" s="104">
        <f>(Query2[[#This Row],[Column5]]+Query2[[#This Row],[Column6]])</f>
        <v>0</v>
      </c>
      <c r="Y229" s="104">
        <f>(Query2[[#This Row],[Column7]]+Query2[[#This Row],[Column8]])</f>
        <v>0</v>
      </c>
      <c r="Z229" s="104">
        <f>(Query2[[#This Row],[Column10]]+Query2[[#This Row],[Column11]])</f>
        <v>2157757</v>
      </c>
      <c r="AA229" s="104">
        <f>(Query2[[#This Row],[Column12]]+Query2[[#This Row],[Column13]])</f>
        <v>55163.188146600005</v>
      </c>
      <c r="AB229" s="104">
        <f t="shared" si="65"/>
        <v>14259.270085681293</v>
      </c>
      <c r="AC229" s="104">
        <f t="shared" si="66"/>
        <v>26.563420969599569</v>
      </c>
      <c r="AD229" s="104">
        <f t="shared" si="67"/>
        <v>434.90598633989555</v>
      </c>
      <c r="AE229" s="104">
        <f t="shared" si="68"/>
        <v>325697.22261130152</v>
      </c>
      <c r="AF229" s="104">
        <f>(Query2[[#This Row],[Column12]]+Query2[[#This Row],[Column13]]/I286)</f>
        <v>49145.192782283608</v>
      </c>
      <c r="AG229" s="104">
        <f t="shared" si="69"/>
        <v>285378.40965690359</v>
      </c>
      <c r="AH229" s="102" t="s">
        <v>165</v>
      </c>
    </row>
    <row r="230" spans="1:34">
      <c r="A230" s="105" t="s">
        <v>208</v>
      </c>
      <c r="B230" s="101" t="s">
        <v>36</v>
      </c>
      <c r="C230" s="101" t="s">
        <v>89</v>
      </c>
      <c r="D230" s="101">
        <v>1342871</v>
      </c>
      <c r="E230" s="101">
        <v>6159</v>
      </c>
      <c r="F230" s="101">
        <v>1507411</v>
      </c>
      <c r="G230" s="101">
        <v>332.76463999999999</v>
      </c>
      <c r="H230" s="101">
        <v>88547.447379999998</v>
      </c>
      <c r="I230" s="101">
        <v>5551717</v>
      </c>
      <c r="J230" s="101">
        <v>2006605</v>
      </c>
      <c r="K230" s="101">
        <v>1327636</v>
      </c>
      <c r="L230" s="101">
        <v>76369.868070700002</v>
      </c>
      <c r="M230" s="101">
        <v>19624.080730000001</v>
      </c>
      <c r="N230" s="101">
        <f>SUM(Query2[[#This Row],[Column5]],Query2[[#This Row],[Column6]])</f>
        <v>1513570</v>
      </c>
      <c r="O230" s="101">
        <f>SUM(Query2[[#This Row],[Column7]],Query2[[#This Row],[Column8]])</f>
        <v>88880.212019999992</v>
      </c>
      <c r="P230" s="101">
        <f>SUM(Query2[[#This Row],[Column10]],Query2[[#This Row],[Column11]])</f>
        <v>3334241</v>
      </c>
      <c r="Q230" s="101">
        <f>SUM(Query2[[#This Row],[Column12]],Query2[[#This Row],[Column13]])</f>
        <v>95993.948800700004</v>
      </c>
      <c r="R230" s="103">
        <f>(Query2[[#This Row],[Column4]]/D287)</f>
        <v>220.46806764078147</v>
      </c>
      <c r="S230" s="103" t="e">
        <f>(Query2[[#This Row],[Column15]]/O294)</f>
        <v>#DIV/0!</v>
      </c>
      <c r="T230" s="103" t="e">
        <f>(Query2[[#This Row],[Column14]]/N294)</f>
        <v>#DIV/0!</v>
      </c>
      <c r="U230" s="103">
        <f>(Query2[[#This Row],[Column9]]/I287)</f>
        <v>11.542535121075971</v>
      </c>
      <c r="V230" s="103">
        <f>(Query2[[#This Row],[Column17]]/Q294)</f>
        <v>0.61486213480891949</v>
      </c>
      <c r="W230" s="103">
        <f>(Query2[[#This Row],[Column10]]+Query2[[#This Row],[Column11]]/J287+K287)</f>
        <v>2223015.3742334098</v>
      </c>
      <c r="X230" s="104">
        <f>(Query2[[#This Row],[Column5]]+Query2[[#This Row],[Column6]])</f>
        <v>1513570</v>
      </c>
      <c r="Y230" s="104">
        <f>(Query2[[#This Row],[Column7]]+Query2[[#This Row],[Column8]])</f>
        <v>88880.212019999992</v>
      </c>
      <c r="Z230" s="104">
        <f>(Query2[[#This Row],[Column10]]+Query2[[#This Row],[Column11]])</f>
        <v>3334241</v>
      </c>
      <c r="AA230" s="104">
        <f>(Query2[[#This Row],[Column12]]+Query2[[#This Row],[Column13]])</f>
        <v>95993.948800700004</v>
      </c>
      <c r="AB230" s="104">
        <f t="shared" si="65"/>
        <v>15456.915141021702</v>
      </c>
      <c r="AC230" s="104">
        <f t="shared" si="66"/>
        <v>5.3145485487112136</v>
      </c>
      <c r="AD230" s="104">
        <f t="shared" si="67"/>
        <v>472.53669348218682</v>
      </c>
      <c r="AE230" s="104">
        <f t="shared" si="68"/>
        <v>229465.29654603722</v>
      </c>
      <c r="AF230" s="104">
        <f>(Query2[[#This Row],[Column12]]+Query2[[#This Row],[Column13]]/I287)</f>
        <v>76369.908870985935</v>
      </c>
      <c r="AG230" s="104">
        <f t="shared" si="69"/>
        <v>393463.44993024645</v>
      </c>
      <c r="AH230" s="102" t="s">
        <v>165</v>
      </c>
    </row>
    <row r="231" spans="1:34">
      <c r="A231" s="105" t="s">
        <v>208</v>
      </c>
      <c r="B231" s="101" t="s">
        <v>37</v>
      </c>
      <c r="C231" s="101" t="s">
        <v>89</v>
      </c>
      <c r="D231" s="101">
        <v>70503</v>
      </c>
      <c r="E231" s="101">
        <v>2544</v>
      </c>
      <c r="F231" s="101">
        <v>151672</v>
      </c>
      <c r="G231" s="101">
        <v>100.94499999999999</v>
      </c>
      <c r="H231" s="101">
        <v>3476.1573020000001</v>
      </c>
      <c r="I231" s="101">
        <v>4224788</v>
      </c>
      <c r="J231" s="101">
        <v>3116730</v>
      </c>
      <c r="K231" s="101">
        <v>1866863</v>
      </c>
      <c r="L231" s="101">
        <v>165964.08976999999</v>
      </c>
      <c r="M231" s="101">
        <v>10631.4250985</v>
      </c>
      <c r="N231" s="101">
        <f>SUM(Query2[[#This Row],[Column5]],Query2[[#This Row],[Column6]])</f>
        <v>154216</v>
      </c>
      <c r="O231" s="101">
        <f>SUM(Query2[[#This Row],[Column7]],Query2[[#This Row],[Column8]])</f>
        <v>3577.1023020000002</v>
      </c>
      <c r="P231" s="101">
        <f>SUM(Query2[[#This Row],[Column10]],Query2[[#This Row],[Column11]])</f>
        <v>4983593</v>
      </c>
      <c r="Q231" s="101">
        <f>SUM(Query2[[#This Row],[Column12]],Query2[[#This Row],[Column13]])</f>
        <v>176595.5148685</v>
      </c>
      <c r="R231" s="103" t="e">
        <f>(Query2[[#This Row],[Column4]]/D288)</f>
        <v>#DIV/0!</v>
      </c>
      <c r="S231" s="103">
        <f>(Query2[[#This Row],[Column15]]/O295)</f>
        <v>7.8321369949376765</v>
      </c>
      <c r="T231" s="103">
        <f>(Query2[[#This Row],[Column14]]/N295)</f>
        <v>21.526521496370744</v>
      </c>
      <c r="U231" s="103">
        <f>(Query2[[#This Row],[Column9]]/I288)</f>
        <v>0.54819939576960874</v>
      </c>
      <c r="V231" s="103">
        <f>(Query2[[#This Row],[Column17]]/Q295)</f>
        <v>0.94969160376325312</v>
      </c>
      <c r="W231" s="103">
        <f>(Query2[[#This Row],[Column10]]+Query2[[#This Row],[Column11]]/J288+K288)</f>
        <v>6909745.3272856139</v>
      </c>
      <c r="X231" s="104">
        <f>(Query2[[#This Row],[Column5]]+Query2[[#This Row],[Column6]])</f>
        <v>154216</v>
      </c>
      <c r="Y231" s="104">
        <f>(Query2[[#This Row],[Column7]]+Query2[[#This Row],[Column8]])</f>
        <v>3577.1023020000002</v>
      </c>
      <c r="Z231" s="104">
        <f>(Query2[[#This Row],[Column10]]+Query2[[#This Row],[Column11]])</f>
        <v>4983593</v>
      </c>
      <c r="AA231" s="104">
        <f>(Query2[[#This Row],[Column12]]+Query2[[#This Row],[Column13]])</f>
        <v>176595.5148685</v>
      </c>
      <c r="AB231" s="104" t="e">
        <f t="shared" si="65"/>
        <v>#DIV/0!</v>
      </c>
      <c r="AC231" s="104" t="e">
        <f t="shared" si="66"/>
        <v>#DIV/0!</v>
      </c>
      <c r="AD231" s="104" t="e">
        <f t="shared" si="67"/>
        <v>#DIV/0!</v>
      </c>
      <c r="AE231" s="104">
        <f t="shared" si="68"/>
        <v>4073701.3744701957</v>
      </c>
      <c r="AF231" s="104">
        <f>(Query2[[#This Row],[Column12]]+Query2[[#This Row],[Column13]]/I288)</f>
        <v>165964.09114951082</v>
      </c>
      <c r="AG231" s="104">
        <f t="shared" si="69"/>
        <v>5704079.4921734612</v>
      </c>
      <c r="AH231" s="102" t="s">
        <v>165</v>
      </c>
    </row>
    <row r="232" spans="1:34">
      <c r="A232" s="105" t="s">
        <v>208</v>
      </c>
      <c r="B232" s="101" t="s">
        <v>38</v>
      </c>
      <c r="C232" s="101" t="s">
        <v>89</v>
      </c>
      <c r="D232" s="101">
        <v>0</v>
      </c>
      <c r="E232" s="101">
        <v>0</v>
      </c>
      <c r="F232" s="101">
        <v>0</v>
      </c>
      <c r="G232" s="101">
        <v>0</v>
      </c>
      <c r="H232" s="101">
        <v>0</v>
      </c>
      <c r="I232" s="101">
        <v>4694433</v>
      </c>
      <c r="J232" s="101">
        <v>2210356</v>
      </c>
      <c r="K232" s="101">
        <v>1507978</v>
      </c>
      <c r="L232" s="101">
        <v>82998.344670000006</v>
      </c>
      <c r="M232" s="101">
        <v>14275.17463</v>
      </c>
      <c r="N232" s="101">
        <f>SUM(Query2[[#This Row],[Column5]],Query2[[#This Row],[Column6]])</f>
        <v>0</v>
      </c>
      <c r="O232" s="101">
        <f>SUM(Query2[[#This Row],[Column7]],Query2[[#This Row],[Column8]])</f>
        <v>0</v>
      </c>
      <c r="P232" s="101">
        <f>SUM(Query2[[#This Row],[Column10]],Query2[[#This Row],[Column11]])</f>
        <v>3718334</v>
      </c>
      <c r="Q232" s="101">
        <f>SUM(Query2[[#This Row],[Column12]],Query2[[#This Row],[Column13]])</f>
        <v>97273.5193</v>
      </c>
      <c r="R232" s="103">
        <f>(Query2[[#This Row],[Column4]]/D289)</f>
        <v>0</v>
      </c>
      <c r="S232" s="103">
        <f>(Query2[[#This Row],[Column15]]/O296)</f>
        <v>0</v>
      </c>
      <c r="T232" s="103">
        <f>(Query2[[#This Row],[Column14]]/N296)</f>
        <v>0</v>
      </c>
      <c r="U232" s="103">
        <f>(Query2[[#This Row],[Column9]]/I289)</f>
        <v>0.14523902796221461</v>
      </c>
      <c r="V232" s="103">
        <f>(Query2[[#This Row],[Column17]]/Q296)</f>
        <v>0.33502942477753672</v>
      </c>
      <c r="W232" s="103">
        <f>(Query2[[#This Row],[Column10]]+Query2[[#This Row],[Column11]]/J289+K289)</f>
        <v>29005923.06075855</v>
      </c>
      <c r="X232" s="104">
        <f>(Query2[[#This Row],[Column5]]+Query2[[#This Row],[Column6]])</f>
        <v>0</v>
      </c>
      <c r="Y232" s="104">
        <f>(Query2[[#This Row],[Column7]]+Query2[[#This Row],[Column8]])</f>
        <v>0</v>
      </c>
      <c r="Z232" s="104">
        <f>(Query2[[#This Row],[Column10]]+Query2[[#This Row],[Column11]])</f>
        <v>3718334</v>
      </c>
      <c r="AA232" s="104">
        <f>(Query2[[#This Row],[Column12]]+Query2[[#This Row],[Column13]])</f>
        <v>97273.5193</v>
      </c>
      <c r="AB232" s="104">
        <f t="shared" si="65"/>
        <v>29802490.297678079</v>
      </c>
      <c r="AC232" s="104">
        <f t="shared" si="66"/>
        <v>5308.7710374815815</v>
      </c>
      <c r="AD232" s="104">
        <f t="shared" si="67"/>
        <v>86494.057011412879</v>
      </c>
      <c r="AE232" s="104">
        <f t="shared" si="68"/>
        <v>28123528.451575063</v>
      </c>
      <c r="AF232" s="104">
        <f>(Query2[[#This Row],[Column12]]+Query2[[#This Row],[Column13]]/I289)</f>
        <v>82998.345111653442</v>
      </c>
      <c r="AG232" s="104">
        <f t="shared" si="69"/>
        <v>24819190.829016432</v>
      </c>
      <c r="AH232" s="102" t="s">
        <v>165</v>
      </c>
    </row>
    <row r="233" spans="1:34">
      <c r="A233" s="105" t="s">
        <v>208</v>
      </c>
      <c r="B233" s="101" t="s">
        <v>39</v>
      </c>
      <c r="C233" s="101" t="s">
        <v>89</v>
      </c>
      <c r="D233" s="101">
        <v>2857</v>
      </c>
      <c r="E233" s="101">
        <v>81</v>
      </c>
      <c r="F233" s="101">
        <v>4942</v>
      </c>
      <c r="G233" s="101">
        <v>2.9750000000000001</v>
      </c>
      <c r="H233" s="101">
        <v>238.49123</v>
      </c>
      <c r="I233" s="101">
        <v>3959316</v>
      </c>
      <c r="J233" s="101">
        <v>2188133</v>
      </c>
      <c r="K233" s="101">
        <v>1334865</v>
      </c>
      <c r="L233" s="101">
        <v>87163.167520000003</v>
      </c>
      <c r="M233" s="101">
        <v>15423.36118</v>
      </c>
      <c r="N233" s="101">
        <f>SUM(Query2[[#This Row],[Column5]],Query2[[#This Row],[Column6]])</f>
        <v>5023</v>
      </c>
      <c r="O233" s="101">
        <f>SUM(Query2[[#This Row],[Column7]],Query2[[#This Row],[Column8]])</f>
        <v>241.46623</v>
      </c>
      <c r="P233" s="101">
        <f>SUM(Query2[[#This Row],[Column10]],Query2[[#This Row],[Column11]])</f>
        <v>3522998</v>
      </c>
      <c r="Q233" s="101">
        <f>SUM(Query2[[#This Row],[Column12]],Query2[[#This Row],[Column13]])</f>
        <v>102586.5287</v>
      </c>
      <c r="R233" s="103">
        <f>(Query2[[#This Row],[Column4]]/D290)</f>
        <v>3.1425406731878691E-4</v>
      </c>
      <c r="S233" s="103">
        <f>(Query2[[#This Row],[Column15]]/O297)</f>
        <v>1.5514903766493311E-3</v>
      </c>
      <c r="T233" s="103">
        <f>(Query2[[#This Row],[Column14]]/N297)</f>
        <v>1.1547344110854503E-3</v>
      </c>
      <c r="U233" s="103">
        <f>(Query2[[#This Row],[Column9]]/I290)</f>
        <v>8.5249864981579937E-2</v>
      </c>
      <c r="V233" s="103">
        <f>(Query2[[#This Row],[Column17]]/Q297)</f>
        <v>4.7495015495319413</v>
      </c>
      <c r="W233" s="103">
        <f>(Query2[[#This Row],[Column10]]+Query2[[#This Row],[Column11]]/J290+K290)</f>
        <v>21656373.072773017</v>
      </c>
      <c r="X233" s="104">
        <f>(Query2[[#This Row],[Column5]]+Query2[[#This Row],[Column6]])</f>
        <v>5023</v>
      </c>
      <c r="Y233" s="104">
        <f>(Query2[[#This Row],[Column7]]+Query2[[#This Row],[Column8]])</f>
        <v>241.46623</v>
      </c>
      <c r="Z233" s="104">
        <f>(Query2[[#This Row],[Column10]]+Query2[[#This Row],[Column11]])</f>
        <v>3522998</v>
      </c>
      <c r="AA233" s="104">
        <f>(Query2[[#This Row],[Column12]]+Query2[[#This Row],[Column13]])</f>
        <v>102586.5287</v>
      </c>
      <c r="AB233" s="104">
        <f t="shared" si="65"/>
        <v>16490930.519669164</v>
      </c>
      <c r="AC233" s="104">
        <f t="shared" si="66"/>
        <v>388.54743810545165</v>
      </c>
      <c r="AD233" s="104">
        <f t="shared" si="67"/>
        <v>8342.8138620471946</v>
      </c>
      <c r="AE233" s="104">
        <f t="shared" si="68"/>
        <v>20449804.041428741</v>
      </c>
      <c r="AF233" s="104">
        <f>(Query2[[#This Row],[Column12]]+Query2[[#This Row],[Column13]]/I290)</f>
        <v>87163.167852087528</v>
      </c>
      <c r="AG233" s="104">
        <f t="shared" si="69"/>
        <v>18342856.419179685</v>
      </c>
      <c r="AH233" s="102" t="s">
        <v>165</v>
      </c>
    </row>
    <row r="234" spans="1:34">
      <c r="A234" s="105" t="s">
        <v>208</v>
      </c>
      <c r="B234" s="101" t="s">
        <v>40</v>
      </c>
      <c r="C234" s="101" t="s">
        <v>89</v>
      </c>
      <c r="D234" s="101">
        <v>2323580</v>
      </c>
      <c r="E234" s="101">
        <v>1884</v>
      </c>
      <c r="F234" s="101">
        <v>2326009</v>
      </c>
      <c r="G234" s="101">
        <v>102.1526216</v>
      </c>
      <c r="H234" s="101">
        <v>64463.905759599998</v>
      </c>
      <c r="I234" s="101">
        <v>15162896</v>
      </c>
      <c r="J234" s="101">
        <v>3633271</v>
      </c>
      <c r="K234" s="101">
        <v>4798448</v>
      </c>
      <c r="L234" s="101">
        <v>133495.73964710001</v>
      </c>
      <c r="M234" s="101">
        <v>56687.431003000107</v>
      </c>
      <c r="N234" s="101">
        <f>SUM(Query2[[#This Row],[Column5]],Query2[[#This Row],[Column6]])</f>
        <v>2327893</v>
      </c>
      <c r="O234" s="101">
        <f>SUM(Query2[[#This Row],[Column7]],Query2[[#This Row],[Column8]])</f>
        <v>64566.058381199997</v>
      </c>
      <c r="P234" s="101">
        <f>SUM(Query2[[#This Row],[Column10]],Query2[[#This Row],[Column11]])</f>
        <v>8431719</v>
      </c>
      <c r="Q234" s="101">
        <f>SUM(Query2[[#This Row],[Column12]],Query2[[#This Row],[Column13]])</f>
        <v>190183.1706501001</v>
      </c>
      <c r="R234" s="103" t="e">
        <f>(Query2[[#This Row],[Column4]]/D291)</f>
        <v>#DIV/0!</v>
      </c>
      <c r="S234" s="103" t="e">
        <f>(Query2[[#This Row],[Column15]]/O298)</f>
        <v>#DIV/0!</v>
      </c>
      <c r="T234" s="103" t="e">
        <f>(Query2[[#This Row],[Column14]]/N298)</f>
        <v>#DIV/0!</v>
      </c>
      <c r="U234" s="103">
        <f>(Query2[[#This Row],[Column9]]/I291)</f>
        <v>7.0821824649508267</v>
      </c>
      <c r="V234" s="103">
        <f>(Query2[[#This Row],[Column17]]/Q298)</f>
        <v>1.6678321474654008</v>
      </c>
      <c r="W234" s="103">
        <f>(Query2[[#This Row],[Column10]]+Query2[[#This Row],[Column11]]/J291+K291)</f>
        <v>4619041.9650376961</v>
      </c>
      <c r="X234" s="104">
        <f>(Query2[[#This Row],[Column5]]+Query2[[#This Row],[Column6]])</f>
        <v>2327893</v>
      </c>
      <c r="Y234" s="104">
        <f>(Query2[[#This Row],[Column7]]+Query2[[#This Row],[Column8]])</f>
        <v>64566.058381199997</v>
      </c>
      <c r="Z234" s="104">
        <f>(Query2[[#This Row],[Column10]]+Query2[[#This Row],[Column11]])</f>
        <v>8431719</v>
      </c>
      <c r="AA234" s="104">
        <f>(Query2[[#This Row],[Column12]]+Query2[[#This Row],[Column13]])</f>
        <v>190183.1706501001</v>
      </c>
      <c r="AB234" s="104" t="e">
        <f t="shared" si="65"/>
        <v>#DIV/0!</v>
      </c>
      <c r="AC234" s="104" t="e">
        <f t="shared" si="66"/>
        <v>#DIV/0!</v>
      </c>
      <c r="AD234" s="104" t="e">
        <f t="shared" si="67"/>
        <v>#DIV/0!</v>
      </c>
      <c r="AE234" s="104">
        <f t="shared" si="68"/>
        <v>1050733.4875600187</v>
      </c>
      <c r="AF234" s="104">
        <f>(Query2[[#This Row],[Column12]]+Query2[[#This Row],[Column13]]/I291)</f>
        <v>133495.76612428023</v>
      </c>
      <c r="AG234" s="104">
        <f t="shared" si="69"/>
        <v>1618343.4604258214</v>
      </c>
      <c r="AH234" s="102" t="s">
        <v>165</v>
      </c>
    </row>
    <row r="235" spans="1:34">
      <c r="A235" s="105" t="s">
        <v>208</v>
      </c>
      <c r="B235" s="101" t="s">
        <v>41</v>
      </c>
      <c r="C235" s="101" t="s">
        <v>89</v>
      </c>
      <c r="D235" s="101">
        <v>2627886</v>
      </c>
      <c r="E235" s="101">
        <v>147394</v>
      </c>
      <c r="F235" s="101">
        <v>3339575</v>
      </c>
      <c r="G235" s="101">
        <v>4772.0893383000002</v>
      </c>
      <c r="H235" s="101">
        <v>113584.72754960001</v>
      </c>
      <c r="I235" s="101">
        <v>964474</v>
      </c>
      <c r="J235" s="101">
        <v>302241</v>
      </c>
      <c r="K235" s="101">
        <v>273839</v>
      </c>
      <c r="L235" s="101">
        <v>11076.198037</v>
      </c>
      <c r="M235" s="101">
        <v>3121.0980629999995</v>
      </c>
      <c r="N235" s="101">
        <f>SUM(Query2[[#This Row],[Column5]],Query2[[#This Row],[Column6]])</f>
        <v>3486969</v>
      </c>
      <c r="O235" s="101">
        <f>SUM(Query2[[#This Row],[Column7]],Query2[[#This Row],[Column8]])</f>
        <v>118356.8168879</v>
      </c>
      <c r="P235" s="101">
        <f>SUM(Query2[[#This Row],[Column10]],Query2[[#This Row],[Column11]])</f>
        <v>576080</v>
      </c>
      <c r="Q235" s="101">
        <f>SUM(Query2[[#This Row],[Column12]],Query2[[#This Row],[Column13]])</f>
        <v>14197.2961</v>
      </c>
      <c r="R235" s="103">
        <f>(Query2[[#This Row],[Column4]]/D292)</f>
        <v>1.9614397652141331</v>
      </c>
      <c r="S235" s="103">
        <f>(Query2[[#This Row],[Column15]]/O299)</f>
        <v>82.825906778880267</v>
      </c>
      <c r="T235" s="103">
        <f>(Query2[[#This Row],[Column14]]/N299)</f>
        <v>88.704375476977873</v>
      </c>
      <c r="U235" s="103">
        <f>(Query2[[#This Row],[Column9]]/I292)</f>
        <v>0.17198564518645654</v>
      </c>
      <c r="V235" s="103">
        <f>(Query2[[#This Row],[Column17]]/Q299)</f>
        <v>7.7744736021822386E-2</v>
      </c>
      <c r="W235" s="103">
        <f>(Query2[[#This Row],[Column10]]+Query2[[#This Row],[Column11]]/J292+K292)</f>
        <v>2075829.101286503</v>
      </c>
      <c r="X235" s="104">
        <f>(Query2[[#This Row],[Column5]]+Query2[[#This Row],[Column6]])</f>
        <v>3486969</v>
      </c>
      <c r="Y235" s="104">
        <f>(Query2[[#This Row],[Column7]]+Query2[[#This Row],[Column8]])</f>
        <v>118356.8168879</v>
      </c>
      <c r="Z235" s="104">
        <f>(Query2[[#This Row],[Column10]]+Query2[[#This Row],[Column11]])</f>
        <v>576080</v>
      </c>
      <c r="AA235" s="104">
        <f>(Query2[[#This Row],[Column12]]+Query2[[#This Row],[Column13]])</f>
        <v>14197.2961</v>
      </c>
      <c r="AB235" s="104">
        <f t="shared" si="65"/>
        <v>2001987.0033833156</v>
      </c>
      <c r="AC235" s="104">
        <f t="shared" si="66"/>
        <v>427.1732165652416</v>
      </c>
      <c r="AD235" s="104">
        <f t="shared" si="67"/>
        <v>7951.4939437546927</v>
      </c>
      <c r="AE235" s="104">
        <f t="shared" si="68"/>
        <v>1885087.0114468408</v>
      </c>
      <c r="AF235" s="104">
        <f>(Query2[[#This Row],[Column12]]+Query2[[#This Row],[Column13]]/I292)</f>
        <v>11076.198593556283</v>
      </c>
      <c r="AG235" s="104">
        <f t="shared" si="69"/>
        <v>2703608.3162673917</v>
      </c>
      <c r="AH235" s="102" t="s">
        <v>165</v>
      </c>
    </row>
    <row r="236" spans="1:34">
      <c r="A236" s="105" t="s">
        <v>208</v>
      </c>
      <c r="B236" s="101" t="s">
        <v>42</v>
      </c>
      <c r="C236" s="101" t="s">
        <v>89</v>
      </c>
      <c r="D236" s="101">
        <v>0</v>
      </c>
      <c r="E236" s="101">
        <v>0</v>
      </c>
      <c r="F236" s="101">
        <v>0</v>
      </c>
      <c r="G236" s="101">
        <v>0</v>
      </c>
      <c r="H236" s="101">
        <v>0</v>
      </c>
      <c r="I236" s="101">
        <v>3204587</v>
      </c>
      <c r="J236" s="101">
        <v>1410973</v>
      </c>
      <c r="K236" s="101">
        <v>1049408</v>
      </c>
      <c r="L236" s="101">
        <v>51981.9812007</v>
      </c>
      <c r="M236" s="101">
        <v>11550.861238</v>
      </c>
      <c r="N236" s="101">
        <f>SUM(Query2[[#This Row],[Column5]],Query2[[#This Row],[Column6]])</f>
        <v>0</v>
      </c>
      <c r="O236" s="101">
        <f>SUM(Query2[[#This Row],[Column7]],Query2[[#This Row],[Column8]])</f>
        <v>0</v>
      </c>
      <c r="P236" s="101">
        <f>SUM(Query2[[#This Row],[Column10]],Query2[[#This Row],[Column11]])</f>
        <v>2460381</v>
      </c>
      <c r="Q236" s="101">
        <f>SUM(Query2[[#This Row],[Column12]],Query2[[#This Row],[Column13]])</f>
        <v>63532.842438699998</v>
      </c>
      <c r="R236" s="103">
        <f>(Query2[[#This Row],[Column4]]/D293)</f>
        <v>0</v>
      </c>
      <c r="S236" s="103" t="e">
        <f>(Query2[[#This Row],[Column15]]/O300)</f>
        <v>#DIV/0!</v>
      </c>
      <c r="T236" s="103" t="e">
        <f>(Query2[[#This Row],[Column14]]/N300)</f>
        <v>#DIV/0!</v>
      </c>
      <c r="U236" s="103">
        <f>(Query2[[#This Row],[Column9]]/I293)</f>
        <v>0.75747455455701529</v>
      </c>
      <c r="V236" s="103">
        <f>(Query2[[#This Row],[Column17]]/Q300)</f>
        <v>2.210120859782478</v>
      </c>
      <c r="W236" s="103">
        <f>(Query2[[#This Row],[Column10]]+Query2[[#This Row],[Column11]]/J293+K293)</f>
        <v>3317453.2404029137</v>
      </c>
      <c r="X236" s="104">
        <f>(Query2[[#This Row],[Column5]]+Query2[[#This Row],[Column6]])</f>
        <v>0</v>
      </c>
      <c r="Y236" s="104">
        <f>(Query2[[#This Row],[Column7]]+Query2[[#This Row],[Column8]])</f>
        <v>0</v>
      </c>
      <c r="Z236" s="104">
        <f>(Query2[[#This Row],[Column10]]+Query2[[#This Row],[Column11]])</f>
        <v>2460381</v>
      </c>
      <c r="AA236" s="104">
        <f>(Query2[[#This Row],[Column12]]+Query2[[#This Row],[Column13]])</f>
        <v>63532.842438699998</v>
      </c>
      <c r="AB236" s="104">
        <f t="shared" si="65"/>
        <v>168057.83001453461</v>
      </c>
      <c r="AC236" s="104">
        <f t="shared" si="66"/>
        <v>143.5009817027086</v>
      </c>
      <c r="AD236" s="104">
        <f t="shared" si="67"/>
        <v>3470.2900766482094</v>
      </c>
      <c r="AE236" s="104">
        <f t="shared" si="68"/>
        <v>2149016.4093031143</v>
      </c>
      <c r="AF236" s="104">
        <f>(Query2[[#This Row],[Column12]]+Query2[[#This Row],[Column13]]/I293)</f>
        <v>51981.983930999872</v>
      </c>
      <c r="AG236" s="104">
        <f t="shared" si="69"/>
        <v>4365205.4506384404</v>
      </c>
      <c r="AH236" s="102" t="s">
        <v>165</v>
      </c>
    </row>
    <row r="237" spans="1:34">
      <c r="A237" s="105" t="s">
        <v>208</v>
      </c>
      <c r="B237" s="101" t="s">
        <v>43</v>
      </c>
      <c r="C237" s="101" t="s">
        <v>89</v>
      </c>
      <c r="D237" s="101">
        <v>28889</v>
      </c>
      <c r="E237" s="101">
        <v>1101</v>
      </c>
      <c r="F237" s="101">
        <v>25158</v>
      </c>
      <c r="G237" s="101">
        <v>47.906999999999996</v>
      </c>
      <c r="H237" s="101">
        <v>853.65198999999996</v>
      </c>
      <c r="I237" s="101">
        <v>1778395</v>
      </c>
      <c r="J237" s="101">
        <v>2833839</v>
      </c>
      <c r="K237" s="101">
        <v>454029</v>
      </c>
      <c r="L237" s="101">
        <v>104698.98914999999</v>
      </c>
      <c r="M237" s="101">
        <v>4177.887425599999</v>
      </c>
      <c r="N237" s="101">
        <f>SUM(Query2[[#This Row],[Column5]],Query2[[#This Row],[Column6]])</f>
        <v>26259</v>
      </c>
      <c r="O237" s="101">
        <f>SUM(Query2[[#This Row],[Column7]],Query2[[#This Row],[Column8]])</f>
        <v>901.55898999999999</v>
      </c>
      <c r="P237" s="101">
        <f>SUM(Query2[[#This Row],[Column10]],Query2[[#This Row],[Column11]])</f>
        <v>3287868</v>
      </c>
      <c r="Q237" s="101">
        <f>SUM(Query2[[#This Row],[Column12]],Query2[[#This Row],[Column13]])</f>
        <v>108876.87657559999</v>
      </c>
      <c r="R237" s="103" t="e">
        <f>(Query2[[#This Row],[Column4]]/D294)</f>
        <v>#DIV/0!</v>
      </c>
      <c r="S237" s="103">
        <f>(Query2[[#This Row],[Column15]]/O301)</f>
        <v>3.1550872312054098E-2</v>
      </c>
      <c r="T237" s="103">
        <f>(Query2[[#This Row],[Column14]]/N301)</f>
        <v>2.7343611701762097E-2</v>
      </c>
      <c r="U237" s="103">
        <f>(Query2[[#This Row],[Column9]]/I294)</f>
        <v>0.37655992568722274</v>
      </c>
      <c r="V237" s="103">
        <f>(Query2[[#This Row],[Column17]]/Q301)</f>
        <v>1.5588595745086087</v>
      </c>
      <c r="W237" s="103">
        <f>(Query2[[#This Row],[Column10]]+Query2[[#This Row],[Column11]]/J294+K294)</f>
        <v>5019774.1384477885</v>
      </c>
      <c r="X237" s="104">
        <f>(Query2[[#This Row],[Column5]]+Query2[[#This Row],[Column6]])</f>
        <v>26259</v>
      </c>
      <c r="Y237" s="104">
        <f>(Query2[[#This Row],[Column7]]+Query2[[#This Row],[Column8]])</f>
        <v>901.55898999999999</v>
      </c>
      <c r="Z237" s="104">
        <f>(Query2[[#This Row],[Column10]]+Query2[[#This Row],[Column11]])</f>
        <v>3287868</v>
      </c>
      <c r="AA237" s="104">
        <f>(Query2[[#This Row],[Column12]]+Query2[[#This Row],[Column13]])</f>
        <v>108876.87657559999</v>
      </c>
      <c r="AB237" s="104" t="e">
        <f t="shared" si="65"/>
        <v>#DIV/0!</v>
      </c>
      <c r="AC237" s="104" t="e">
        <f t="shared" si="66"/>
        <v>#DIV/0!</v>
      </c>
      <c r="AD237" s="104" t="e">
        <f t="shared" si="67"/>
        <v>#DIV/0!</v>
      </c>
      <c r="AE237" s="104">
        <f t="shared" si="68"/>
        <v>2316101.5246248664</v>
      </c>
      <c r="AF237" s="104">
        <f>(Query2[[#This Row],[Column12]]+Query2[[#This Row],[Column13]]/I294)</f>
        <v>104698.9900346319</v>
      </c>
      <c r="AG237" s="104">
        <f t="shared" si="69"/>
        <v>3279424.462853034</v>
      </c>
      <c r="AH237" s="102" t="s">
        <v>165</v>
      </c>
    </row>
    <row r="238" spans="1:34">
      <c r="A238" s="105" t="s">
        <v>208</v>
      </c>
      <c r="B238" s="101" t="s">
        <v>44</v>
      </c>
      <c r="C238" s="101" t="s">
        <v>89</v>
      </c>
      <c r="D238" s="101">
        <v>0</v>
      </c>
      <c r="E238" s="101">
        <v>0</v>
      </c>
      <c r="F238" s="101">
        <v>0</v>
      </c>
      <c r="G238" s="101">
        <v>0</v>
      </c>
      <c r="H238" s="101">
        <v>0</v>
      </c>
      <c r="I238" s="101">
        <v>1393694</v>
      </c>
      <c r="J238" s="101">
        <v>377134</v>
      </c>
      <c r="K238" s="101">
        <v>149246</v>
      </c>
      <c r="L238" s="101">
        <v>14834.381464099999</v>
      </c>
      <c r="M238" s="101">
        <v>1623.1827906999999</v>
      </c>
      <c r="N238" s="101">
        <f>SUM(Query2[[#This Row],[Column5]],Query2[[#This Row],[Column6]])</f>
        <v>0</v>
      </c>
      <c r="O238" s="101">
        <f>SUM(Query2[[#This Row],[Column7]],Query2[[#This Row],[Column8]])</f>
        <v>0</v>
      </c>
      <c r="P238" s="101">
        <f>SUM(Query2[[#This Row],[Column10]],Query2[[#This Row],[Column11]])</f>
        <v>526380</v>
      </c>
      <c r="Q238" s="101">
        <f>SUM(Query2[[#This Row],[Column12]],Query2[[#This Row],[Column13]])</f>
        <v>16457.5642548</v>
      </c>
      <c r="R238" s="103">
        <f>(Query2[[#This Row],[Column4]]/D295)</f>
        <v>0</v>
      </c>
      <c r="S238" s="103">
        <f>(Query2[[#This Row],[Column15]]/O302)</f>
        <v>0</v>
      </c>
      <c r="T238" s="103">
        <f>(Query2[[#This Row],[Column14]]/N302)</f>
        <v>0</v>
      </c>
      <c r="U238" s="103">
        <f>(Query2[[#This Row],[Column9]]/I295)</f>
        <v>0.35048179194363699</v>
      </c>
      <c r="V238" s="103" t="e">
        <f>(Query2[[#This Row],[Column17]]/Q302)</f>
        <v>#DIV/0!</v>
      </c>
      <c r="W238" s="103">
        <f>(Query2[[#This Row],[Column10]]+Query2[[#This Row],[Column11]]/J295+K295)</f>
        <v>2287492.0419358853</v>
      </c>
      <c r="X238" s="104">
        <f>(Query2[[#This Row],[Column5]]+Query2[[#This Row],[Column6]])</f>
        <v>0</v>
      </c>
      <c r="Y238" s="104">
        <f>(Query2[[#This Row],[Column7]]+Query2[[#This Row],[Column8]])</f>
        <v>0</v>
      </c>
      <c r="Z238" s="104">
        <f>(Query2[[#This Row],[Column10]]+Query2[[#This Row],[Column11]])</f>
        <v>526380</v>
      </c>
      <c r="AA238" s="104">
        <f>(Query2[[#This Row],[Column12]]+Query2[[#This Row],[Column13]])</f>
        <v>16457.5642548</v>
      </c>
      <c r="AB238" s="104">
        <f t="shared" si="65"/>
        <v>7043.4888148062018</v>
      </c>
      <c r="AC238" s="104">
        <f t="shared" si="66"/>
        <v>5.1455031964912283</v>
      </c>
      <c r="AD238" s="104">
        <f t="shared" si="67"/>
        <v>131.46842105263158</v>
      </c>
      <c r="AE238" s="104">
        <f t="shared" si="68"/>
        <v>2067932.1240833043</v>
      </c>
      <c r="AF238" s="104">
        <f>(Query2[[#This Row],[Column12]]+Query2[[#This Row],[Column13]]/I295)</f>
        <v>14834.381872292912</v>
      </c>
      <c r="AG238" s="104">
        <f t="shared" si="69"/>
        <v>3558909.4804108329</v>
      </c>
      <c r="AH238" s="102" t="s">
        <v>165</v>
      </c>
    </row>
    <row r="239" spans="1:34">
      <c r="A239" s="105" t="s">
        <v>208</v>
      </c>
      <c r="B239" s="101" t="s">
        <v>45</v>
      </c>
      <c r="C239" s="101" t="s">
        <v>89</v>
      </c>
      <c r="D239" s="101">
        <v>866642</v>
      </c>
      <c r="E239" s="101">
        <v>4167</v>
      </c>
      <c r="F239" s="101">
        <v>725743</v>
      </c>
      <c r="G239" s="101">
        <v>179.57629640000002</v>
      </c>
      <c r="H239" s="101">
        <v>20108.346916899998</v>
      </c>
      <c r="I239" s="101">
        <v>2904572</v>
      </c>
      <c r="J239" s="101">
        <v>797691</v>
      </c>
      <c r="K239" s="101">
        <v>876972</v>
      </c>
      <c r="L239" s="101">
        <v>32915.609034000001</v>
      </c>
      <c r="M239" s="101">
        <v>12308.1673655</v>
      </c>
      <c r="N239" s="101">
        <f>SUM(Query2[[#This Row],[Column5]],Query2[[#This Row],[Column6]])</f>
        <v>729910</v>
      </c>
      <c r="O239" s="101">
        <f>SUM(Query2[[#This Row],[Column7]],Query2[[#This Row],[Column8]])</f>
        <v>20287.923213299997</v>
      </c>
      <c r="P239" s="101">
        <f>SUM(Query2[[#This Row],[Column10]],Query2[[#This Row],[Column11]])</f>
        <v>1674663</v>
      </c>
      <c r="Q239" s="101">
        <f>SUM(Query2[[#This Row],[Column12]],Query2[[#This Row],[Column13]])</f>
        <v>45223.776399499999</v>
      </c>
      <c r="R239" s="103">
        <f>(Query2[[#This Row],[Column4]]/D296)</f>
        <v>0.37329562365905883</v>
      </c>
      <c r="S239" s="103">
        <f>(Query2[[#This Row],[Column15]]/O303)</f>
        <v>47.285543926358258</v>
      </c>
      <c r="T239" s="103">
        <f>(Query2[[#This Row],[Column14]]/N303)</f>
        <v>130.59760243335123</v>
      </c>
      <c r="U239" s="103">
        <f>(Query2[[#This Row],[Column9]]/I296)</f>
        <v>0.19202131387054336</v>
      </c>
      <c r="V239" s="103" t="e">
        <f>(Query2[[#This Row],[Column17]]/Q303)</f>
        <v>#DIV/0!</v>
      </c>
      <c r="W239" s="103">
        <f>(Query2[[#This Row],[Column10]]+Query2[[#This Row],[Column11]]/J296+K296)</f>
        <v>7059900.1733528236</v>
      </c>
      <c r="X239" s="104">
        <f>(Query2[[#This Row],[Column5]]+Query2[[#This Row],[Column6]])</f>
        <v>729910</v>
      </c>
      <c r="Y239" s="104">
        <f>(Query2[[#This Row],[Column7]]+Query2[[#This Row],[Column8]])</f>
        <v>20287.923213299997</v>
      </c>
      <c r="Z239" s="104">
        <f>(Query2[[#This Row],[Column10]]+Query2[[#This Row],[Column11]])</f>
        <v>1674663</v>
      </c>
      <c r="AA239" s="104">
        <f>(Query2[[#This Row],[Column12]]+Query2[[#This Row],[Column13]])</f>
        <v>45223.776399499999</v>
      </c>
      <c r="AB239" s="104">
        <f t="shared" si="65"/>
        <v>3144794.3567598835</v>
      </c>
      <c r="AC239" s="104">
        <f t="shared" si="66"/>
        <v>43.249472084525131</v>
      </c>
      <c r="AD239" s="104">
        <f t="shared" si="67"/>
        <v>641.35449951046633</v>
      </c>
      <c r="AE239" s="104">
        <f t="shared" si="68"/>
        <v>6464496.1460352233</v>
      </c>
      <c r="AF239" s="104">
        <f>(Query2[[#This Row],[Column12]]+Query2[[#This Row],[Column13]]/I296)</f>
        <v>32915.609847693195</v>
      </c>
      <c r="AG239" s="104">
        <f t="shared" si="69"/>
        <v>5058885.413994764</v>
      </c>
      <c r="AH239" s="102" t="s">
        <v>165</v>
      </c>
    </row>
    <row r="240" spans="1:34">
      <c r="A240" s="105" t="s">
        <v>208</v>
      </c>
      <c r="B240" s="101" t="s">
        <v>46</v>
      </c>
      <c r="C240" s="101" t="s">
        <v>90</v>
      </c>
      <c r="D240" s="101">
        <v>1670934</v>
      </c>
      <c r="E240" s="101">
        <v>747</v>
      </c>
      <c r="F240" s="101">
        <v>2830834</v>
      </c>
      <c r="G240" s="101">
        <v>59.694000000000003</v>
      </c>
      <c r="H240" s="101">
        <v>94508.058350000007</v>
      </c>
      <c r="I240" s="101">
        <v>0</v>
      </c>
      <c r="J240" s="101">
        <v>0</v>
      </c>
      <c r="K240" s="101">
        <v>0</v>
      </c>
      <c r="L240" s="101">
        <v>0</v>
      </c>
      <c r="M240" s="101">
        <v>0</v>
      </c>
      <c r="N240" s="101">
        <f>SUM(Query2[[#This Row],[Column5]],Query2[[#This Row],[Column6]])</f>
        <v>2831581</v>
      </c>
      <c r="O240" s="101">
        <f>SUM(Query2[[#This Row],[Column7]],Query2[[#This Row],[Column8]])</f>
        <v>94567.75235000001</v>
      </c>
      <c r="P240" s="101">
        <f>SUM(Query2[[#This Row],[Column10]],Query2[[#This Row],[Column11]])</f>
        <v>0</v>
      </c>
      <c r="Q240" s="101">
        <f>SUM(Query2[[#This Row],[Column12]],Query2[[#This Row],[Column13]])</f>
        <v>0</v>
      </c>
      <c r="R240" s="103" t="e">
        <f>(Query2[[#This Row],[Column4]]/D298)</f>
        <v>#DIV/0!</v>
      </c>
      <c r="S240" s="103" t="e">
        <f>(Query2[[#This Row],[Column15]]/O304)</f>
        <v>#DIV/0!</v>
      </c>
      <c r="T240" s="103" t="e">
        <f>(Query2[[#This Row],[Column14]]/N304)</f>
        <v>#DIV/0!</v>
      </c>
      <c r="U240" s="103">
        <f>(Query2[[#This Row],[Column9]]/I298)</f>
        <v>0</v>
      </c>
      <c r="V240" s="103">
        <f>(Query2[[#This Row],[Column17]]/Q304)</f>
        <v>0</v>
      </c>
      <c r="W240" s="103">
        <f>(Query2[[#This Row],[Column10]]+Query2[[#This Row],[Column11]]/J298+K298)</f>
        <v>1544453</v>
      </c>
      <c r="X240" s="104">
        <f>(Query2[[#This Row],[Column5]]+Query2[[#This Row],[Column6]])</f>
        <v>2831581</v>
      </c>
      <c r="Y240" s="104">
        <f>(Query2[[#This Row],[Column7]]+Query2[[#This Row],[Column8]])</f>
        <v>94567.75235000001</v>
      </c>
      <c r="Z240" s="104">
        <f>(Query2[[#This Row],[Column10]]+Query2[[#This Row],[Column11]])</f>
        <v>0</v>
      </c>
      <c r="AA240" s="104">
        <f>(Query2[[#This Row],[Column12]]+Query2[[#This Row],[Column13]])</f>
        <v>0</v>
      </c>
      <c r="AB240" s="104" t="e">
        <f>(G298+H298/E298+F298)</f>
        <v>#DIV/0!</v>
      </c>
      <c r="AC240" s="104" t="e">
        <f>(G298+H298/D298)</f>
        <v>#DIV/0!</v>
      </c>
      <c r="AD240" s="104" t="e">
        <f>(E298+F298/D298)</f>
        <v>#DIV/0!</v>
      </c>
      <c r="AE240" s="104">
        <f>(L298+M298/J298+K298)</f>
        <v>1636561.1807209719</v>
      </c>
      <c r="AF240" s="104">
        <f>(Query2[[#This Row],[Column12]]+Query2[[#This Row],[Column13]]/I298)</f>
        <v>0</v>
      </c>
      <c r="AG240" s="104">
        <f>(J298+K298/I298)</f>
        <v>2142960.4779203073</v>
      </c>
      <c r="AH240" s="102" t="s">
        <v>165</v>
      </c>
    </row>
    <row r="241" spans="1:34">
      <c r="A241" s="105" t="s">
        <v>208</v>
      </c>
      <c r="B241" s="101" t="s">
        <v>47</v>
      </c>
      <c r="C241" s="101" t="s">
        <v>90</v>
      </c>
      <c r="D241" s="101">
        <v>27627</v>
      </c>
      <c r="E241" s="101">
        <v>0</v>
      </c>
      <c r="F241" s="101">
        <v>3991</v>
      </c>
      <c r="G241" s="101">
        <v>0</v>
      </c>
      <c r="H241" s="101">
        <v>297.97386069999999</v>
      </c>
      <c r="I241" s="101">
        <v>0</v>
      </c>
      <c r="J241" s="101">
        <v>0</v>
      </c>
      <c r="K241" s="101">
        <v>0</v>
      </c>
      <c r="L241" s="101">
        <v>0</v>
      </c>
      <c r="M241" s="101">
        <v>0</v>
      </c>
      <c r="N241" s="101">
        <f>SUM(Query2[[#This Row],[Column5]],Query2[[#This Row],[Column6]])</f>
        <v>3991</v>
      </c>
      <c r="O241" s="101">
        <f>SUM(Query2[[#This Row],[Column7]],Query2[[#This Row],[Column8]])</f>
        <v>297.97386069999999</v>
      </c>
      <c r="P241" s="101">
        <f>SUM(Query2[[#This Row],[Column10]],Query2[[#This Row],[Column11]])</f>
        <v>0</v>
      </c>
      <c r="Q241" s="101">
        <f>SUM(Query2[[#This Row],[Column12]],Query2[[#This Row],[Column13]])</f>
        <v>0</v>
      </c>
      <c r="R241" s="103">
        <f>(Query2[[#This Row],[Column4]]/D299)</f>
        <v>0.9540039366000207</v>
      </c>
      <c r="S241" s="103">
        <f>(Query2[[#This Row],[Column15]]/O305)</f>
        <v>1.4004244179923312E-3</v>
      </c>
      <c r="T241" s="103">
        <f>(Query2[[#This Row],[Column14]]/N305)</f>
        <v>4.8907353835207833E-4</v>
      </c>
      <c r="U241" s="103">
        <f>(Query2[[#This Row],[Column9]]/I299)</f>
        <v>0</v>
      </c>
      <c r="V241" s="103">
        <f>(Query2[[#This Row],[Column17]]/Q305)</f>
        <v>0</v>
      </c>
      <c r="W241" s="103">
        <f>(Query2[[#This Row],[Column10]]+Query2[[#This Row],[Column11]]/J299+K299)</f>
        <v>606855</v>
      </c>
      <c r="X241" s="104">
        <f>(Query2[[#This Row],[Column5]]+Query2[[#This Row],[Column6]])</f>
        <v>3991</v>
      </c>
      <c r="Y241" s="104">
        <f>(Query2[[#This Row],[Column7]]+Query2[[#This Row],[Column8]])</f>
        <v>297.97386069999999</v>
      </c>
      <c r="Z241" s="104">
        <f>(Query2[[#This Row],[Column10]]+Query2[[#This Row],[Column11]])</f>
        <v>0</v>
      </c>
      <c r="AA241" s="104">
        <f>(Query2[[#This Row],[Column12]]+Query2[[#This Row],[Column13]])</f>
        <v>0</v>
      </c>
      <c r="AB241" s="104">
        <f>(G299+H299/E299+F299)</f>
        <v>37651.41735133333</v>
      </c>
      <c r="AC241" s="104">
        <f>(G299+H299/D299)</f>
        <v>65.67407883732173</v>
      </c>
      <c r="AD241" s="104">
        <f>(E299+F299/D299)</f>
        <v>1726.2978694015678</v>
      </c>
      <c r="AE241" s="104">
        <f>(L299+M299/J299+K299)</f>
        <v>781839.67243176058</v>
      </c>
      <c r="AF241" s="104">
        <f>(Query2[[#This Row],[Column12]]+Query2[[#This Row],[Column13]]/I299)</f>
        <v>0</v>
      </c>
      <c r="AG241" s="104">
        <f>(J299+K299/I299)</f>
        <v>4330652.3400803385</v>
      </c>
      <c r="AH241" s="102" t="s">
        <v>165</v>
      </c>
    </row>
    <row r="242" spans="1:34">
      <c r="A242" s="105" t="s">
        <v>208</v>
      </c>
      <c r="B242" s="101" t="s">
        <v>48</v>
      </c>
      <c r="C242" s="101" t="s">
        <v>90</v>
      </c>
      <c r="D242" s="101">
        <v>0</v>
      </c>
      <c r="E242" s="101">
        <v>0</v>
      </c>
      <c r="F242" s="101">
        <v>0</v>
      </c>
      <c r="G242" s="101">
        <v>0</v>
      </c>
      <c r="H242" s="101">
        <v>0</v>
      </c>
      <c r="I242" s="101">
        <v>2228</v>
      </c>
      <c r="J242" s="101">
        <v>44</v>
      </c>
      <c r="K242" s="101">
        <v>44</v>
      </c>
      <c r="L242" s="101">
        <v>2.2949999999999999</v>
      </c>
      <c r="M242" s="101">
        <v>1.6990295000000002</v>
      </c>
      <c r="N242" s="101">
        <f>SUM(Query2[[#This Row],[Column5]],Query2[[#This Row],[Column6]])</f>
        <v>0</v>
      </c>
      <c r="O242" s="101">
        <f>SUM(Query2[[#This Row],[Column7]],Query2[[#This Row],[Column8]])</f>
        <v>0</v>
      </c>
      <c r="P242" s="101">
        <f>SUM(Query2[[#This Row],[Column10]],Query2[[#This Row],[Column11]])</f>
        <v>88</v>
      </c>
      <c r="Q242" s="101">
        <f>SUM(Query2[[#This Row],[Column12]],Query2[[#This Row],[Column13]])</f>
        <v>3.9940294999999999</v>
      </c>
      <c r="R242" s="103" t="e">
        <f>(Query2[[#This Row],[Column4]]/D300)</f>
        <v>#DIV/0!</v>
      </c>
      <c r="S242" s="103" t="e">
        <f>(Query2[[#This Row],[Column15]]/O306)</f>
        <v>#DIV/0!</v>
      </c>
      <c r="T242" s="103" t="e">
        <f>(Query2[[#This Row],[Column14]]/N306)</f>
        <v>#DIV/0!</v>
      </c>
      <c r="U242" s="103">
        <f>(Query2[[#This Row],[Column9]]/I300)</f>
        <v>1.5886846860208583E-3</v>
      </c>
      <c r="V242" s="103">
        <f>(Query2[[#This Row],[Column17]]/Q306)</f>
        <v>1.9113689095791593E-4</v>
      </c>
      <c r="W242" s="103">
        <f>(Query2[[#This Row],[Column10]]+Query2[[#This Row],[Column11]]/J300+K300)</f>
        <v>240034.00007466652</v>
      </c>
      <c r="X242" s="104">
        <f>(Query2[[#This Row],[Column5]]+Query2[[#This Row],[Column6]])</f>
        <v>0</v>
      </c>
      <c r="Y242" s="104">
        <f>(Query2[[#This Row],[Column7]]+Query2[[#This Row],[Column8]])</f>
        <v>0</v>
      </c>
      <c r="Z242" s="104">
        <f>(Query2[[#This Row],[Column10]]+Query2[[#This Row],[Column11]])</f>
        <v>88</v>
      </c>
      <c r="AA242" s="104">
        <f>(Query2[[#This Row],[Column12]]+Query2[[#This Row],[Column13]])</f>
        <v>3.9940294999999999</v>
      </c>
      <c r="AB242" s="104" t="e">
        <f>(G300+H300/E300+F300)</f>
        <v>#DIV/0!</v>
      </c>
      <c r="AC242" s="104" t="e">
        <f>(G300+H300/D300)</f>
        <v>#DIV/0!</v>
      </c>
      <c r="AD242" s="104" t="e">
        <f>(E300+F300/D300)</f>
        <v>#DIV/0!</v>
      </c>
      <c r="AE242" s="104">
        <f>(L300+M300/J300+K300)</f>
        <v>265419.70155579899</v>
      </c>
      <c r="AF242" s="104">
        <f>(Query2[[#This Row],[Column12]]+Query2[[#This Row],[Column13]]/I300)</f>
        <v>2.2950012115000664</v>
      </c>
      <c r="AG242" s="104">
        <f>(J300+K300/I300)</f>
        <v>589287.17112586973</v>
      </c>
      <c r="AH242" s="102" t="s">
        <v>165</v>
      </c>
    </row>
    <row r="243" spans="1:34">
      <c r="A243" s="105" t="s">
        <v>208</v>
      </c>
      <c r="B243" s="101" t="s">
        <v>49</v>
      </c>
      <c r="C243" s="101" t="s">
        <v>90</v>
      </c>
      <c r="D243" s="101">
        <v>2773588</v>
      </c>
      <c r="E243" s="101">
        <v>7458</v>
      </c>
      <c r="F243" s="101">
        <v>6270025</v>
      </c>
      <c r="G243" s="101">
        <v>418.46600000000001</v>
      </c>
      <c r="H243" s="101">
        <v>143304.92804150001</v>
      </c>
      <c r="I243" s="101">
        <v>1693191</v>
      </c>
      <c r="J243" s="101">
        <v>578702</v>
      </c>
      <c r="K243" s="101">
        <v>1602954</v>
      </c>
      <c r="L243" s="101">
        <v>25659.877844999999</v>
      </c>
      <c r="M243" s="101">
        <v>23825.6141794</v>
      </c>
      <c r="N243" s="101">
        <f>SUM(Query2[[#This Row],[Column5]],Query2[[#This Row],[Column6]])</f>
        <v>6277483</v>
      </c>
      <c r="O243" s="101">
        <f>SUM(Query2[[#This Row],[Column7]],Query2[[#This Row],[Column8]])</f>
        <v>143723.3940415</v>
      </c>
      <c r="P243" s="101">
        <f>SUM(Query2[[#This Row],[Column10]],Query2[[#This Row],[Column11]])</f>
        <v>2181656</v>
      </c>
      <c r="Q243" s="101">
        <f>SUM(Query2[[#This Row],[Column12]],Query2[[#This Row],[Column13]])</f>
        <v>49485.492024399995</v>
      </c>
      <c r="R243" s="103">
        <f>(Query2[[#This Row],[Column4]]/D301)</f>
        <v>3.2316068738355925</v>
      </c>
      <c r="S243" s="103" t="e">
        <f>(Query2[[#This Row],[Column15]]/O307)</f>
        <v>#DIV/0!</v>
      </c>
      <c r="T243" s="103" t="e">
        <f>(Query2[[#This Row],[Column14]]/N307)</f>
        <v>#DIV/0!</v>
      </c>
      <c r="U243" s="103">
        <f>(Query2[[#This Row],[Column9]]/I301)</f>
        <v>0.58306298401595891</v>
      </c>
      <c r="V243" s="103">
        <f>(Query2[[#This Row],[Column17]]/Q307)</f>
        <v>12.940359480161232</v>
      </c>
      <c r="W243" s="103">
        <f>(Query2[[#This Row],[Column10]]+Query2[[#This Row],[Column11]]/J301+K301)</f>
        <v>1786741.389351008</v>
      </c>
      <c r="X243" s="104">
        <f>(Query2[[#This Row],[Column5]]+Query2[[#This Row],[Column6]])</f>
        <v>6277483</v>
      </c>
      <c r="Y243" s="104">
        <f>(Query2[[#This Row],[Column7]]+Query2[[#This Row],[Column8]])</f>
        <v>143723.3940415</v>
      </c>
      <c r="Z243" s="104">
        <f>(Query2[[#This Row],[Column10]]+Query2[[#This Row],[Column11]])</f>
        <v>2181656</v>
      </c>
      <c r="AA243" s="104">
        <f>(Query2[[#This Row],[Column12]]+Query2[[#This Row],[Column13]])</f>
        <v>49485.492024399995</v>
      </c>
      <c r="AB243" s="104">
        <f>(G301+H301/E301+F301)</f>
        <v>955406.28172508953</v>
      </c>
      <c r="AC243" s="104">
        <f>(G301+H301/D301)</f>
        <v>220.81340475304225</v>
      </c>
      <c r="AD243" s="104">
        <f>(E301+F301/D301)</f>
        <v>5155.1129144825227</v>
      </c>
      <c r="AE243" s="104">
        <f>(L301+M301/J301+K301)</f>
        <v>1258429.6641157509</v>
      </c>
      <c r="AF243" s="104">
        <f>(Query2[[#This Row],[Column12]]+Query2[[#This Row],[Column13]]/I301)</f>
        <v>25659.886049528432</v>
      </c>
      <c r="AG243" s="104">
        <f>(J301+K301/I301)</f>
        <v>1153743.4159969201</v>
      </c>
      <c r="AH243" s="102" t="s">
        <v>165</v>
      </c>
    </row>
    <row r="244" spans="1:34">
      <c r="A244" s="105" t="s">
        <v>208</v>
      </c>
      <c r="B244" s="101" t="s">
        <v>50</v>
      </c>
      <c r="C244" s="101" t="s">
        <v>90</v>
      </c>
      <c r="D244" s="101">
        <v>0</v>
      </c>
      <c r="E244" s="101">
        <v>0</v>
      </c>
      <c r="F244" s="101">
        <v>0</v>
      </c>
      <c r="G244" s="101">
        <v>0</v>
      </c>
      <c r="H244" s="101">
        <v>0</v>
      </c>
      <c r="I244" s="101">
        <v>1461229</v>
      </c>
      <c r="J244" s="101">
        <v>360623</v>
      </c>
      <c r="K244" s="101">
        <v>478395</v>
      </c>
      <c r="L244" s="101">
        <v>9467.6633835000011</v>
      </c>
      <c r="M244" s="101">
        <v>3687.0070627999999</v>
      </c>
      <c r="N244" s="101">
        <f>SUM(Query2[[#This Row],[Column5]],Query2[[#This Row],[Column6]])</f>
        <v>0</v>
      </c>
      <c r="O244" s="101">
        <f>SUM(Query2[[#This Row],[Column7]],Query2[[#This Row],[Column8]])</f>
        <v>0</v>
      </c>
      <c r="P244" s="101">
        <f>SUM(Query2[[#This Row],[Column10]],Query2[[#This Row],[Column11]])</f>
        <v>839018</v>
      </c>
      <c r="Q244" s="101">
        <f>SUM(Query2[[#This Row],[Column12]],Query2[[#This Row],[Column13]])</f>
        <v>13154.670446300001</v>
      </c>
      <c r="R244" s="103" t="e">
        <f>(Query2[[#This Row],[Column4]]/#REF!)</f>
        <v>#REF!</v>
      </c>
      <c r="S244" s="103">
        <f>(Query2[[#This Row],[Column15]]/O308)</f>
        <v>0</v>
      </c>
      <c r="T244" s="103">
        <f>(Query2[[#This Row],[Column14]]/N308)</f>
        <v>0</v>
      </c>
      <c r="U244" s="103" t="e">
        <f>(Query2[[#This Row],[Column9]]/#REF!)</f>
        <v>#REF!</v>
      </c>
      <c r="V244" s="103">
        <f>(Query2[[#This Row],[Column17]]/Q308)</f>
        <v>0.71690892376290771</v>
      </c>
      <c r="W244" s="103" t="e">
        <f>(Query2[[#This Row],[Column10]]+Query2[[#This Row],[Column11]]/#REF!+#REF!)</f>
        <v>#REF!</v>
      </c>
      <c r="X244" s="104">
        <f>(Query2[[#This Row],[Column5]]+Query2[[#This Row],[Column6]])</f>
        <v>0</v>
      </c>
      <c r="Y244" s="104">
        <f>(Query2[[#This Row],[Column7]]+Query2[[#This Row],[Column8]])</f>
        <v>0</v>
      </c>
      <c r="Z244" s="104">
        <f>(Query2[[#This Row],[Column10]]+Query2[[#This Row],[Column11]])</f>
        <v>839018</v>
      </c>
      <c r="AA244" s="104">
        <f>(Query2[[#This Row],[Column12]]+Query2[[#This Row],[Column13]])</f>
        <v>13154.670446300001</v>
      </c>
      <c r="AB244" s="104" t="e">
        <f>(#REF!+#REF!/#REF!+#REF!)</f>
        <v>#REF!</v>
      </c>
      <c r="AC244" s="104" t="e">
        <f>(#REF!+#REF!/#REF!)</f>
        <v>#REF!</v>
      </c>
      <c r="AD244" s="104" t="e">
        <f>(#REF!+#REF!/#REF!)</f>
        <v>#REF!</v>
      </c>
      <c r="AE244" s="104" t="e">
        <f>(#REF!+#REF!/#REF!+#REF!)</f>
        <v>#REF!</v>
      </c>
      <c r="AF244" s="104" t="e">
        <f>(Query2[[#This Row],[Column12]]+Query2[[#This Row],[Column13]]/#REF!)</f>
        <v>#REF!</v>
      </c>
      <c r="AG244" s="104" t="e">
        <f>(#REF!+#REF!/#REF!)</f>
        <v>#REF!</v>
      </c>
      <c r="AH244" s="102" t="s">
        <v>165</v>
      </c>
    </row>
    <row r="245" spans="1:34">
      <c r="A245" s="105" t="s">
        <v>208</v>
      </c>
      <c r="B245" s="101" t="s">
        <v>51</v>
      </c>
      <c r="C245" s="101" t="s">
        <v>90</v>
      </c>
      <c r="D245" s="101">
        <v>0</v>
      </c>
      <c r="E245" s="101">
        <v>0</v>
      </c>
      <c r="F245" s="101">
        <v>0</v>
      </c>
      <c r="G245" s="101">
        <v>0</v>
      </c>
      <c r="H245" s="101">
        <v>0</v>
      </c>
      <c r="I245" s="101">
        <v>126393</v>
      </c>
      <c r="J245" s="101">
        <v>26229</v>
      </c>
      <c r="K245" s="101">
        <v>65685</v>
      </c>
      <c r="L245" s="101">
        <v>1427.32197</v>
      </c>
      <c r="M245" s="101">
        <v>978.74958000000004</v>
      </c>
      <c r="N245" s="101">
        <f>SUM(Query2[[#This Row],[Column5]],Query2[[#This Row],[Column6]])</f>
        <v>0</v>
      </c>
      <c r="O245" s="101">
        <f>SUM(Query2[[#This Row],[Column7]],Query2[[#This Row],[Column8]])</f>
        <v>0</v>
      </c>
      <c r="P245" s="101">
        <f>SUM(Query2[[#This Row],[Column10]],Query2[[#This Row],[Column11]])</f>
        <v>91914</v>
      </c>
      <c r="Q245" s="101">
        <f>SUM(Query2[[#This Row],[Column12]],Query2[[#This Row],[Column13]])</f>
        <v>2406.0715500000001</v>
      </c>
      <c r="R245" s="103">
        <f>(Query2[[#This Row],[Column4]]/D302)</f>
        <v>0</v>
      </c>
      <c r="S245" s="103">
        <f>(Query2[[#This Row],[Column15]]/O309)</f>
        <v>0</v>
      </c>
      <c r="T245" s="103">
        <f>(Query2[[#This Row],[Column14]]/N309)</f>
        <v>0</v>
      </c>
      <c r="U245" s="103" t="e">
        <f>(Query2[[#This Row],[Column9]]/I302)</f>
        <v>#DIV/0!</v>
      </c>
      <c r="V245" s="103">
        <f>(Query2[[#This Row],[Column17]]/Q309)</f>
        <v>4.3686992459056599E-2</v>
      </c>
      <c r="W245" s="103" t="e">
        <f>(Query2[[#This Row],[Column10]]+Query2[[#This Row],[Column11]]/J302+K302)</f>
        <v>#DIV/0!</v>
      </c>
      <c r="X245" s="104">
        <f>(Query2[[#This Row],[Column5]]+Query2[[#This Row],[Column6]])</f>
        <v>0</v>
      </c>
      <c r="Y245" s="104">
        <f>(Query2[[#This Row],[Column7]]+Query2[[#This Row],[Column8]])</f>
        <v>0</v>
      </c>
      <c r="Z245" s="104">
        <f>(Query2[[#This Row],[Column10]]+Query2[[#This Row],[Column11]])</f>
        <v>91914</v>
      </c>
      <c r="AA245" s="104">
        <f>(Query2[[#This Row],[Column12]]+Query2[[#This Row],[Column13]])</f>
        <v>2406.0715500000001</v>
      </c>
      <c r="AB245" s="104">
        <f>(G302+H302/E302+F302)</f>
        <v>3494610.5372077338</v>
      </c>
      <c r="AC245" s="104">
        <f>(G302+H302/D302)</f>
        <v>92.248978871652824</v>
      </c>
      <c r="AD245" s="104">
        <f>(E302+F302/D302)</f>
        <v>1167.1074051760063</v>
      </c>
      <c r="AE245" s="104" t="e">
        <f>(L302+M302/J302+K302)</f>
        <v>#DIV/0!</v>
      </c>
      <c r="AF245" s="104" t="e">
        <f>(Query2[[#This Row],[Column12]]+Query2[[#This Row],[Column13]]/I302)</f>
        <v>#DIV/0!</v>
      </c>
      <c r="AG245" s="104" t="e">
        <f>(J302+K302/I302)</f>
        <v>#DIV/0!</v>
      </c>
      <c r="AH245" s="102" t="s">
        <v>165</v>
      </c>
    </row>
    <row r="246" spans="1:34">
      <c r="A246" s="105" t="s">
        <v>208</v>
      </c>
      <c r="B246" s="101" t="s">
        <v>52</v>
      </c>
      <c r="C246" s="101" t="s">
        <v>90</v>
      </c>
      <c r="D246" s="101">
        <v>871492</v>
      </c>
      <c r="E246" s="101">
        <v>874</v>
      </c>
      <c r="F246" s="101">
        <v>867945</v>
      </c>
      <c r="G246" s="101">
        <v>72.418588999999997</v>
      </c>
      <c r="H246" s="101">
        <v>26693.351748600002</v>
      </c>
      <c r="I246" s="101">
        <v>481417</v>
      </c>
      <c r="J246" s="101">
        <v>199409</v>
      </c>
      <c r="K246" s="101">
        <v>198322</v>
      </c>
      <c r="L246" s="101">
        <v>15959.303557800005</v>
      </c>
      <c r="M246" s="101">
        <v>7347.608948000001</v>
      </c>
      <c r="N246" s="101">
        <f>SUM(Query2[[#This Row],[Column5]],Query2[[#This Row],[Column6]])</f>
        <v>868819</v>
      </c>
      <c r="O246" s="101">
        <f>SUM(Query2[[#This Row],[Column7]],Query2[[#This Row],[Column8]])</f>
        <v>26765.770337600003</v>
      </c>
      <c r="P246" s="101">
        <f>SUM(Query2[[#This Row],[Column10]],Query2[[#This Row],[Column11]])</f>
        <v>397731</v>
      </c>
      <c r="Q246" s="101">
        <f>SUM(Query2[[#This Row],[Column12]],Query2[[#This Row],[Column13]])</f>
        <v>23306.912505800006</v>
      </c>
      <c r="R246" s="103">
        <f>(Query2[[#This Row],[Column4]]/D303)</f>
        <v>31.748342440801459</v>
      </c>
      <c r="S246" s="103" t="e">
        <f>(Query2[[#This Row],[Column15]]/O310)</f>
        <v>#DIV/0!</v>
      </c>
      <c r="T246" s="103" t="e">
        <f>(Query2[[#This Row],[Column14]]/N310)</f>
        <v>#DIV/0!</v>
      </c>
      <c r="U246" s="103" t="e">
        <f>(Query2[[#This Row],[Column9]]/I303)</f>
        <v>#DIV/0!</v>
      </c>
      <c r="V246" s="103" t="e">
        <f>(Query2[[#This Row],[Column17]]/Q310)</f>
        <v>#DIV/0!</v>
      </c>
      <c r="W246" s="103" t="e">
        <f>(Query2[[#This Row],[Column10]]+Query2[[#This Row],[Column11]]/J303+K303)</f>
        <v>#DIV/0!</v>
      </c>
      <c r="X246" s="104">
        <f>(Query2[[#This Row],[Column5]]+Query2[[#This Row],[Column6]])</f>
        <v>868819</v>
      </c>
      <c r="Y246" s="104">
        <f>(Query2[[#This Row],[Column7]]+Query2[[#This Row],[Column8]])</f>
        <v>26765.770337600003</v>
      </c>
      <c r="Z246" s="104">
        <f>(Query2[[#This Row],[Column10]]+Query2[[#This Row],[Column11]])</f>
        <v>397731</v>
      </c>
      <c r="AA246" s="104">
        <f>(Query2[[#This Row],[Column12]]+Query2[[#This Row],[Column13]])</f>
        <v>23306.912505800006</v>
      </c>
      <c r="AB246" s="104" t="e">
        <f>(G303+H303/E303+F303)</f>
        <v>#DIV/0!</v>
      </c>
      <c r="AC246" s="104">
        <f>(G303+H303/D303)</f>
        <v>1.5630283475409835E-2</v>
      </c>
      <c r="AD246" s="104">
        <f>(E303+F303/D303)</f>
        <v>0.20360655737704919</v>
      </c>
      <c r="AE246" s="104" t="e">
        <f>(L303+M303/J303+K303)</f>
        <v>#DIV/0!</v>
      </c>
      <c r="AF246" s="104" t="e">
        <f>(Query2[[#This Row],[Column12]]+Query2[[#This Row],[Column13]]/I303)</f>
        <v>#DIV/0!</v>
      </c>
      <c r="AG246" s="104" t="e">
        <f>(J303+K303/I303)</f>
        <v>#DIV/0!</v>
      </c>
      <c r="AH246" s="102" t="s">
        <v>165</v>
      </c>
    </row>
    <row r="247" spans="1:34">
      <c r="A247" s="105" t="s">
        <v>208</v>
      </c>
      <c r="B247" s="101" t="s">
        <v>53</v>
      </c>
      <c r="C247" s="101" t="s">
        <v>90</v>
      </c>
      <c r="D247" s="101">
        <v>1441904</v>
      </c>
      <c r="E247" s="101">
        <v>1722</v>
      </c>
      <c r="F247" s="101">
        <v>1729152</v>
      </c>
      <c r="G247" s="101">
        <v>119.3098</v>
      </c>
      <c r="H247" s="101">
        <v>40126.06611</v>
      </c>
      <c r="I247" s="101">
        <v>982994</v>
      </c>
      <c r="J247" s="101">
        <v>543497</v>
      </c>
      <c r="K247" s="101">
        <v>948506</v>
      </c>
      <c r="L247" s="101">
        <v>21867.860769300001</v>
      </c>
      <c r="M247" s="101">
        <v>12918.2003979</v>
      </c>
      <c r="N247" s="101">
        <f>SUM(Query2[[#This Row],[Column5]],Query2[[#This Row],[Column6]])</f>
        <v>1730874</v>
      </c>
      <c r="O247" s="101">
        <f>SUM(Query2[[#This Row],[Column7]],Query2[[#This Row],[Column8]])</f>
        <v>40245.375910000002</v>
      </c>
      <c r="P247" s="101">
        <f>SUM(Query2[[#This Row],[Column10]],Query2[[#This Row],[Column11]])</f>
        <v>1492003</v>
      </c>
      <c r="Q247" s="101">
        <f>SUM(Query2[[#This Row],[Column12]],Query2[[#This Row],[Column13]])</f>
        <v>34786.061167200001</v>
      </c>
      <c r="R247" s="103" t="e">
        <f>(Query2[[#This Row],[Column4]]/D304)</f>
        <v>#DIV/0!</v>
      </c>
      <c r="S247" s="103" t="e">
        <f>(Query2[[#This Row],[Column15]]/O311)</f>
        <v>#DIV/0!</v>
      </c>
      <c r="T247" s="103" t="e">
        <f>(Query2[[#This Row],[Column14]]/N311)</f>
        <v>#DIV/0!</v>
      </c>
      <c r="U247" s="103">
        <f>(Query2[[#This Row],[Column9]]/I304)</f>
        <v>445.39827820570912</v>
      </c>
      <c r="V247" s="103">
        <f>(Query2[[#This Row],[Column17]]/Q311)</f>
        <v>23.444593480218696</v>
      </c>
      <c r="W247" s="103">
        <f>(Query2[[#This Row],[Column10]]+Query2[[#This Row],[Column11]]/J304+K304)</f>
        <v>573221.8125</v>
      </c>
      <c r="X247" s="104">
        <f>(Query2[[#This Row],[Column5]]+Query2[[#This Row],[Column6]])</f>
        <v>1730874</v>
      </c>
      <c r="Y247" s="104">
        <f>(Query2[[#This Row],[Column7]]+Query2[[#This Row],[Column8]])</f>
        <v>40245.375910000002</v>
      </c>
      <c r="Z247" s="104">
        <f>(Query2[[#This Row],[Column10]]+Query2[[#This Row],[Column11]])</f>
        <v>1492003</v>
      </c>
      <c r="AA247" s="104">
        <f>(Query2[[#This Row],[Column12]]+Query2[[#This Row],[Column13]])</f>
        <v>34786.061167200001</v>
      </c>
      <c r="AB247" s="104" t="e">
        <f>(G304+H304/E304+F304)</f>
        <v>#DIV/0!</v>
      </c>
      <c r="AC247" s="104" t="e">
        <f>(G304+H304/D304)</f>
        <v>#DIV/0!</v>
      </c>
      <c r="AD247" s="104" t="e">
        <f>(E304+F304/D304)</f>
        <v>#DIV/0!</v>
      </c>
      <c r="AE247" s="104">
        <f>(L304+M304/J304+K304)</f>
        <v>85.325851078124998</v>
      </c>
      <c r="AF247" s="104">
        <f>(Query2[[#This Row],[Column12]]+Query2[[#This Row],[Column13]]/I304)</f>
        <v>21873.714054482556</v>
      </c>
      <c r="AG247" s="104">
        <f>(J304+K304/I304)</f>
        <v>32.038060715903939</v>
      </c>
      <c r="AH247" s="102" t="s">
        <v>165</v>
      </c>
    </row>
    <row r="248" spans="1:34">
      <c r="A248" s="105" t="s">
        <v>208</v>
      </c>
      <c r="B248" s="101" t="s">
        <v>55</v>
      </c>
      <c r="C248" s="101" t="s">
        <v>91</v>
      </c>
      <c r="D248" s="101">
        <v>0</v>
      </c>
      <c r="E248" s="101">
        <v>0</v>
      </c>
      <c r="F248" s="101">
        <v>0</v>
      </c>
      <c r="G248" s="101">
        <v>0</v>
      </c>
      <c r="H248" s="101">
        <v>0</v>
      </c>
      <c r="I248" s="101">
        <v>1210146</v>
      </c>
      <c r="J248" s="101">
        <v>0</v>
      </c>
      <c r="K248" s="101">
        <v>238391</v>
      </c>
      <c r="L248" s="101">
        <v>0</v>
      </c>
      <c r="M248" s="101">
        <v>1137.1556527</v>
      </c>
      <c r="N248" s="101">
        <f>SUM(Query2[[#This Row],[Column5]],Query2[[#This Row],[Column6]])</f>
        <v>0</v>
      </c>
      <c r="O248" s="101">
        <f>SUM(Query2[[#This Row],[Column7]],Query2[[#This Row],[Column8]])</f>
        <v>0</v>
      </c>
      <c r="P248" s="101">
        <f>SUM(Query2[[#This Row],[Column10]],Query2[[#This Row],[Column11]])</f>
        <v>238391</v>
      </c>
      <c r="Q248" s="101">
        <f>SUM(Query2[[#This Row],[Column12]],Query2[[#This Row],[Column13]])</f>
        <v>1137.1556527</v>
      </c>
      <c r="R248" s="103" t="e">
        <f>(Query2[[#This Row],[Column4]]/D306)</f>
        <v>#DIV/0!</v>
      </c>
      <c r="S248" s="103" t="e">
        <f>(Query2[[#This Row],[Column15]]/O312)</f>
        <v>#DIV/0!</v>
      </c>
      <c r="T248" s="103" t="e">
        <f>(Query2[[#This Row],[Column14]]/N312)</f>
        <v>#DIV/0!</v>
      </c>
      <c r="U248" s="103">
        <f>(Query2[[#This Row],[Column9]]/I306)</f>
        <v>0.84637668590484239</v>
      </c>
      <c r="V248" s="103">
        <f>(Query2[[#This Row],[Column17]]/Q312)</f>
        <v>0.14478880770088923</v>
      </c>
      <c r="W248" s="103">
        <f>(Query2[[#This Row],[Column10]]+Query2[[#This Row],[Column11]]/J306+K306)</f>
        <v>651208.46382279124</v>
      </c>
      <c r="X248" s="104">
        <f>(Query2[[#This Row],[Column5]]+Query2[[#This Row],[Column6]])</f>
        <v>0</v>
      </c>
      <c r="Y248" s="104">
        <f>(Query2[[#This Row],[Column7]]+Query2[[#This Row],[Column8]])</f>
        <v>0</v>
      </c>
      <c r="Z248" s="104">
        <f>(Query2[[#This Row],[Column10]]+Query2[[#This Row],[Column11]])</f>
        <v>238391</v>
      </c>
      <c r="AA248" s="104">
        <f>(Query2[[#This Row],[Column12]]+Query2[[#This Row],[Column13]])</f>
        <v>1137.1556527</v>
      </c>
      <c r="AB248" s="104" t="e">
        <f>(G306+H306/E306+F306)</f>
        <v>#DIV/0!</v>
      </c>
      <c r="AC248" s="104" t="e">
        <f>(G306+H306/D306)</f>
        <v>#DIV/0!</v>
      </c>
      <c r="AD248" s="104" t="e">
        <f>(E306+F306/D306)</f>
        <v>#DIV/0!</v>
      </c>
      <c r="AE248" s="104">
        <f>(L306+M306/J306+K306)</f>
        <v>665988.67728856881</v>
      </c>
      <c r="AF248" s="104">
        <f>(Query2[[#This Row],[Column12]]+Query2[[#This Row],[Column13]]/I306)</f>
        <v>7.9532720241209237E-4</v>
      </c>
      <c r="AG248" s="104">
        <f>(J306+K306/I306)</f>
        <v>513970.45545518381</v>
      </c>
      <c r="AH248" s="102" t="s">
        <v>165</v>
      </c>
    </row>
    <row r="249" spans="1:34">
      <c r="A249" s="105" t="s">
        <v>208</v>
      </c>
      <c r="B249" s="101" t="s">
        <v>56</v>
      </c>
      <c r="C249" s="101" t="s">
        <v>91</v>
      </c>
      <c r="D249" s="101">
        <v>0</v>
      </c>
      <c r="E249" s="101">
        <v>0</v>
      </c>
      <c r="F249" s="101">
        <v>0</v>
      </c>
      <c r="G249" s="101">
        <v>0</v>
      </c>
      <c r="H249" s="101">
        <v>0</v>
      </c>
      <c r="I249" s="101">
        <v>1178472</v>
      </c>
      <c r="J249" s="101">
        <v>211382</v>
      </c>
      <c r="K249" s="101">
        <v>115965</v>
      </c>
      <c r="L249" s="101">
        <v>6437.6320999999998</v>
      </c>
      <c r="M249" s="101">
        <v>851.79650349999997</v>
      </c>
      <c r="N249" s="101">
        <f>SUM(Query2[[#This Row],[Column5]],Query2[[#This Row],[Column6]])</f>
        <v>0</v>
      </c>
      <c r="O249" s="101">
        <f>SUM(Query2[[#This Row],[Column7]],Query2[[#This Row],[Column8]])</f>
        <v>0</v>
      </c>
      <c r="P249" s="101">
        <f>SUM(Query2[[#This Row],[Column10]],Query2[[#This Row],[Column11]])</f>
        <v>327347</v>
      </c>
      <c r="Q249" s="101">
        <f>SUM(Query2[[#This Row],[Column12]],Query2[[#This Row],[Column13]])</f>
        <v>7289.4286034999996</v>
      </c>
      <c r="R249" s="103" t="e">
        <f>(Query2[[#This Row],[Column4]]/D307)</f>
        <v>#DIV/0!</v>
      </c>
      <c r="S249" s="103" t="e">
        <f>(Query2[[#This Row],[Column15]]/O313)</f>
        <v>#DIV/0!</v>
      </c>
      <c r="T249" s="103" t="e">
        <f>(Query2[[#This Row],[Column14]]/N313)</f>
        <v>#DIV/0!</v>
      </c>
      <c r="U249" s="103">
        <f>(Query2[[#This Row],[Column9]]/I307)</f>
        <v>9.3187098202636349</v>
      </c>
      <c r="V249" s="103" t="e">
        <f>(Query2[[#This Row],[Column17]]/Q313)</f>
        <v>#DIV/0!</v>
      </c>
      <c r="W249" s="103">
        <f>(Query2[[#This Row],[Column10]]+Query2[[#This Row],[Column11]]/J307+K307)</f>
        <v>303260.8852038912</v>
      </c>
      <c r="X249" s="104">
        <f>(Query2[[#This Row],[Column5]]+Query2[[#This Row],[Column6]])</f>
        <v>0</v>
      </c>
      <c r="Y249" s="104">
        <f>(Query2[[#This Row],[Column7]]+Query2[[#This Row],[Column8]])</f>
        <v>0</v>
      </c>
      <c r="Z249" s="104">
        <f>(Query2[[#This Row],[Column10]]+Query2[[#This Row],[Column11]])</f>
        <v>327347</v>
      </c>
      <c r="AA249" s="104">
        <f>(Query2[[#This Row],[Column12]]+Query2[[#This Row],[Column13]])</f>
        <v>7289.4286034999996</v>
      </c>
      <c r="AB249" s="104" t="e">
        <f>(G307+H307/E307+F307)</f>
        <v>#DIV/0!</v>
      </c>
      <c r="AC249" s="104" t="e">
        <f>(G307+H307/D307)</f>
        <v>#DIV/0!</v>
      </c>
      <c r="AD249" s="104" t="e">
        <f>(E307+F307/D307)</f>
        <v>#DIV/0!</v>
      </c>
      <c r="AE249" s="104">
        <f>(L307+M307/J307+K307)</f>
        <v>94103.187402607175</v>
      </c>
      <c r="AF249" s="104">
        <f>(Query2[[#This Row],[Column12]]+Query2[[#This Row],[Column13]]/I307)</f>
        <v>6437.6388355392764</v>
      </c>
      <c r="AG249" s="104">
        <f>(J307+K307/I307)</f>
        <v>40193.726504985651</v>
      </c>
      <c r="AH249" s="102" t="s">
        <v>165</v>
      </c>
    </row>
    <row r="250" spans="1:34">
      <c r="A250" s="105" t="s">
        <v>208</v>
      </c>
      <c r="B250" s="101" t="s">
        <v>57</v>
      </c>
      <c r="C250" s="101" t="s">
        <v>91</v>
      </c>
      <c r="D250" s="101">
        <v>0</v>
      </c>
      <c r="E250" s="101">
        <v>0</v>
      </c>
      <c r="F250" s="101">
        <v>0</v>
      </c>
      <c r="G250" s="101">
        <v>0</v>
      </c>
      <c r="H250" s="101">
        <v>0</v>
      </c>
      <c r="I250" s="101">
        <v>30</v>
      </c>
      <c r="J250" s="101">
        <v>0</v>
      </c>
      <c r="K250" s="101">
        <v>0</v>
      </c>
      <c r="L250" s="101">
        <v>0</v>
      </c>
      <c r="M250" s="101">
        <v>0</v>
      </c>
      <c r="N250" s="101">
        <f>SUM(Query2[[#This Row],[Column5]],Query2[[#This Row],[Column6]])</f>
        <v>0</v>
      </c>
      <c r="O250" s="101">
        <f>SUM(Query2[[#This Row],[Column7]],Query2[[#This Row],[Column8]])</f>
        <v>0</v>
      </c>
      <c r="P250" s="101">
        <f>SUM(Query2[[#This Row],[Column10]],Query2[[#This Row],[Column11]])</f>
        <v>0</v>
      </c>
      <c r="Q250" s="101">
        <f>SUM(Query2[[#This Row],[Column12]],Query2[[#This Row],[Column13]])</f>
        <v>0</v>
      </c>
      <c r="R250" s="103">
        <f>(Query2[[#This Row],[Column4]]/D308)</f>
        <v>0</v>
      </c>
      <c r="S250" s="103" t="e">
        <f>(Query2[[#This Row],[Column15]]/O314)</f>
        <v>#DIV/0!</v>
      </c>
      <c r="T250" s="103" t="e">
        <f>(Query2[[#This Row],[Column14]]/N314)</f>
        <v>#DIV/0!</v>
      </c>
      <c r="U250" s="103">
        <f>(Query2[[#This Row],[Column9]]/I308)</f>
        <v>6.2354635755395234E-5</v>
      </c>
      <c r="V250" s="103" t="e">
        <f>(Query2[[#This Row],[Column17]]/Q314)</f>
        <v>#DIV/0!</v>
      </c>
      <c r="W250" s="103">
        <f>(Query2[[#This Row],[Column10]]+Query2[[#This Row],[Column11]]/J308+K308)</f>
        <v>223600</v>
      </c>
      <c r="X250" s="104">
        <f>(Query2[[#This Row],[Column5]]+Query2[[#This Row],[Column6]])</f>
        <v>0</v>
      </c>
      <c r="Y250" s="104">
        <f>(Query2[[#This Row],[Column7]]+Query2[[#This Row],[Column8]])</f>
        <v>0</v>
      </c>
      <c r="Z250" s="104">
        <f>(Query2[[#This Row],[Column10]]+Query2[[#This Row],[Column11]])</f>
        <v>0</v>
      </c>
      <c r="AA250" s="104">
        <f>(Query2[[#This Row],[Column12]]+Query2[[#This Row],[Column13]])</f>
        <v>0</v>
      </c>
      <c r="AB250" s="104">
        <f>(G308+H308/E308+F308)</f>
        <v>1173405.2100311839</v>
      </c>
      <c r="AC250" s="104">
        <f>(G308+H308/D308)</f>
        <v>93.013152850550142</v>
      </c>
      <c r="AD250" s="104">
        <f>(E308+F308/D308)</f>
        <v>1235.3481034474835</v>
      </c>
      <c r="AE250" s="104">
        <f>(L308+M308/J308+K308)</f>
        <v>234960.19650004883</v>
      </c>
      <c r="AF250" s="104">
        <f>(Query2[[#This Row],[Column12]]+Query2[[#This Row],[Column13]]/I308)</f>
        <v>0</v>
      </c>
      <c r="AG250" s="104">
        <f>(J308+K308/I308)</f>
        <v>213428.46474988517</v>
      </c>
      <c r="AH250" s="102" t="s">
        <v>165</v>
      </c>
    </row>
    <row r="251" spans="1:34">
      <c r="A251" s="105" t="s">
        <v>208</v>
      </c>
      <c r="B251" s="101" t="s">
        <v>58</v>
      </c>
      <c r="C251" s="101" t="s">
        <v>91</v>
      </c>
      <c r="D251" s="101">
        <v>0</v>
      </c>
      <c r="E251" s="101">
        <v>0</v>
      </c>
      <c r="F251" s="101">
        <v>0</v>
      </c>
      <c r="G251" s="101">
        <v>0</v>
      </c>
      <c r="H251" s="101">
        <v>0</v>
      </c>
      <c r="I251" s="101">
        <v>0</v>
      </c>
      <c r="J251" s="101">
        <v>0</v>
      </c>
      <c r="K251" s="101">
        <v>0</v>
      </c>
      <c r="L251" s="101">
        <v>0</v>
      </c>
      <c r="M251" s="101">
        <v>0</v>
      </c>
      <c r="N251" s="101">
        <f>SUM(Query2[[#This Row],[Column5]],Query2[[#This Row],[Column6]])</f>
        <v>0</v>
      </c>
      <c r="O251" s="101">
        <f>SUM(Query2[[#This Row],[Column7]],Query2[[#This Row],[Column8]])</f>
        <v>0</v>
      </c>
      <c r="P251" s="101">
        <f>SUM(Query2[[#This Row],[Column10]],Query2[[#This Row],[Column11]])</f>
        <v>0</v>
      </c>
      <c r="Q251" s="101">
        <f>SUM(Query2[[#This Row],[Column12]],Query2[[#This Row],[Column13]])</f>
        <v>0</v>
      </c>
      <c r="R251" s="103">
        <f>(Query2[[#This Row],[Column4]]/D309)</f>
        <v>0</v>
      </c>
      <c r="S251" s="103" t="e">
        <f>(Query2[[#This Row],[Column15]]/O315)</f>
        <v>#DIV/0!</v>
      </c>
      <c r="T251" s="103" t="e">
        <f>(Query2[[#This Row],[Column14]]/N315)</f>
        <v>#DIV/0!</v>
      </c>
      <c r="U251" s="103">
        <f>(Query2[[#This Row],[Column9]]/I309)</f>
        <v>0</v>
      </c>
      <c r="V251" s="103">
        <f>(Query2[[#This Row],[Column17]]/Q315)</f>
        <v>0</v>
      </c>
      <c r="W251" s="103">
        <f>(Query2[[#This Row],[Column10]]+Query2[[#This Row],[Column11]]/J309+K309)</f>
        <v>1299943</v>
      </c>
      <c r="X251" s="104">
        <f>(Query2[[#This Row],[Column5]]+Query2[[#This Row],[Column6]])</f>
        <v>0</v>
      </c>
      <c r="Y251" s="104">
        <f>(Query2[[#This Row],[Column7]]+Query2[[#This Row],[Column8]])</f>
        <v>0</v>
      </c>
      <c r="Z251" s="104">
        <f>(Query2[[#This Row],[Column10]]+Query2[[#This Row],[Column11]])</f>
        <v>0</v>
      </c>
      <c r="AA251" s="104">
        <f>(Query2[[#This Row],[Column12]]+Query2[[#This Row],[Column13]])</f>
        <v>0</v>
      </c>
      <c r="AB251" s="104">
        <f>(G309+H309/E309+F309)</f>
        <v>2142033.612599602</v>
      </c>
      <c r="AC251" s="104">
        <f>(G309+H309/D309)</f>
        <v>130.70161379184307</v>
      </c>
      <c r="AD251" s="104">
        <f>(E309+F309/D309)</f>
        <v>2035.501783032375</v>
      </c>
      <c r="AE251" s="104">
        <f>(L309+M309/J309+K309)</f>
        <v>1334744.9089066398</v>
      </c>
      <c r="AF251" s="104">
        <f>(Query2[[#This Row],[Column12]]+Query2[[#This Row],[Column13]]/I309)</f>
        <v>0</v>
      </c>
      <c r="AG251" s="104">
        <f>(J309+K309/I309)</f>
        <v>810072.31736915919</v>
      </c>
      <c r="AH251" s="102" t="s">
        <v>165</v>
      </c>
    </row>
    <row r="252" spans="1:34">
      <c r="A252" s="105" t="s">
        <v>208</v>
      </c>
      <c r="B252" s="101" t="s">
        <v>59</v>
      </c>
      <c r="C252" s="101" t="s">
        <v>91</v>
      </c>
      <c r="D252" s="101">
        <v>0</v>
      </c>
      <c r="E252" s="101">
        <v>0</v>
      </c>
      <c r="F252" s="101">
        <v>0</v>
      </c>
      <c r="G252" s="101">
        <v>0</v>
      </c>
      <c r="H252" s="101">
        <v>0</v>
      </c>
      <c r="I252" s="101">
        <v>19920</v>
      </c>
      <c r="J252" s="101">
        <v>6</v>
      </c>
      <c r="K252" s="101">
        <v>15261</v>
      </c>
      <c r="L252" s="101">
        <v>7.1999999999999995E-2</v>
      </c>
      <c r="M252" s="101">
        <v>58.620729800000007</v>
      </c>
      <c r="N252" s="101">
        <f>SUM(Query2[[#This Row],[Column5]],Query2[[#This Row],[Column6]])</f>
        <v>0</v>
      </c>
      <c r="O252" s="101">
        <f>SUM(Query2[[#This Row],[Column7]],Query2[[#This Row],[Column8]])</f>
        <v>0</v>
      </c>
      <c r="P252" s="101">
        <f>SUM(Query2[[#This Row],[Column10]],Query2[[#This Row],[Column11]])</f>
        <v>15267</v>
      </c>
      <c r="Q252" s="101">
        <f>SUM(Query2[[#This Row],[Column12]],Query2[[#This Row],[Column13]])</f>
        <v>58.692729800000009</v>
      </c>
      <c r="R252" s="103" t="e">
        <f>(Query2[[#This Row],[Column4]]/#REF!)</f>
        <v>#REF!</v>
      </c>
      <c r="S252" s="103" t="e">
        <f>(Query2[[#This Row],[Column15]]/O316)</f>
        <v>#DIV/0!</v>
      </c>
      <c r="T252" s="103" t="e">
        <f>(Query2[[#This Row],[Column14]]/N316)</f>
        <v>#DIV/0!</v>
      </c>
      <c r="U252" s="103" t="e">
        <f>(Query2[[#This Row],[Column9]]/#REF!)</f>
        <v>#REF!</v>
      </c>
      <c r="V252" s="103">
        <f>(Query2[[#This Row],[Column17]]/Q316)</f>
        <v>1.0073109543907214E-3</v>
      </c>
      <c r="W252" s="103" t="e">
        <f>(Query2[[#This Row],[Column10]]+Query2[[#This Row],[Column11]]/#REF!+#REF!)</f>
        <v>#REF!</v>
      </c>
      <c r="X252" s="104">
        <f>(Query2[[#This Row],[Column5]]+Query2[[#This Row],[Column6]])</f>
        <v>0</v>
      </c>
      <c r="Y252" s="104">
        <f>(Query2[[#This Row],[Column7]]+Query2[[#This Row],[Column8]])</f>
        <v>0</v>
      </c>
      <c r="Z252" s="104">
        <f>(Query2[[#This Row],[Column10]]+Query2[[#This Row],[Column11]])</f>
        <v>15267</v>
      </c>
      <c r="AA252" s="104">
        <f>(Query2[[#This Row],[Column12]]+Query2[[#This Row],[Column13]])</f>
        <v>58.692729800000009</v>
      </c>
      <c r="AB252" s="104" t="e">
        <f>(#REF!+#REF!/#REF!+#REF!)</f>
        <v>#REF!</v>
      </c>
      <c r="AC252" s="104" t="e">
        <f>(#REF!+#REF!/#REF!)</f>
        <v>#REF!</v>
      </c>
      <c r="AD252" s="104" t="e">
        <f>(#REF!+#REF!/#REF!)</f>
        <v>#REF!</v>
      </c>
      <c r="AE252" s="104" t="e">
        <f>(#REF!+#REF!/#REF!+#REF!)</f>
        <v>#REF!</v>
      </c>
      <c r="AF252" s="104" t="e">
        <f>(Query2[[#This Row],[Column12]]+Query2[[#This Row],[Column13]]/#REF!)</f>
        <v>#REF!</v>
      </c>
      <c r="AG252" s="104" t="e">
        <f>(#REF!+#REF!/#REF!)</f>
        <v>#REF!</v>
      </c>
      <c r="AH252" s="102" t="s">
        <v>165</v>
      </c>
    </row>
    <row r="253" spans="1:34">
      <c r="A253" s="105" t="s">
        <v>208</v>
      </c>
      <c r="B253" s="101" t="s">
        <v>60</v>
      </c>
      <c r="C253" s="101" t="s">
        <v>91</v>
      </c>
      <c r="D253" s="101">
        <v>0</v>
      </c>
      <c r="E253" s="101">
        <v>0</v>
      </c>
      <c r="F253" s="101">
        <v>0</v>
      </c>
      <c r="G253" s="101">
        <v>0</v>
      </c>
      <c r="H253" s="101">
        <v>0</v>
      </c>
      <c r="I253" s="101">
        <v>57761895</v>
      </c>
      <c r="J253" s="101">
        <v>1154348</v>
      </c>
      <c r="K253" s="101">
        <v>1460746</v>
      </c>
      <c r="L253" s="101">
        <v>37686.268519999998</v>
      </c>
      <c r="M253" s="101">
        <v>9291.8857599999992</v>
      </c>
      <c r="N253" s="101">
        <f>SUM(Query2[[#This Row],[Column5]],Query2[[#This Row],[Column6]])</f>
        <v>0</v>
      </c>
      <c r="O253" s="101">
        <f>SUM(Query2[[#This Row],[Column7]],Query2[[#This Row],[Column8]])</f>
        <v>0</v>
      </c>
      <c r="P253" s="101">
        <f>SUM(Query2[[#This Row],[Column10]],Query2[[#This Row],[Column11]])</f>
        <v>2615094</v>
      </c>
      <c r="Q253" s="101">
        <f>SUM(Query2[[#This Row],[Column12]],Query2[[#This Row],[Column13]])</f>
        <v>46978.154279999995</v>
      </c>
      <c r="R253" s="103" t="e">
        <f>(Query2[[#This Row],[Column4]]/D310)</f>
        <v>#DIV/0!</v>
      </c>
      <c r="S253" s="103" t="e">
        <f>(Query2[[#This Row],[Column15]]/O317)</f>
        <v>#DIV/0!</v>
      </c>
      <c r="T253" s="103" t="e">
        <f>(Query2[[#This Row],[Column14]]/N317)</f>
        <v>#DIV/0!</v>
      </c>
      <c r="U253" s="103" t="e">
        <f>(Query2[[#This Row],[Column9]]/I310)</f>
        <v>#DIV/0!</v>
      </c>
      <c r="V253" s="103">
        <f>(Query2[[#This Row],[Column17]]/Q317)</f>
        <v>1.8875506548167063</v>
      </c>
      <c r="W253" s="103" t="e">
        <f>(Query2[[#This Row],[Column10]]+Query2[[#This Row],[Column11]]/J310+K310)</f>
        <v>#DIV/0!</v>
      </c>
      <c r="X253" s="104">
        <f>(Query2[[#This Row],[Column5]]+Query2[[#This Row],[Column6]])</f>
        <v>0</v>
      </c>
      <c r="Y253" s="104">
        <f>(Query2[[#This Row],[Column7]]+Query2[[#This Row],[Column8]])</f>
        <v>0</v>
      </c>
      <c r="Z253" s="104">
        <f>(Query2[[#This Row],[Column10]]+Query2[[#This Row],[Column11]])</f>
        <v>2615094</v>
      </c>
      <c r="AA253" s="104">
        <f>(Query2[[#This Row],[Column12]]+Query2[[#This Row],[Column13]])</f>
        <v>46978.154279999995</v>
      </c>
      <c r="AB253" s="104" t="e">
        <f>(G310+H310/E310+F310)</f>
        <v>#DIV/0!</v>
      </c>
      <c r="AC253" s="104" t="e">
        <f>(G310+H310/D310)</f>
        <v>#DIV/0!</v>
      </c>
      <c r="AD253" s="104" t="e">
        <f>(E310+F310/D310)</f>
        <v>#DIV/0!</v>
      </c>
      <c r="AE253" s="104" t="e">
        <f>(L310+M310/J310+K310)</f>
        <v>#DIV/0!</v>
      </c>
      <c r="AF253" s="104" t="e">
        <f>(Query2[[#This Row],[Column12]]+Query2[[#This Row],[Column13]]/I310)</f>
        <v>#DIV/0!</v>
      </c>
      <c r="AG253" s="104" t="e">
        <f>(J310+K310/I310)</f>
        <v>#DIV/0!</v>
      </c>
      <c r="AH253" s="102" t="s">
        <v>165</v>
      </c>
    </row>
    <row r="254" spans="1:34">
      <c r="A254" s="105" t="s">
        <v>208</v>
      </c>
      <c r="B254" s="101" t="s">
        <v>61</v>
      </c>
      <c r="C254" s="101" t="s">
        <v>92</v>
      </c>
      <c r="D254" s="101">
        <v>0</v>
      </c>
      <c r="E254" s="101">
        <v>0</v>
      </c>
      <c r="F254" s="101">
        <v>0</v>
      </c>
      <c r="G254" s="101">
        <v>0</v>
      </c>
      <c r="H254" s="101">
        <v>0</v>
      </c>
      <c r="I254" s="101">
        <v>1275291</v>
      </c>
      <c r="J254" s="101">
        <v>229223</v>
      </c>
      <c r="K254" s="101">
        <v>167977</v>
      </c>
      <c r="L254" s="101">
        <v>12227.919470000001</v>
      </c>
      <c r="M254" s="101">
        <v>2657.61483</v>
      </c>
      <c r="N254" s="101">
        <f>SUM(Query2[[#This Row],[Column5]],Query2[[#This Row],[Column6]])</f>
        <v>0</v>
      </c>
      <c r="O254" s="101">
        <f>SUM(Query2[[#This Row],[Column7]],Query2[[#This Row],[Column8]])</f>
        <v>0</v>
      </c>
      <c r="P254" s="101">
        <f>SUM(Query2[[#This Row],[Column10]],Query2[[#This Row],[Column11]])</f>
        <v>397200</v>
      </c>
      <c r="Q254" s="101">
        <f>SUM(Query2[[#This Row],[Column12]],Query2[[#This Row],[Column13]])</f>
        <v>14885.534300000001</v>
      </c>
      <c r="R254" s="103" t="e">
        <f>(Query2[[#This Row],[Column4]]/D312)</f>
        <v>#DIV/0!</v>
      </c>
      <c r="S254" s="103" t="e">
        <f>(Query2[[#This Row],[Column15]]/O318)</f>
        <v>#DIV/0!</v>
      </c>
      <c r="T254" s="103" t="e">
        <f>(Query2[[#This Row],[Column14]]/N318)</f>
        <v>#DIV/0!</v>
      </c>
      <c r="U254" s="103">
        <f>(Query2[[#This Row],[Column9]]/I312)</f>
        <v>1.0104172031219918</v>
      </c>
      <c r="V254" s="103">
        <f>(Query2[[#This Row],[Column17]]/Q318)</f>
        <v>3.7076038124545172</v>
      </c>
      <c r="W254" s="103">
        <f>(Query2[[#This Row],[Column10]]+Query2[[#This Row],[Column11]]/J312+K312)</f>
        <v>367996.75629544584</v>
      </c>
      <c r="X254" s="104">
        <f>(Query2[[#This Row],[Column5]]+Query2[[#This Row],[Column6]])</f>
        <v>0</v>
      </c>
      <c r="Y254" s="104">
        <f>(Query2[[#This Row],[Column7]]+Query2[[#This Row],[Column8]])</f>
        <v>0</v>
      </c>
      <c r="Z254" s="104">
        <f>(Query2[[#This Row],[Column10]]+Query2[[#This Row],[Column11]])</f>
        <v>397200</v>
      </c>
      <c r="AA254" s="104">
        <f>(Query2[[#This Row],[Column12]]+Query2[[#This Row],[Column13]])</f>
        <v>14885.534300000001</v>
      </c>
      <c r="AB254" s="104" t="e">
        <f>(G312+H312/E312+F312)</f>
        <v>#DIV/0!</v>
      </c>
      <c r="AC254" s="104" t="e">
        <f>(G312+H312/D312)</f>
        <v>#DIV/0!</v>
      </c>
      <c r="AD254" s="104" t="e">
        <f>(E312+F312/D312)</f>
        <v>#DIV/0!</v>
      </c>
      <c r="AE254" s="104">
        <f>(L312+M312/J312+K312)</f>
        <v>145335.62926377507</v>
      </c>
      <c r="AF254" s="104">
        <f>(Query2[[#This Row],[Column12]]+Query2[[#This Row],[Column13]]/I312)</f>
        <v>12227.921575636867</v>
      </c>
      <c r="AG254" s="104">
        <f>(J312+K312/I312)</f>
        <v>222105.10995029882</v>
      </c>
      <c r="AH254" s="102" t="s">
        <v>165</v>
      </c>
    </row>
    <row r="255" spans="1:34">
      <c r="A255" s="105" t="s">
        <v>208</v>
      </c>
      <c r="B255" s="101" t="s">
        <v>62</v>
      </c>
      <c r="C255" s="101" t="s">
        <v>92</v>
      </c>
      <c r="D255" s="101">
        <v>0</v>
      </c>
      <c r="E255" s="101">
        <v>0</v>
      </c>
      <c r="F255" s="101">
        <v>0</v>
      </c>
      <c r="G255" s="101">
        <v>0</v>
      </c>
      <c r="H255" s="101">
        <v>0</v>
      </c>
      <c r="I255" s="101">
        <v>126754</v>
      </c>
      <c r="J255" s="101">
        <v>36334</v>
      </c>
      <c r="K255" s="101">
        <v>43294</v>
      </c>
      <c r="L255" s="101">
        <v>1682.25314</v>
      </c>
      <c r="M255" s="101">
        <v>512.40399930000001</v>
      </c>
      <c r="N255" s="101">
        <f>SUM(Query2[[#This Row],[Column5]],Query2[[#This Row],[Column6]])</f>
        <v>0</v>
      </c>
      <c r="O255" s="101">
        <f>SUM(Query2[[#This Row],[Column7]],Query2[[#This Row],[Column8]])</f>
        <v>0</v>
      </c>
      <c r="P255" s="101">
        <f>SUM(Query2[[#This Row],[Column10]],Query2[[#This Row],[Column11]])</f>
        <v>79628</v>
      </c>
      <c r="Q255" s="101">
        <f>SUM(Query2[[#This Row],[Column12]],Query2[[#This Row],[Column13]])</f>
        <v>2194.6571392999999</v>
      </c>
      <c r="R255" s="103" t="e">
        <f>(Query2[[#This Row],[Column4]]/D313)</f>
        <v>#DIV/0!</v>
      </c>
      <c r="S255" s="103" t="e">
        <f>(Query2[[#This Row],[Column15]]/O319)</f>
        <v>#DIV/0!</v>
      </c>
      <c r="T255" s="103" t="e">
        <f>(Query2[[#This Row],[Column14]]/N319)</f>
        <v>#DIV/0!</v>
      </c>
      <c r="U255" s="103">
        <f>(Query2[[#This Row],[Column9]]/I313)</f>
        <v>4225.1333333333332</v>
      </c>
      <c r="V255" s="103">
        <f>(Query2[[#This Row],[Column17]]/Q319)</f>
        <v>0.24266058175786387</v>
      </c>
      <c r="W255" s="103" t="e">
        <f>(Query2[[#This Row],[Column10]]+Query2[[#This Row],[Column11]]/J313+K313)</f>
        <v>#DIV/0!</v>
      </c>
      <c r="X255" s="104">
        <f>(Query2[[#This Row],[Column5]]+Query2[[#This Row],[Column6]])</f>
        <v>0</v>
      </c>
      <c r="Y255" s="104">
        <f>(Query2[[#This Row],[Column7]]+Query2[[#This Row],[Column8]])</f>
        <v>0</v>
      </c>
      <c r="Z255" s="104">
        <f>(Query2[[#This Row],[Column10]]+Query2[[#This Row],[Column11]])</f>
        <v>79628</v>
      </c>
      <c r="AA255" s="104">
        <f>(Query2[[#This Row],[Column12]]+Query2[[#This Row],[Column13]])</f>
        <v>2194.6571392999999</v>
      </c>
      <c r="AB255" s="104" t="e">
        <f>(G313+H313/E313+F313)</f>
        <v>#DIV/0!</v>
      </c>
      <c r="AC255" s="104" t="e">
        <f>(G313+H313/D313)</f>
        <v>#DIV/0!</v>
      </c>
      <c r="AD255" s="104" t="e">
        <f>(E313+F313/D313)</f>
        <v>#DIV/0!</v>
      </c>
      <c r="AE255" s="104" t="e">
        <f>(L313+M313/J313+K313)</f>
        <v>#DIV/0!</v>
      </c>
      <c r="AF255" s="104">
        <f>(Query2[[#This Row],[Column12]]+Query2[[#This Row],[Column13]]/I313)</f>
        <v>1699.3332733100001</v>
      </c>
      <c r="AG255" s="104">
        <f>(J313+K313/I313)</f>
        <v>0</v>
      </c>
      <c r="AH255" s="102" t="s">
        <v>165</v>
      </c>
    </row>
    <row r="256" spans="1:34">
      <c r="A256" s="105" t="s">
        <v>208</v>
      </c>
      <c r="B256" s="101" t="s">
        <v>63</v>
      </c>
      <c r="C256" s="101" t="s">
        <v>92</v>
      </c>
      <c r="D256" s="101">
        <v>0</v>
      </c>
      <c r="E256" s="101">
        <v>0</v>
      </c>
      <c r="F256" s="101">
        <v>0</v>
      </c>
      <c r="G256" s="101">
        <v>0</v>
      </c>
      <c r="H256" s="101">
        <v>0</v>
      </c>
      <c r="I256" s="101">
        <v>2228064</v>
      </c>
      <c r="J256" s="101">
        <v>231743</v>
      </c>
      <c r="K256" s="101">
        <v>30029</v>
      </c>
      <c r="L256" s="101">
        <v>6345.7222472000003</v>
      </c>
      <c r="M256" s="101">
        <v>224.18633580000002</v>
      </c>
      <c r="N256" s="101">
        <f>SUM(Query2[[#This Row],[Column5]],Query2[[#This Row],[Column6]])</f>
        <v>0</v>
      </c>
      <c r="O256" s="101">
        <f>SUM(Query2[[#This Row],[Column7]],Query2[[#This Row],[Column8]])</f>
        <v>0</v>
      </c>
      <c r="P256" s="101">
        <f>SUM(Query2[[#This Row],[Column10]],Query2[[#This Row],[Column11]])</f>
        <v>261772</v>
      </c>
      <c r="Q256" s="101">
        <f>SUM(Query2[[#This Row],[Column12]],Query2[[#This Row],[Column13]])</f>
        <v>6569.9085830000004</v>
      </c>
      <c r="R256" s="103" t="e">
        <f>(Query2[[#This Row],[Column4]]/D314)</f>
        <v>#DIV/0!</v>
      </c>
      <c r="S256" s="103" t="e">
        <f>(Query2[[#This Row],[Column15]]/O320)</f>
        <v>#DIV/0!</v>
      </c>
      <c r="T256" s="103" t="e">
        <f>(Query2[[#This Row],[Column14]]/N320)</f>
        <v>#DIV/0!</v>
      </c>
      <c r="U256" s="103" t="e">
        <f>(Query2[[#This Row],[Column9]]/I314)</f>
        <v>#DIV/0!</v>
      </c>
      <c r="V256" s="103">
        <f>(Query2[[#This Row],[Column17]]/Q320)</f>
        <v>0.47658967350080983</v>
      </c>
      <c r="W256" s="103" t="e">
        <f>(Query2[[#This Row],[Column10]]+Query2[[#This Row],[Column11]]/J314+K314)</f>
        <v>#DIV/0!</v>
      </c>
      <c r="X256" s="104">
        <f>(Query2[[#This Row],[Column5]]+Query2[[#This Row],[Column6]])</f>
        <v>0</v>
      </c>
      <c r="Y256" s="104">
        <f>(Query2[[#This Row],[Column7]]+Query2[[#This Row],[Column8]])</f>
        <v>0</v>
      </c>
      <c r="Z256" s="104">
        <f>(Query2[[#This Row],[Column10]]+Query2[[#This Row],[Column11]])</f>
        <v>261772</v>
      </c>
      <c r="AA256" s="104">
        <f>(Query2[[#This Row],[Column12]]+Query2[[#This Row],[Column13]])</f>
        <v>6569.9085830000004</v>
      </c>
      <c r="AB256" s="104" t="e">
        <f>(G314+H314/E314+F314)</f>
        <v>#DIV/0!</v>
      </c>
      <c r="AC256" s="104" t="e">
        <f>(G314+H314/D314)</f>
        <v>#DIV/0!</v>
      </c>
      <c r="AD256" s="104" t="e">
        <f>(E314+F314/D314)</f>
        <v>#DIV/0!</v>
      </c>
      <c r="AE256" s="104" t="e">
        <f>(L314+M314/J314+K314)</f>
        <v>#DIV/0!</v>
      </c>
      <c r="AF256" s="104" t="e">
        <f>(Query2[[#This Row],[Column12]]+Query2[[#This Row],[Column13]]/I314)</f>
        <v>#DIV/0!</v>
      </c>
      <c r="AG256" s="104" t="e">
        <f>(J314+K314/I314)</f>
        <v>#DIV/0!</v>
      </c>
      <c r="AH256" s="102" t="s">
        <v>165</v>
      </c>
    </row>
    <row r="257" spans="1:34">
      <c r="A257" s="105" t="s">
        <v>208</v>
      </c>
      <c r="B257" s="101" t="s">
        <v>64</v>
      </c>
      <c r="C257" s="101" t="s">
        <v>92</v>
      </c>
      <c r="D257" s="101">
        <v>0</v>
      </c>
      <c r="E257" s="101">
        <v>0</v>
      </c>
      <c r="F257" s="101">
        <v>0</v>
      </c>
      <c r="G257" s="101">
        <v>0</v>
      </c>
      <c r="H257" s="101">
        <v>0</v>
      </c>
      <c r="I257" s="101">
        <v>686495</v>
      </c>
      <c r="J257" s="101">
        <v>361748</v>
      </c>
      <c r="K257" s="101">
        <v>69249</v>
      </c>
      <c r="L257" s="101">
        <v>6555.3190000000004</v>
      </c>
      <c r="M257" s="101">
        <v>1042.3892538</v>
      </c>
      <c r="N257" s="101">
        <f>SUM(Query2[[#This Row],[Column5]],Query2[[#This Row],[Column6]])</f>
        <v>0</v>
      </c>
      <c r="O257" s="101">
        <f>SUM(Query2[[#This Row],[Column7]],Query2[[#This Row],[Column8]])</f>
        <v>0</v>
      </c>
      <c r="P257" s="101">
        <f>SUM(Query2[[#This Row],[Column10]],Query2[[#This Row],[Column11]])</f>
        <v>430997</v>
      </c>
      <c r="Q257" s="101">
        <f>SUM(Query2[[#This Row],[Column12]],Query2[[#This Row],[Column13]])</f>
        <v>7597.7082538000004</v>
      </c>
      <c r="R257" s="103" t="e">
        <f>(Query2[[#This Row],[Column4]]/D315)</f>
        <v>#DIV/0!</v>
      </c>
      <c r="S257" s="103" t="e">
        <f>(Query2[[#This Row],[Column15]]/O321)</f>
        <v>#DIV/0!</v>
      </c>
      <c r="T257" s="103" t="e">
        <f>(Query2[[#This Row],[Column14]]/N321)</f>
        <v>#DIV/0!</v>
      </c>
      <c r="U257" s="103">
        <f>(Query2[[#This Row],[Column9]]/I315)</f>
        <v>21.892878783046847</v>
      </c>
      <c r="V257" s="103">
        <f>(Query2[[#This Row],[Column17]]/Q321)</f>
        <v>0.71073291492171276</v>
      </c>
      <c r="W257" s="103">
        <f>(Query2[[#This Row],[Column10]]+Query2[[#This Row],[Column11]]/J315+K315)</f>
        <v>370365.84615384613</v>
      </c>
      <c r="X257" s="104">
        <f>(Query2[[#This Row],[Column5]]+Query2[[#This Row],[Column6]])</f>
        <v>0</v>
      </c>
      <c r="Y257" s="104">
        <f>(Query2[[#This Row],[Column7]]+Query2[[#This Row],[Column8]])</f>
        <v>0</v>
      </c>
      <c r="Z257" s="104">
        <f>(Query2[[#This Row],[Column10]]+Query2[[#This Row],[Column11]])</f>
        <v>430997</v>
      </c>
      <c r="AA257" s="104">
        <f>(Query2[[#This Row],[Column12]]+Query2[[#This Row],[Column13]])</f>
        <v>7597.7082538000004</v>
      </c>
      <c r="AB257" s="104" t="e">
        <f>(G315+H315/E315+F315)</f>
        <v>#DIV/0!</v>
      </c>
      <c r="AC257" s="104" t="e">
        <f>(G315+H315/D315)</f>
        <v>#DIV/0!</v>
      </c>
      <c r="AD257" s="104" t="e">
        <f>(E315+F315/D315)</f>
        <v>#DIV/0!</v>
      </c>
      <c r="AE257" s="104">
        <f>(L315+M315/J315+K315)</f>
        <v>3292.1469692307692</v>
      </c>
      <c r="AF257" s="104">
        <f>(Query2[[#This Row],[Column12]]+Query2[[#This Row],[Column13]]/I315)</f>
        <v>6555.3522426333457</v>
      </c>
      <c r="AG257" s="104">
        <f>(J315+K315/I315)</f>
        <v>13.104952642153266</v>
      </c>
      <c r="AH257" s="102" t="s">
        <v>165</v>
      </c>
    </row>
    <row r="258" spans="1:34">
      <c r="A258" s="105" t="s">
        <v>208</v>
      </c>
      <c r="B258" s="101" t="s">
        <v>65</v>
      </c>
      <c r="C258" s="101" t="s">
        <v>92</v>
      </c>
      <c r="D258" s="101">
        <v>0</v>
      </c>
      <c r="E258" s="101">
        <v>0</v>
      </c>
      <c r="F258" s="101">
        <v>0</v>
      </c>
      <c r="G258" s="101">
        <v>0</v>
      </c>
      <c r="H258" s="101">
        <v>0</v>
      </c>
      <c r="I258" s="101">
        <v>3105368</v>
      </c>
      <c r="J258" s="101">
        <v>175338</v>
      </c>
      <c r="K258" s="101">
        <v>90665</v>
      </c>
      <c r="L258" s="101">
        <v>4585.50288</v>
      </c>
      <c r="M258" s="101">
        <v>566.06260799999995</v>
      </c>
      <c r="N258" s="101">
        <f>SUM(Query2[[#This Row],[Column5]],Query2[[#This Row],[Column6]])</f>
        <v>0</v>
      </c>
      <c r="O258" s="101">
        <f>SUM(Query2[[#This Row],[Column7]],Query2[[#This Row],[Column8]])</f>
        <v>0</v>
      </c>
      <c r="P258" s="101">
        <f>SUM(Query2[[#This Row],[Column10]],Query2[[#This Row],[Column11]])</f>
        <v>266003</v>
      </c>
      <c r="Q258" s="101">
        <f>SUM(Query2[[#This Row],[Column12]],Query2[[#This Row],[Column13]])</f>
        <v>5151.5654880000002</v>
      </c>
      <c r="R258" s="103" t="e">
        <f>(Query2[[#This Row],[Column4]]/D316)</f>
        <v>#DIV/0!</v>
      </c>
      <c r="S258" s="103" t="e">
        <f>(Query2[[#This Row],[Column15]]/O322)</f>
        <v>#DIV/0!</v>
      </c>
      <c r="T258" s="103" t="e">
        <f>(Query2[[#This Row],[Column14]]/N322)</f>
        <v>#DIV/0!</v>
      </c>
      <c r="U258" s="103">
        <f>(Query2[[#This Row],[Column9]]/I316)</f>
        <v>5.3405698278531595E-2</v>
      </c>
      <c r="V258" s="103">
        <f>(Query2[[#This Row],[Column17]]/Q322)</f>
        <v>1.4423499044365391</v>
      </c>
      <c r="W258" s="103">
        <f>(Query2[[#This Row],[Column10]]+Query2[[#This Row],[Column11]]/J316+K316)</f>
        <v>1786223.0638107096</v>
      </c>
      <c r="X258" s="104">
        <f>(Query2[[#This Row],[Column5]]+Query2[[#This Row],[Column6]])</f>
        <v>0</v>
      </c>
      <c r="Y258" s="104">
        <f>(Query2[[#This Row],[Column7]]+Query2[[#This Row],[Column8]])</f>
        <v>0</v>
      </c>
      <c r="Z258" s="104">
        <f>(Query2[[#This Row],[Column10]]+Query2[[#This Row],[Column11]])</f>
        <v>266003</v>
      </c>
      <c r="AA258" s="104">
        <f>(Query2[[#This Row],[Column12]]+Query2[[#This Row],[Column13]])</f>
        <v>5151.5654880000002</v>
      </c>
      <c r="AB258" s="104" t="e">
        <f>(G316+H316/E316+F316)</f>
        <v>#DIV/0!</v>
      </c>
      <c r="AC258" s="104" t="e">
        <f>(G316+H316/D316)</f>
        <v>#DIV/0!</v>
      </c>
      <c r="AD258" s="104" t="e">
        <f>(E316+F316/D316)</f>
        <v>#DIV/0!</v>
      </c>
      <c r="AE258" s="104">
        <f>(L316+M316/J316+K316)</f>
        <v>1655587.2661167886</v>
      </c>
      <c r="AF258" s="104">
        <f>(Query2[[#This Row],[Column12]]+Query2[[#This Row],[Column13]]/I316)</f>
        <v>4585.5028897350685</v>
      </c>
      <c r="AG258" s="104">
        <f>(J316+K316/I316)</f>
        <v>1420843.0277037821</v>
      </c>
      <c r="AH258" s="102" t="s">
        <v>165</v>
      </c>
    </row>
    <row r="259" spans="1:34">
      <c r="A259" s="105" t="s">
        <v>208</v>
      </c>
      <c r="B259" s="101" t="s">
        <v>66</v>
      </c>
      <c r="C259" s="101" t="s">
        <v>92</v>
      </c>
      <c r="D259" s="101">
        <v>0</v>
      </c>
      <c r="E259" s="101">
        <v>0</v>
      </c>
      <c r="F259" s="101">
        <v>0</v>
      </c>
      <c r="G259" s="101">
        <v>0</v>
      </c>
      <c r="H259" s="101">
        <v>0</v>
      </c>
      <c r="I259" s="101">
        <v>1379134</v>
      </c>
      <c r="J259" s="101">
        <v>80411</v>
      </c>
      <c r="K259" s="101">
        <v>34077</v>
      </c>
      <c r="L259" s="101">
        <v>2604.2395000000001</v>
      </c>
      <c r="M259" s="101">
        <v>277.61931659999999</v>
      </c>
      <c r="N259" s="101">
        <f>SUM(Query2[[#This Row],[Column5]],Query2[[#This Row],[Column6]])</f>
        <v>0</v>
      </c>
      <c r="O259" s="101">
        <f>SUM(Query2[[#This Row],[Column7]],Query2[[#This Row],[Column8]])</f>
        <v>0</v>
      </c>
      <c r="P259" s="101">
        <f>SUM(Query2[[#This Row],[Column10]],Query2[[#This Row],[Column11]])</f>
        <v>114488</v>
      </c>
      <c r="Q259" s="101">
        <f>SUM(Query2[[#This Row],[Column12]],Query2[[#This Row],[Column13]])</f>
        <v>2881.8588166</v>
      </c>
      <c r="R259" s="103" t="e">
        <f>(Query2[[#This Row],[Column4]]/#REF!)</f>
        <v>#REF!</v>
      </c>
      <c r="S259" s="103" t="e">
        <f>(Query2[[#This Row],[Column15]]/O323)</f>
        <v>#DIV/0!</v>
      </c>
      <c r="T259" s="103" t="e">
        <f>(Query2[[#This Row],[Column14]]/N323)</f>
        <v>#DIV/0!</v>
      </c>
      <c r="U259" s="103" t="e">
        <f>(Query2[[#This Row],[Column9]]/#REF!)</f>
        <v>#REF!</v>
      </c>
      <c r="V259" s="103">
        <f>(Query2[[#This Row],[Column17]]/Q323)</f>
        <v>3.2211338017622619</v>
      </c>
      <c r="W259" s="103" t="e">
        <f>(Query2[[#This Row],[Column10]]+Query2[[#This Row],[Column11]]/#REF!+#REF!)</f>
        <v>#REF!</v>
      </c>
      <c r="X259" s="104">
        <f>(Query2[[#This Row],[Column5]]+Query2[[#This Row],[Column6]])</f>
        <v>0</v>
      </c>
      <c r="Y259" s="104">
        <f>(Query2[[#This Row],[Column7]]+Query2[[#This Row],[Column8]])</f>
        <v>0</v>
      </c>
      <c r="Z259" s="104">
        <f>(Query2[[#This Row],[Column10]]+Query2[[#This Row],[Column11]])</f>
        <v>114488</v>
      </c>
      <c r="AA259" s="104">
        <f>(Query2[[#This Row],[Column12]]+Query2[[#This Row],[Column13]])</f>
        <v>2881.8588166</v>
      </c>
      <c r="AB259" s="104" t="e">
        <f>(#REF!+#REF!/#REF!+#REF!)</f>
        <v>#REF!</v>
      </c>
      <c r="AC259" s="104" t="e">
        <f>(#REF!+#REF!/#REF!)</f>
        <v>#REF!</v>
      </c>
      <c r="AD259" s="104" t="e">
        <f>(#REF!+#REF!/#REF!)</f>
        <v>#REF!</v>
      </c>
      <c r="AE259" s="104" t="e">
        <f>(#REF!+#REF!/#REF!+#REF!)</f>
        <v>#REF!</v>
      </c>
      <c r="AF259" s="104" t="e">
        <f>(Query2[[#This Row],[Column12]]+Query2[[#This Row],[Column13]]/#REF!)</f>
        <v>#REF!</v>
      </c>
      <c r="AG259" s="104" t="e">
        <f>(#REF!+#REF!/#REF!)</f>
        <v>#REF!</v>
      </c>
      <c r="AH259" s="102" t="s">
        <v>165</v>
      </c>
    </row>
    <row r="260" spans="1:34">
      <c r="A260" s="105" t="s">
        <v>208</v>
      </c>
      <c r="B260" s="101" t="s">
        <v>67</v>
      </c>
      <c r="C260" s="101" t="s">
        <v>92</v>
      </c>
      <c r="D260" s="101">
        <v>0</v>
      </c>
      <c r="E260" s="101">
        <v>0</v>
      </c>
      <c r="F260" s="101">
        <v>0</v>
      </c>
      <c r="G260" s="101">
        <v>0</v>
      </c>
      <c r="H260" s="101">
        <v>0</v>
      </c>
      <c r="I260" s="101">
        <v>158411</v>
      </c>
      <c r="J260" s="101">
        <v>9965</v>
      </c>
      <c r="K260" s="101">
        <v>16223</v>
      </c>
      <c r="L260" s="101">
        <v>317.45456000000001</v>
      </c>
      <c r="M260" s="101">
        <v>65.788748699999999</v>
      </c>
      <c r="N260" s="101">
        <f>SUM(Query2[[#This Row],[Column5]],Query2[[#This Row],[Column6]])</f>
        <v>0</v>
      </c>
      <c r="O260" s="101">
        <f>SUM(Query2[[#This Row],[Column7]],Query2[[#This Row],[Column8]])</f>
        <v>0</v>
      </c>
      <c r="P260" s="101">
        <f>SUM(Query2[[#This Row],[Column10]],Query2[[#This Row],[Column11]])</f>
        <v>26188</v>
      </c>
      <c r="Q260" s="101">
        <f>SUM(Query2[[#This Row],[Column12]],Query2[[#This Row],[Column13]])</f>
        <v>383.2433087</v>
      </c>
      <c r="R260" s="103" t="e">
        <f>(Query2[[#This Row],[Column4]]/D317)</f>
        <v>#DIV/0!</v>
      </c>
      <c r="S260" s="103" t="e">
        <f>(Query2[[#This Row],[Column15]]/O324)</f>
        <v>#DIV/0!</v>
      </c>
      <c r="T260" s="103" t="e">
        <f>(Query2[[#This Row],[Column14]]/N324)</f>
        <v>#DIV/0!</v>
      </c>
      <c r="U260" s="103">
        <f>(Query2[[#This Row],[Column9]]/I317)</f>
        <v>0.12087072766145117</v>
      </c>
      <c r="V260" s="103">
        <f>(Query2[[#This Row],[Column17]]/Q324)</f>
        <v>0.34476878137900491</v>
      </c>
      <c r="W260" s="103">
        <f>(Query2[[#This Row],[Column10]]+Query2[[#This Row],[Column11]]/J317+K317)</f>
        <v>223632.0463567265</v>
      </c>
      <c r="X260" s="104">
        <f>(Query2[[#This Row],[Column5]]+Query2[[#This Row],[Column6]])</f>
        <v>0</v>
      </c>
      <c r="Y260" s="104">
        <f>(Query2[[#This Row],[Column7]]+Query2[[#This Row],[Column8]])</f>
        <v>0</v>
      </c>
      <c r="Z260" s="104">
        <f>(Query2[[#This Row],[Column10]]+Query2[[#This Row],[Column11]])</f>
        <v>26188</v>
      </c>
      <c r="AA260" s="104">
        <f>(Query2[[#This Row],[Column12]]+Query2[[#This Row],[Column13]])</f>
        <v>383.2433087</v>
      </c>
      <c r="AB260" s="104" t="e">
        <f>(G317+H317/E317+F317)</f>
        <v>#DIV/0!</v>
      </c>
      <c r="AC260" s="104" t="e">
        <f>(G317+H317/D317)</f>
        <v>#DIV/0!</v>
      </c>
      <c r="AD260" s="104" t="e">
        <f>(E317+F317/D317)</f>
        <v>#DIV/0!</v>
      </c>
      <c r="AE260" s="104">
        <f>(L317+M317/J317+K317)</f>
        <v>234270.32338456879</v>
      </c>
      <c r="AF260" s="104">
        <f>(Query2[[#This Row],[Column12]]+Query2[[#This Row],[Column13]]/I317)</f>
        <v>317.45461019811711</v>
      </c>
      <c r="AG260" s="104">
        <f>(J317+K317/I317)</f>
        <v>349960.16303214908</v>
      </c>
      <c r="AH260" s="102" t="s">
        <v>165</v>
      </c>
    </row>
    <row r="261" spans="1:34">
      <c r="A261" s="105" t="s">
        <v>208</v>
      </c>
      <c r="B261" s="101" t="s">
        <v>68</v>
      </c>
      <c r="C261" s="101" t="s">
        <v>92</v>
      </c>
      <c r="D261" s="101">
        <v>0</v>
      </c>
      <c r="E261" s="101">
        <v>0</v>
      </c>
      <c r="F261" s="101">
        <v>0</v>
      </c>
      <c r="G261" s="101">
        <v>0</v>
      </c>
      <c r="H261" s="101">
        <v>0</v>
      </c>
      <c r="I261" s="101">
        <v>54752</v>
      </c>
      <c r="J261" s="101">
        <v>17908</v>
      </c>
      <c r="K261" s="101">
        <v>13858</v>
      </c>
      <c r="L261" s="101">
        <v>527.61125000000004</v>
      </c>
      <c r="M261" s="101">
        <v>187.96949190000001</v>
      </c>
      <c r="N261" s="101">
        <f>SUM(Query2[[#This Row],[Column5]],Query2[[#This Row],[Column6]])</f>
        <v>0</v>
      </c>
      <c r="O261" s="101">
        <f>SUM(Query2[[#This Row],[Column7]],Query2[[#This Row],[Column8]])</f>
        <v>0</v>
      </c>
      <c r="P261" s="101">
        <f>SUM(Query2[[#This Row],[Column10]],Query2[[#This Row],[Column11]])</f>
        <v>31766</v>
      </c>
      <c r="Q261" s="101">
        <f>SUM(Query2[[#This Row],[Column12]],Query2[[#This Row],[Column13]])</f>
        <v>715.58074190000002</v>
      </c>
      <c r="R261" s="103" t="e">
        <f>(Query2[[#This Row],[Column4]]/D318)</f>
        <v>#DIV/0!</v>
      </c>
      <c r="S261" s="103" t="e">
        <f>(Query2[[#This Row],[Column15]]/O325)</f>
        <v>#DIV/0!</v>
      </c>
      <c r="T261" s="103" t="e">
        <f>(Query2[[#This Row],[Column14]]/N325)</f>
        <v>#DIV/0!</v>
      </c>
      <c r="U261" s="103">
        <f>(Query2[[#This Row],[Column9]]/I318)</f>
        <v>0.42794725693874519</v>
      </c>
      <c r="V261" s="103">
        <f>(Query2[[#This Row],[Column17]]/Q325)</f>
        <v>2.4801355195411479E-2</v>
      </c>
      <c r="W261" s="103">
        <f>(Query2[[#This Row],[Column10]]+Query2[[#This Row],[Column11]]/J318+K318)</f>
        <v>72999.219147321142</v>
      </c>
      <c r="X261" s="104">
        <f>(Query2[[#This Row],[Column5]]+Query2[[#This Row],[Column6]])</f>
        <v>0</v>
      </c>
      <c r="Y261" s="104">
        <f>(Query2[[#This Row],[Column7]]+Query2[[#This Row],[Column8]])</f>
        <v>0</v>
      </c>
      <c r="Z261" s="104">
        <f>(Query2[[#This Row],[Column10]]+Query2[[#This Row],[Column11]])</f>
        <v>31766</v>
      </c>
      <c r="AA261" s="104">
        <f>(Query2[[#This Row],[Column12]]+Query2[[#This Row],[Column13]])</f>
        <v>715.58074190000002</v>
      </c>
      <c r="AB261" s="104" t="e">
        <f>(G318+H318/E318+F318)</f>
        <v>#DIV/0!</v>
      </c>
      <c r="AC261" s="104" t="e">
        <f>(G318+H318/D318)</f>
        <v>#DIV/0!</v>
      </c>
      <c r="AD261" s="104" t="e">
        <f>(E318+F318/D318)</f>
        <v>#DIV/0!</v>
      </c>
      <c r="AE261" s="104">
        <f>(L318+M318/J318+K318)</f>
        <v>58204.910467742877</v>
      </c>
      <c r="AF261" s="104">
        <f>(Query2[[#This Row],[Column12]]+Query2[[#This Row],[Column13]]/I318)</f>
        <v>527.61271918885973</v>
      </c>
      <c r="AG261" s="104">
        <f>(J318+K318/I318)</f>
        <v>63236.430596915765</v>
      </c>
      <c r="AH261" s="102" t="s">
        <v>165</v>
      </c>
    </row>
    <row r="262" spans="1:34">
      <c r="A262" s="105" t="s">
        <v>208</v>
      </c>
      <c r="B262" s="101" t="s">
        <v>69</v>
      </c>
      <c r="C262" s="101" t="s">
        <v>92</v>
      </c>
      <c r="D262" s="101">
        <v>0</v>
      </c>
      <c r="E262" s="101">
        <v>0</v>
      </c>
      <c r="F262" s="101">
        <v>0</v>
      </c>
      <c r="G262" s="101">
        <v>0</v>
      </c>
      <c r="H262" s="101">
        <v>0</v>
      </c>
      <c r="I262" s="101">
        <v>5346977</v>
      </c>
      <c r="J262" s="101">
        <v>840904</v>
      </c>
      <c r="K262" s="101">
        <v>262354</v>
      </c>
      <c r="L262" s="101">
        <v>18618.506020000001</v>
      </c>
      <c r="M262" s="101">
        <v>1787.5514700000001</v>
      </c>
      <c r="N262" s="101">
        <f>SUM(Query2[[#This Row],[Column5]],Query2[[#This Row],[Column6]])</f>
        <v>0</v>
      </c>
      <c r="O262" s="101">
        <f>SUM(Query2[[#This Row],[Column7]],Query2[[#This Row],[Column8]])</f>
        <v>0</v>
      </c>
      <c r="P262" s="101">
        <f>SUM(Query2[[#This Row],[Column10]],Query2[[#This Row],[Column11]])</f>
        <v>1103258</v>
      </c>
      <c r="Q262" s="101">
        <f>SUM(Query2[[#This Row],[Column12]],Query2[[#This Row],[Column13]])</f>
        <v>20406.057489999999</v>
      </c>
      <c r="R262" s="103" t="e">
        <f>(Query2[[#This Row],[Column4]]/D319)</f>
        <v>#DIV/0!</v>
      </c>
      <c r="S262" s="103" t="e">
        <f>(Query2[[#This Row],[Column15]]/O326)</f>
        <v>#DIV/0!</v>
      </c>
      <c r="T262" s="103" t="e">
        <f>(Query2[[#This Row],[Column14]]/N326)</f>
        <v>#DIV/0!</v>
      </c>
      <c r="U262" s="103">
        <f>(Query2[[#This Row],[Column9]]/I319)</f>
        <v>2.3417985019782961</v>
      </c>
      <c r="V262" s="103">
        <f>(Query2[[#This Row],[Column17]]/Q326)</f>
        <v>6.600054909093652</v>
      </c>
      <c r="W262" s="103">
        <f>(Query2[[#This Row],[Column10]]+Query2[[#This Row],[Column11]]/J319+K319)</f>
        <v>879880.86262066965</v>
      </c>
      <c r="X262" s="104">
        <f>(Query2[[#This Row],[Column5]]+Query2[[#This Row],[Column6]])</f>
        <v>0</v>
      </c>
      <c r="Y262" s="104">
        <f>(Query2[[#This Row],[Column7]]+Query2[[#This Row],[Column8]])</f>
        <v>0</v>
      </c>
      <c r="Z262" s="104">
        <f>(Query2[[#This Row],[Column10]]+Query2[[#This Row],[Column11]])</f>
        <v>1103258</v>
      </c>
      <c r="AA262" s="104">
        <f>(Query2[[#This Row],[Column12]]+Query2[[#This Row],[Column13]])</f>
        <v>20406.057489999999</v>
      </c>
      <c r="AB262" s="104" t="e">
        <f>(G319+H319/E319+F319)</f>
        <v>#DIV/0!</v>
      </c>
      <c r="AC262" s="104" t="e">
        <f>(G319+H319/D319)</f>
        <v>#DIV/0!</v>
      </c>
      <c r="AD262" s="104" t="e">
        <f>(E319+F319/D319)</f>
        <v>#DIV/0!</v>
      </c>
      <c r="AE262" s="104">
        <f>(L319+M319/J319+K319)</f>
        <v>47674.04469797777</v>
      </c>
      <c r="AF262" s="104">
        <f>(Query2[[#This Row],[Column12]]+Query2[[#This Row],[Column13]]/I319)</f>
        <v>18618.506802888231</v>
      </c>
      <c r="AG262" s="104">
        <f>(J319+K319/I319)</f>
        <v>304136.01707019471</v>
      </c>
      <c r="AH262" s="102" t="s">
        <v>165</v>
      </c>
    </row>
    <row r="263" spans="1:34">
      <c r="A263" s="105" t="s">
        <v>208</v>
      </c>
      <c r="B263" s="101" t="s">
        <v>70</v>
      </c>
      <c r="C263" s="101" t="s">
        <v>92</v>
      </c>
      <c r="D263" s="101">
        <v>0</v>
      </c>
      <c r="E263" s="101">
        <v>0</v>
      </c>
      <c r="F263" s="101">
        <v>0</v>
      </c>
      <c r="G263" s="101">
        <v>0</v>
      </c>
      <c r="H263" s="101">
        <v>0</v>
      </c>
      <c r="I263" s="101">
        <v>411071</v>
      </c>
      <c r="J263" s="101">
        <v>79265</v>
      </c>
      <c r="K263" s="101">
        <v>27798</v>
      </c>
      <c r="L263" s="101">
        <v>1915.65524</v>
      </c>
      <c r="M263" s="101">
        <v>217.01092</v>
      </c>
      <c r="N263" s="101">
        <f>SUM(Query2[[#This Row],[Column5]],Query2[[#This Row],[Column6]])</f>
        <v>0</v>
      </c>
      <c r="O263" s="101">
        <f>SUM(Query2[[#This Row],[Column7]],Query2[[#This Row],[Column8]])</f>
        <v>0</v>
      </c>
      <c r="P263" s="101">
        <f>SUM(Query2[[#This Row],[Column10]],Query2[[#This Row],[Column11]])</f>
        <v>107063</v>
      </c>
      <c r="Q263" s="101">
        <f>SUM(Query2[[#This Row],[Column12]],Query2[[#This Row],[Column13]])</f>
        <v>2132.6661600000002</v>
      </c>
      <c r="R263" s="103" t="e">
        <f>(Query2[[#This Row],[Column4]]/D320)</f>
        <v>#DIV/0!</v>
      </c>
      <c r="S263" s="103">
        <f>(Query2[[#This Row],[Column15]]/O327)</f>
        <v>0</v>
      </c>
      <c r="T263" s="103">
        <f>(Query2[[#This Row],[Column14]]/N327)</f>
        <v>0</v>
      </c>
      <c r="U263" s="103">
        <f>(Query2[[#This Row],[Column9]]/I320)</f>
        <v>0.57970154052697187</v>
      </c>
      <c r="V263" s="103">
        <f>(Query2[[#This Row],[Column17]]/Q327)</f>
        <v>9.1380597671219789E-5</v>
      </c>
      <c r="W263" s="103">
        <f>(Query2[[#This Row],[Column10]]+Query2[[#This Row],[Column11]]/J320+K320)</f>
        <v>179078.04841465433</v>
      </c>
      <c r="X263" s="104">
        <f>(Query2[[#This Row],[Column5]]+Query2[[#This Row],[Column6]])</f>
        <v>0</v>
      </c>
      <c r="Y263" s="104">
        <f>(Query2[[#This Row],[Column7]]+Query2[[#This Row],[Column8]])</f>
        <v>0</v>
      </c>
      <c r="Z263" s="104">
        <f>(Query2[[#This Row],[Column10]]+Query2[[#This Row],[Column11]])</f>
        <v>107063</v>
      </c>
      <c r="AA263" s="104">
        <f>(Query2[[#This Row],[Column12]]+Query2[[#This Row],[Column13]])</f>
        <v>2132.6661600000002</v>
      </c>
      <c r="AB263" s="104" t="e">
        <f>(G320+H320/E320+F320)</f>
        <v>#DIV/0!</v>
      </c>
      <c r="AC263" s="104" t="e">
        <f>(G320+H320/D320)</f>
        <v>#DIV/0!</v>
      </c>
      <c r="AD263" s="104" t="e">
        <f>(E320+F320/D320)</f>
        <v>#DIV/0!</v>
      </c>
      <c r="AE263" s="104">
        <f>(L320+M320/J320+K320)</f>
        <v>111739.14723793273</v>
      </c>
      <c r="AF263" s="104">
        <f>(Query2[[#This Row],[Column12]]+Query2[[#This Row],[Column13]]/I320)</f>
        <v>1915.6555460336649</v>
      </c>
      <c r="AG263" s="104">
        <f>(J320+K320/I320)</f>
        <v>574165.14075853047</v>
      </c>
      <c r="AH263" s="102" t="s">
        <v>165</v>
      </c>
    </row>
    <row r="264" spans="1:34">
      <c r="A264" s="101"/>
      <c r="B264" s="101" t="s">
        <v>71</v>
      </c>
      <c r="C264" s="101"/>
      <c r="D264" s="101">
        <v>57360145</v>
      </c>
      <c r="E264" s="101">
        <v>368138</v>
      </c>
      <c r="F264" s="101">
        <v>77124451</v>
      </c>
      <c r="G264" s="101">
        <v>15931.898047300001</v>
      </c>
      <c r="H264" s="101">
        <v>2085817.4856508998</v>
      </c>
      <c r="I264" s="101">
        <v>829446698</v>
      </c>
      <c r="J264" s="101">
        <v>294514531</v>
      </c>
      <c r="K264" s="101">
        <v>208271816</v>
      </c>
      <c r="L264" s="101">
        <v>12891744.527285701</v>
      </c>
      <c r="M264" s="101">
        <v>2299815.8774719993</v>
      </c>
      <c r="N264" s="101">
        <f>SUM(Query2[[#This Row],[Column5]],Query2[[#This Row],[Column6]])</f>
        <v>77492589</v>
      </c>
      <c r="O264" s="101">
        <f>SUM(Query2[[#This Row],[Column7]],Query2[[#This Row],[Column8]])</f>
        <v>2101749.3836981999</v>
      </c>
      <c r="P264" s="101">
        <f>SUM(Query2[[#This Row],[Column10]],Query2[[#This Row],[Column11]])</f>
        <v>502786347</v>
      </c>
      <c r="Q264" s="101">
        <f>SUM(Query2[[#This Row],[Column12]],Query2[[#This Row],[Column13]])</f>
        <v>15191560.404757701</v>
      </c>
      <c r="R264" s="103" t="e">
        <f>(Query2[[#This Row],[Column4]]/D321)</f>
        <v>#DIV/0!</v>
      </c>
      <c r="S264" s="103" t="e">
        <f>(Query2[[#This Row],[Column15]]/O328)</f>
        <v>#DIV/0!</v>
      </c>
      <c r="T264" s="103" t="e">
        <f>(Query2[[#This Row],[Column14]]/N328)</f>
        <v>#DIV/0!</v>
      </c>
      <c r="U264" s="103">
        <f>(Query2[[#This Row],[Column9]]/I321)</f>
        <v>266.36147333853779</v>
      </c>
      <c r="V264" s="103" t="e">
        <f>(Query2[[#This Row],[Column17]]/Q328)</f>
        <v>#DIV/0!</v>
      </c>
      <c r="W264" s="103">
        <f>(Query2[[#This Row],[Column10]]+Query2[[#This Row],[Column11]]/J321+K321)</f>
        <v>294637439.86011142</v>
      </c>
      <c r="X264" s="104">
        <f>(Query2[[#This Row],[Column5]]+Query2[[#This Row],[Column6]])</f>
        <v>77492589</v>
      </c>
      <c r="Y264" s="104">
        <f>(Query2[[#This Row],[Column7]]+Query2[[#This Row],[Column8]])</f>
        <v>2101749.3836981999</v>
      </c>
      <c r="Z264" s="104">
        <f>(Query2[[#This Row],[Column10]]+Query2[[#This Row],[Column11]])</f>
        <v>502786347</v>
      </c>
      <c r="AA264" s="104">
        <f>(Query2[[#This Row],[Column12]]+Query2[[#This Row],[Column13]])</f>
        <v>15191560.404757701</v>
      </c>
      <c r="AB264" s="104" t="e">
        <f>(G321+H321/E321+F321)</f>
        <v>#DIV/0!</v>
      </c>
      <c r="AC264" s="104" t="e">
        <f>(G321+H321/D321)</f>
        <v>#DIV/0!</v>
      </c>
      <c r="AD264" s="104" t="e">
        <f>(E321+F321/D321)</f>
        <v>#DIV/0!</v>
      </c>
      <c r="AE264" s="104">
        <f>(L321+M321/J321+K321)</f>
        <v>131730.77137713361</v>
      </c>
      <c r="AF264" s="104">
        <f>(Query2[[#This Row],[Column12]]+Query2[[#This Row],[Column13]]/I321)</f>
        <v>12891745.265829055</v>
      </c>
      <c r="AG264" s="104">
        <f>(J321+K321/I321)</f>
        <v>261694.03921433247</v>
      </c>
      <c r="AH264" s="102" t="s">
        <v>165</v>
      </c>
    </row>
    <row r="265" spans="1:34">
      <c r="A265" s="101"/>
      <c r="B265" s="101" t="s">
        <v>2</v>
      </c>
      <c r="C265" s="101"/>
      <c r="D265" s="101" t="s">
        <v>4</v>
      </c>
      <c r="E265" s="101"/>
      <c r="F265" s="101"/>
      <c r="G265" s="101"/>
      <c r="H265" s="101"/>
      <c r="I265" s="101" t="s">
        <v>5</v>
      </c>
      <c r="J265" s="101"/>
      <c r="K265" s="101"/>
      <c r="L265" s="101"/>
      <c r="M265" s="101"/>
      <c r="N265" s="101">
        <f>SUM(Query2[[#This Row],[Column5]],Query2[[#This Row],[Column6]])</f>
        <v>0</v>
      </c>
      <c r="O265" s="101">
        <f>SUM(Query2[[#This Row],[Column7]],Query2[[#This Row],[Column8]])</f>
        <v>0</v>
      </c>
      <c r="P265" s="101">
        <f>SUM(Query2[[#This Row],[Column10]],Query2[[#This Row],[Column11]])</f>
        <v>0</v>
      </c>
      <c r="Q265" s="101">
        <f>SUM(Query2[[#This Row],[Column12]],Query2[[#This Row],[Column13]])</f>
        <v>0</v>
      </c>
      <c r="R265" s="103" t="e">
        <f>(Query2[[#This Row],[Column4]]/D323)</f>
        <v>#VALUE!</v>
      </c>
      <c r="S265" s="103" t="e">
        <f>(Query2[[#This Row],[Column15]]/O329)</f>
        <v>#DIV/0!</v>
      </c>
      <c r="T265" s="103" t="e">
        <f>(Query2[[#This Row],[Column14]]/N329)</f>
        <v>#DIV/0!</v>
      </c>
      <c r="U265" s="103" t="e">
        <f>(Query2[[#This Row],[Column9]]/I323)</f>
        <v>#VALUE!</v>
      </c>
      <c r="V265" s="103" t="e">
        <f>(Query2[[#This Row],[Column17]]/Q329)</f>
        <v>#DIV/0!</v>
      </c>
      <c r="W265" s="103">
        <f>(Query2[[#This Row],[Column10]]+Query2[[#This Row],[Column11]]/J323+K323)</f>
        <v>17398</v>
      </c>
      <c r="X265" s="104">
        <f>(Query2[[#This Row],[Column5]]+Query2[[#This Row],[Column6]])</f>
        <v>0</v>
      </c>
      <c r="Y265" s="104">
        <f>(Query2[[#This Row],[Column7]]+Query2[[#This Row],[Column8]])</f>
        <v>0</v>
      </c>
      <c r="Z265" s="104">
        <f>(Query2[[#This Row],[Column10]]+Query2[[#This Row],[Column11]])</f>
        <v>0</v>
      </c>
      <c r="AA265" s="104">
        <f>(Query2[[#This Row],[Column12]]+Query2[[#This Row],[Column13]])</f>
        <v>0</v>
      </c>
      <c r="AB265" s="104" t="e">
        <f>(G323+H323/E323+F323)</f>
        <v>#DIV/0!</v>
      </c>
      <c r="AC265" s="104" t="e">
        <f>(G323+H323/D323)</f>
        <v>#DIV/0!</v>
      </c>
      <c r="AD265" s="104" t="e">
        <f>(E323+F323/D323)</f>
        <v>#DIV/0!</v>
      </c>
      <c r="AE265" s="104">
        <f>(L323+M323/J323+K323)</f>
        <v>18172.074475361846</v>
      </c>
      <c r="AF265" s="104">
        <f>(Query2[[#This Row],[Column12]]+Query2[[#This Row],[Column13]]/I323)</f>
        <v>0</v>
      </c>
      <c r="AG265" s="104">
        <f>(J323+K323/I323)</f>
        <v>19373.103576786609</v>
      </c>
      <c r="AH265" s="102" t="s">
        <v>166</v>
      </c>
    </row>
    <row r="266" spans="1:34">
      <c r="A266" s="101"/>
      <c r="B266" s="101"/>
      <c r="C266" s="101"/>
      <c r="D266" s="101" t="s">
        <v>152</v>
      </c>
      <c r="E266" s="101" t="s">
        <v>153</v>
      </c>
      <c r="F266" s="101" t="s">
        <v>154</v>
      </c>
      <c r="G266" s="101" t="s">
        <v>155</v>
      </c>
      <c r="H266" s="101" t="s">
        <v>156</v>
      </c>
      <c r="I266" s="101" t="s">
        <v>157</v>
      </c>
      <c r="J266" s="101" t="s">
        <v>158</v>
      </c>
      <c r="K266" s="101" t="s">
        <v>159</v>
      </c>
      <c r="L266" s="101" t="s">
        <v>160</v>
      </c>
      <c r="M266" s="101" t="s">
        <v>161</v>
      </c>
      <c r="N266" s="101">
        <f>SUM(Query2[[#This Row],[Column5]],Query2[[#This Row],[Column6]])</f>
        <v>0</v>
      </c>
      <c r="O266" s="101">
        <f>SUM(Query2[[#This Row],[Column7]],Query2[[#This Row],[Column8]])</f>
        <v>0</v>
      </c>
      <c r="P266" s="101">
        <f>SUM(Query2[[#This Row],[Column10]],Query2[[#This Row],[Column11]])</f>
        <v>0</v>
      </c>
      <c r="Q266" s="101">
        <f>SUM(Query2[[#This Row],[Column12]],Query2[[#This Row],[Column13]])</f>
        <v>0</v>
      </c>
      <c r="R266" s="103" t="e">
        <f>(Query2[[#This Row],[Column4]]/D324)</f>
        <v>#VALUE!</v>
      </c>
      <c r="S266" s="103" t="e">
        <f>(Query2[[#This Row],[Column15]]/O330)</f>
        <v>#DIV/0!</v>
      </c>
      <c r="T266" s="103" t="e">
        <f>(Query2[[#This Row],[Column14]]/N330)</f>
        <v>#DIV/0!</v>
      </c>
      <c r="U266" s="103" t="e">
        <f>(Query2[[#This Row],[Column9]]/I324)</f>
        <v>#VALUE!</v>
      </c>
      <c r="V266" s="103" t="e">
        <f>(Query2[[#This Row],[Column17]]/Q330)</f>
        <v>#DIV/0!</v>
      </c>
      <c r="W266" s="103" t="e">
        <f>(Query2[[#This Row],[Column10]]+Query2[[#This Row],[Column11]]/J324+K324)</f>
        <v>#VALUE!</v>
      </c>
      <c r="X266" s="104" t="e">
        <f>(Query2[[#This Row],[Column5]]+Query2[[#This Row],[Column6]])</f>
        <v>#VALUE!</v>
      </c>
      <c r="Y266" s="104" t="e">
        <f>(Query2[[#This Row],[Column7]]+Query2[[#This Row],[Column8]])</f>
        <v>#VALUE!</v>
      </c>
      <c r="Z266" s="104" t="e">
        <f>(Query2[[#This Row],[Column10]]+Query2[[#This Row],[Column11]])</f>
        <v>#VALUE!</v>
      </c>
      <c r="AA266" s="104" t="e">
        <f>(Query2[[#This Row],[Column12]]+Query2[[#This Row],[Column13]])</f>
        <v>#VALUE!</v>
      </c>
      <c r="AB266" s="104" t="e">
        <f>(G324+H324/E324+F324)</f>
        <v>#DIV/0!</v>
      </c>
      <c r="AC266" s="104" t="e">
        <f>(G324+H324/D324)</f>
        <v>#DIV/0!</v>
      </c>
      <c r="AD266" s="104" t="e">
        <f>(E324+F324/D324)</f>
        <v>#DIV/0!</v>
      </c>
      <c r="AE266" s="104">
        <f>(L324+M324/J324+K324)</f>
        <v>23490.360547560733</v>
      </c>
      <c r="AF266" s="104" t="e">
        <f>(Query2[[#This Row],[Column12]]+Query2[[#This Row],[Column13]]/I324)</f>
        <v>#VALUE!</v>
      </c>
      <c r="AG266" s="104">
        <f>(J324+K324/I324)</f>
        <v>25233.405347517226</v>
      </c>
      <c r="AH266" s="102" t="s">
        <v>166</v>
      </c>
    </row>
    <row r="267" spans="1:34">
      <c r="A267" s="101"/>
      <c r="B267" s="101"/>
      <c r="C267" s="101"/>
      <c r="D267" s="101"/>
      <c r="E267" s="101" t="s">
        <v>6</v>
      </c>
      <c r="F267" s="101" t="s">
        <v>3</v>
      </c>
      <c r="G267" s="101" t="s">
        <v>6</v>
      </c>
      <c r="H267" s="101" t="s">
        <v>3</v>
      </c>
      <c r="I267" s="101"/>
      <c r="J267" s="101" t="s">
        <v>6</v>
      </c>
      <c r="K267" s="101" t="s">
        <v>3</v>
      </c>
      <c r="L267" s="101" t="s">
        <v>6</v>
      </c>
      <c r="M267" s="101" t="s">
        <v>3</v>
      </c>
      <c r="N267" s="101">
        <f>SUM(Query2[[#This Row],[Column5]],Query2[[#This Row],[Column6]])</f>
        <v>0</v>
      </c>
      <c r="O267" s="101">
        <f>SUM(Query2[[#This Row],[Column7]],Query2[[#This Row],[Column8]])</f>
        <v>0</v>
      </c>
      <c r="P267" s="101">
        <f>SUM(Query2[[#This Row],[Column10]],Query2[[#This Row],[Column11]])</f>
        <v>0</v>
      </c>
      <c r="Q267" s="101">
        <f>SUM(Query2[[#This Row],[Column12]],Query2[[#This Row],[Column13]])</f>
        <v>0</v>
      </c>
      <c r="R267" s="103" t="e">
        <f>(Query2[[#This Row],[Column4]]/D325)</f>
        <v>#DIV/0!</v>
      </c>
      <c r="S267" s="103">
        <f>(Query2[[#This Row],[Column15]]/O331)</f>
        <v>0</v>
      </c>
      <c r="T267" s="103">
        <f>(Query2[[#This Row],[Column14]]/N331)</f>
        <v>0</v>
      </c>
      <c r="U267" s="103">
        <f>(Query2[[#This Row],[Column9]]/I325)</f>
        <v>0</v>
      </c>
      <c r="V267" s="103">
        <f>(Query2[[#This Row],[Column17]]/Q331)</f>
        <v>0</v>
      </c>
      <c r="W267" s="103" t="e">
        <f>(Query2[[#This Row],[Column10]]+Query2[[#This Row],[Column11]]/J325+K325)</f>
        <v>#VALUE!</v>
      </c>
      <c r="X267" s="104" t="e">
        <f>(Query2[[#This Row],[Column5]]+Query2[[#This Row],[Column6]])</f>
        <v>#VALUE!</v>
      </c>
      <c r="Y267" s="104" t="e">
        <f>(Query2[[#This Row],[Column7]]+Query2[[#This Row],[Column8]])</f>
        <v>#VALUE!</v>
      </c>
      <c r="Z267" s="104" t="e">
        <f>(Query2[[#This Row],[Column10]]+Query2[[#This Row],[Column11]])</f>
        <v>#VALUE!</v>
      </c>
      <c r="AA267" s="104" t="e">
        <f>(Query2[[#This Row],[Column12]]+Query2[[#This Row],[Column13]])</f>
        <v>#VALUE!</v>
      </c>
      <c r="AB267" s="104" t="e">
        <f>(G325+H325/E325+F325)</f>
        <v>#DIV/0!</v>
      </c>
      <c r="AC267" s="104" t="e">
        <f>(G325+H325/D325)</f>
        <v>#DIV/0!</v>
      </c>
      <c r="AD267" s="104" t="e">
        <f>(E325+F325/D325)</f>
        <v>#DIV/0!</v>
      </c>
      <c r="AE267" s="104">
        <f>(L325+M325/J325+K325)</f>
        <v>341863.75413529063</v>
      </c>
      <c r="AF267" s="104" t="e">
        <f>(Query2[[#This Row],[Column12]]+Query2[[#This Row],[Column13]]/I325)</f>
        <v>#VALUE!</v>
      </c>
      <c r="AG267" s="104">
        <f>(J325+K325/I325)</f>
        <v>929175.05884017621</v>
      </c>
      <c r="AH267" s="102" t="s">
        <v>166</v>
      </c>
    </row>
    <row r="268" spans="1:34">
      <c r="A268" s="101"/>
      <c r="B268" s="101"/>
      <c r="C268" s="101"/>
      <c r="D268" s="101">
        <v>7</v>
      </c>
      <c r="E268" s="101">
        <v>8</v>
      </c>
      <c r="F268" s="101">
        <v>9</v>
      </c>
      <c r="G268" s="101">
        <v>10</v>
      </c>
      <c r="H268" s="101">
        <v>11</v>
      </c>
      <c r="I268" s="101">
        <v>12</v>
      </c>
      <c r="J268" s="101">
        <v>13</v>
      </c>
      <c r="K268" s="101">
        <v>14</v>
      </c>
      <c r="L268" s="101">
        <v>15</v>
      </c>
      <c r="M268" s="101">
        <v>16</v>
      </c>
      <c r="N268" s="101">
        <f>SUM(Query2[[#This Row],[Column5]],Query2[[#This Row],[Column6]])</f>
        <v>17</v>
      </c>
      <c r="O268" s="101">
        <f>SUM(Query2[[#This Row],[Column7]],Query2[[#This Row],[Column8]])</f>
        <v>21</v>
      </c>
      <c r="P268" s="101">
        <f>SUM(Query2[[#This Row],[Column10]],Query2[[#This Row],[Column11]])</f>
        <v>27</v>
      </c>
      <c r="Q268" s="101">
        <f>SUM(Query2[[#This Row],[Column12]],Query2[[#This Row],[Column13]])</f>
        <v>31</v>
      </c>
      <c r="R268" s="103" t="e">
        <f>(Query2[[#This Row],[Column4]]/D326)</f>
        <v>#DIV/0!</v>
      </c>
      <c r="S268" s="103">
        <f>(Query2[[#This Row],[Column15]]/O332)</f>
        <v>2.7475546440568553E-3</v>
      </c>
      <c r="T268" s="103">
        <f>(Query2[[#This Row],[Column14]]/N332)</f>
        <v>5.0958621599261398E-5</v>
      </c>
      <c r="U268" s="103">
        <f>(Query2[[#This Row],[Column9]]/I326)</f>
        <v>3.0065768869401815E-5</v>
      </c>
      <c r="V268" s="103">
        <f>(Query2[[#This Row],[Column17]]/Q332)</f>
        <v>4.346088212503422E-5</v>
      </c>
      <c r="W268" s="103">
        <f>(Query2[[#This Row],[Column10]]+Query2[[#This Row],[Column11]]/J326+K326)</f>
        <v>30730.000155415681</v>
      </c>
      <c r="X268" s="104">
        <f>(Query2[[#This Row],[Column5]]+Query2[[#This Row],[Column6]])</f>
        <v>17</v>
      </c>
      <c r="Y268" s="104">
        <f>(Query2[[#This Row],[Column7]]+Query2[[#This Row],[Column8]])</f>
        <v>21</v>
      </c>
      <c r="Z268" s="104">
        <f>(Query2[[#This Row],[Column10]]+Query2[[#This Row],[Column11]])</f>
        <v>27</v>
      </c>
      <c r="AA268" s="104">
        <f>(Query2[[#This Row],[Column12]]+Query2[[#This Row],[Column13]])</f>
        <v>31</v>
      </c>
      <c r="AB268" s="104" t="e">
        <f>(G326+H326/E326+F326)</f>
        <v>#DIV/0!</v>
      </c>
      <c r="AC268" s="104" t="e">
        <f>(G326+H326/D326)</f>
        <v>#DIV/0!</v>
      </c>
      <c r="AD268" s="104" t="e">
        <f>(E326+F326/D326)</f>
        <v>#DIV/0!</v>
      </c>
      <c r="AE268" s="104">
        <f>(L326+M326/J326+K326)</f>
        <v>33508.170547373695</v>
      </c>
      <c r="AF268" s="104">
        <f>(Query2[[#This Row],[Column12]]+Query2[[#This Row],[Column13]]/I326)</f>
        <v>15.000040087691826</v>
      </c>
      <c r="AG268" s="104">
        <f>(J326+K326/I326)</f>
        <v>90081.07696085186</v>
      </c>
      <c r="AH268" s="102" t="s">
        <v>166</v>
      </c>
    </row>
    <row r="269" spans="1:34">
      <c r="A269" s="105" t="s">
        <v>209</v>
      </c>
      <c r="B269" s="101" t="s">
        <v>9</v>
      </c>
      <c r="C269" s="101" t="s">
        <v>88</v>
      </c>
      <c r="D269" s="101">
        <v>467364</v>
      </c>
      <c r="E269" s="101">
        <v>6301</v>
      </c>
      <c r="F269" s="101">
        <v>653357</v>
      </c>
      <c r="G269" s="101">
        <v>269.73399999999998</v>
      </c>
      <c r="H269" s="101">
        <v>15225.68195</v>
      </c>
      <c r="I269" s="101">
        <v>55941942</v>
      </c>
      <c r="J269" s="101">
        <v>20734304</v>
      </c>
      <c r="K269" s="101">
        <v>12925510</v>
      </c>
      <c r="L269" s="101">
        <v>866661.74878999998</v>
      </c>
      <c r="M269" s="101">
        <v>165301.52359</v>
      </c>
      <c r="N269" s="101">
        <f>SUM(Query2[[#This Row],[Column5]],Query2[[#This Row],[Column6]])</f>
        <v>659658</v>
      </c>
      <c r="O269" s="101">
        <f>SUM(Query2[[#This Row],[Column7]],Query2[[#This Row],[Column8]])</f>
        <v>15495.415950000001</v>
      </c>
      <c r="P269" s="101">
        <f>SUM(Query2[[#This Row],[Column10]],Query2[[#This Row],[Column11]])</f>
        <v>33659814</v>
      </c>
      <c r="Q269" s="101">
        <f>SUM(Query2[[#This Row],[Column12]],Query2[[#This Row],[Column13]])</f>
        <v>1031963.27238</v>
      </c>
      <c r="R269" s="103" t="e">
        <f>(Query2[[#This Row],[Column4]]/D328)</f>
        <v>#VALUE!</v>
      </c>
      <c r="S269" s="103" t="e">
        <f>(Query2[[#This Row],[Column15]]/O333)</f>
        <v>#DIV/0!</v>
      </c>
      <c r="T269" s="103" t="e">
        <f>(Query2[[#This Row],[Column14]]/N333)</f>
        <v>#DIV/0!</v>
      </c>
      <c r="U269" s="103" t="e">
        <f>(Query2[[#This Row],[Column9]]/I328)</f>
        <v>#VALUE!</v>
      </c>
      <c r="V269" s="103">
        <f>(Query2[[#This Row],[Column17]]/Q333)</f>
        <v>6.6310684973199479</v>
      </c>
      <c r="W269" s="103" t="e">
        <f>(Query2[[#This Row],[Column10]]+Query2[[#This Row],[Column11]]/J328+K328)</f>
        <v>#DIV/0!</v>
      </c>
      <c r="X269" s="104">
        <f>(Query2[[#This Row],[Column5]]+Query2[[#This Row],[Column6]])</f>
        <v>659658</v>
      </c>
      <c r="Y269" s="104">
        <f>(Query2[[#This Row],[Column7]]+Query2[[#This Row],[Column8]])</f>
        <v>15495.415950000001</v>
      </c>
      <c r="Z269" s="104">
        <f>(Query2[[#This Row],[Column10]]+Query2[[#This Row],[Column11]])</f>
        <v>33659814</v>
      </c>
      <c r="AA269" s="104">
        <f>(Query2[[#This Row],[Column12]]+Query2[[#This Row],[Column13]])</f>
        <v>1031963.27238</v>
      </c>
      <c r="AB269" s="104" t="e">
        <f>(G328+H328/E328+F328)</f>
        <v>#DIV/0!</v>
      </c>
      <c r="AC269" s="104" t="e">
        <f>(G328+H328/D328)</f>
        <v>#VALUE!</v>
      </c>
      <c r="AD269" s="104" t="e">
        <f>(E328+F328/D328)</f>
        <v>#VALUE!</v>
      </c>
      <c r="AE269" s="104" t="e">
        <f>(L328+M328/J328+K328)</f>
        <v>#DIV/0!</v>
      </c>
      <c r="AF269" s="104" t="e">
        <f>(Query2[[#This Row],[Column12]]+Query2[[#This Row],[Column13]]/I328)</f>
        <v>#VALUE!</v>
      </c>
      <c r="AG269" s="104" t="e">
        <f>(J328+K328/I328)</f>
        <v>#VALUE!</v>
      </c>
      <c r="AH269" s="102" t="s">
        <v>166</v>
      </c>
    </row>
    <row r="270" spans="1:34">
      <c r="A270" s="105" t="s">
        <v>209</v>
      </c>
      <c r="B270" s="101" t="s">
        <v>10</v>
      </c>
      <c r="C270" s="101" t="s">
        <v>88</v>
      </c>
      <c r="D270" s="101">
        <v>159525</v>
      </c>
      <c r="E270" s="101">
        <v>8545</v>
      </c>
      <c r="F270" s="101">
        <v>304151</v>
      </c>
      <c r="G270" s="101">
        <v>485.32166469999999</v>
      </c>
      <c r="H270" s="101">
        <v>6163.6828032000003</v>
      </c>
      <c r="I270" s="101">
        <v>39091628</v>
      </c>
      <c r="J270" s="101">
        <v>13557657</v>
      </c>
      <c r="K270" s="101">
        <v>7452699</v>
      </c>
      <c r="L270" s="101">
        <v>508125.59189230006</v>
      </c>
      <c r="M270" s="101">
        <v>81557.872938700006</v>
      </c>
      <c r="N270" s="101">
        <f>SUM(Query2[[#This Row],[Column5]],Query2[[#This Row],[Column6]])</f>
        <v>312696</v>
      </c>
      <c r="O270" s="101">
        <f>SUM(Query2[[#This Row],[Column7]],Query2[[#This Row],[Column8]])</f>
        <v>6649.0044679000002</v>
      </c>
      <c r="P270" s="101">
        <f>SUM(Query2[[#This Row],[Column10]],Query2[[#This Row],[Column11]])</f>
        <v>21010356</v>
      </c>
      <c r="Q270" s="101">
        <f>SUM(Query2[[#This Row],[Column12]],Query2[[#This Row],[Column13]])</f>
        <v>589683.46483100008</v>
      </c>
      <c r="R270" s="103" t="e">
        <f>(Query2[[#This Row],[Column4]]/D329)</f>
        <v>#VALUE!</v>
      </c>
      <c r="S270" s="103">
        <f>(Query2[[#This Row],[Column15]]/O334)</f>
        <v>0.32486177911724068</v>
      </c>
      <c r="T270" s="103">
        <f>(Query2[[#This Row],[Column14]]/N334)</f>
        <v>0.3858062924120913</v>
      </c>
      <c r="U270" s="103" t="e">
        <f>(Query2[[#This Row],[Column9]]/I329)</f>
        <v>#VALUE!</v>
      </c>
      <c r="V270" s="103">
        <f>(Query2[[#This Row],[Column17]]/Q334)</f>
        <v>0.42089295822639933</v>
      </c>
      <c r="W270" s="103" t="e">
        <f>(Query2[[#This Row],[Column10]]+Query2[[#This Row],[Column11]]/J329+K329)</f>
        <v>#VALUE!</v>
      </c>
      <c r="X270" s="104">
        <f>(Query2[[#This Row],[Column5]]+Query2[[#This Row],[Column6]])</f>
        <v>312696</v>
      </c>
      <c r="Y270" s="104">
        <f>(Query2[[#This Row],[Column7]]+Query2[[#This Row],[Column8]])</f>
        <v>6649.0044679000002</v>
      </c>
      <c r="Z270" s="104">
        <f>(Query2[[#This Row],[Column10]]+Query2[[#This Row],[Column11]])</f>
        <v>21010356</v>
      </c>
      <c r="AA270" s="104">
        <f>(Query2[[#This Row],[Column12]]+Query2[[#This Row],[Column13]])</f>
        <v>589683.46483100008</v>
      </c>
      <c r="AB270" s="104" t="e">
        <f>(G329+H329/E329+F329)</f>
        <v>#VALUE!</v>
      </c>
      <c r="AC270" s="104" t="e">
        <f>(G329+H329/D329)</f>
        <v>#VALUE!</v>
      </c>
      <c r="AD270" s="104" t="e">
        <f>(E329+F329/D329)</f>
        <v>#VALUE!</v>
      </c>
      <c r="AE270" s="104" t="e">
        <f>(L329+M329/J329+K329)</f>
        <v>#VALUE!</v>
      </c>
      <c r="AF270" s="104" t="e">
        <f>(Query2[[#This Row],[Column12]]+Query2[[#This Row],[Column13]]/I329)</f>
        <v>#VALUE!</v>
      </c>
      <c r="AG270" s="104" t="e">
        <f>(J329+K329/I329)</f>
        <v>#VALUE!</v>
      </c>
      <c r="AH270" s="102" t="s">
        <v>166</v>
      </c>
    </row>
    <row r="271" spans="1:34">
      <c r="A271" s="105" t="s">
        <v>209</v>
      </c>
      <c r="B271" s="101" t="s">
        <v>11</v>
      </c>
      <c r="C271" s="101" t="s">
        <v>88</v>
      </c>
      <c r="D271" s="101">
        <v>0</v>
      </c>
      <c r="E271" s="101">
        <v>0</v>
      </c>
      <c r="F271" s="101">
        <v>0</v>
      </c>
      <c r="G271" s="101">
        <v>0</v>
      </c>
      <c r="H271" s="101">
        <v>0</v>
      </c>
      <c r="I271" s="101">
        <v>7742963</v>
      </c>
      <c r="J271" s="101">
        <v>4591323</v>
      </c>
      <c r="K271" s="101">
        <v>3295975</v>
      </c>
      <c r="L271" s="101">
        <v>186266.42898590001</v>
      </c>
      <c r="M271" s="101">
        <v>35797.154219999997</v>
      </c>
      <c r="N271" s="101">
        <f>SUM(Query2[[#This Row],[Column5]],Query2[[#This Row],[Column6]])</f>
        <v>0</v>
      </c>
      <c r="O271" s="101">
        <f>SUM(Query2[[#This Row],[Column7]],Query2[[#This Row],[Column8]])</f>
        <v>0</v>
      </c>
      <c r="P271" s="101">
        <f>SUM(Query2[[#This Row],[Column10]],Query2[[#This Row],[Column11]])</f>
        <v>7887298</v>
      </c>
      <c r="Q271" s="101">
        <f>SUM(Query2[[#This Row],[Column12]],Query2[[#This Row],[Column13]])</f>
        <v>222063.58320590001</v>
      </c>
      <c r="R271" s="103" t="e">
        <f>(Query2[[#This Row],[Column4]]/D330)</f>
        <v>#DIV/0!</v>
      </c>
      <c r="S271" s="103">
        <f>(Query2[[#This Row],[Column15]]/O335)</f>
        <v>0</v>
      </c>
      <c r="T271" s="103">
        <f>(Query2[[#This Row],[Column14]]/N335)</f>
        <v>0</v>
      </c>
      <c r="U271" s="103" t="e">
        <f>(Query2[[#This Row],[Column9]]/I330)</f>
        <v>#DIV/0!</v>
      </c>
      <c r="V271" s="103">
        <f>(Query2[[#This Row],[Column17]]/Q335)</f>
        <v>0.43517342930136871</v>
      </c>
      <c r="W271" s="103" t="e">
        <f>(Query2[[#This Row],[Column10]]+Query2[[#This Row],[Column11]]/J330+K330)</f>
        <v>#VALUE!</v>
      </c>
      <c r="X271" s="104">
        <f>(Query2[[#This Row],[Column5]]+Query2[[#This Row],[Column6]])</f>
        <v>0</v>
      </c>
      <c r="Y271" s="104">
        <f>(Query2[[#This Row],[Column7]]+Query2[[#This Row],[Column8]])</f>
        <v>0</v>
      </c>
      <c r="Z271" s="104">
        <f>(Query2[[#This Row],[Column10]]+Query2[[#This Row],[Column11]])</f>
        <v>7887298</v>
      </c>
      <c r="AA271" s="104">
        <f>(Query2[[#This Row],[Column12]]+Query2[[#This Row],[Column13]])</f>
        <v>222063.58320590001</v>
      </c>
      <c r="AB271" s="104" t="e">
        <f>(G330+H330/E330+F330)</f>
        <v>#VALUE!</v>
      </c>
      <c r="AC271" s="104" t="e">
        <f>(G330+H330/D330)</f>
        <v>#VALUE!</v>
      </c>
      <c r="AD271" s="104" t="e">
        <f>(E330+F330/D330)</f>
        <v>#VALUE!</v>
      </c>
      <c r="AE271" s="104" t="e">
        <f>(L330+M330/J330+K330)</f>
        <v>#VALUE!</v>
      </c>
      <c r="AF271" s="104" t="e">
        <f>(Query2[[#This Row],[Column12]]+Query2[[#This Row],[Column13]]/I330)</f>
        <v>#DIV/0!</v>
      </c>
      <c r="AG271" s="104" t="e">
        <f>(J330+K330/I330)</f>
        <v>#VALUE!</v>
      </c>
      <c r="AH271" s="102" t="s">
        <v>166</v>
      </c>
    </row>
    <row r="272" spans="1:34">
      <c r="A272" s="105" t="s">
        <v>209</v>
      </c>
      <c r="B272" s="101" t="s">
        <v>12</v>
      </c>
      <c r="C272" s="101" t="s">
        <v>88</v>
      </c>
      <c r="D272" s="101">
        <v>575852</v>
      </c>
      <c r="E272" s="101">
        <v>37522</v>
      </c>
      <c r="F272" s="101">
        <v>686121</v>
      </c>
      <c r="G272" s="101">
        <v>1800.7083699000002</v>
      </c>
      <c r="H272" s="101">
        <v>15543.0499829</v>
      </c>
      <c r="I272" s="101">
        <v>34323678</v>
      </c>
      <c r="J272" s="101">
        <v>23845510</v>
      </c>
      <c r="K272" s="101">
        <v>16037142</v>
      </c>
      <c r="L272" s="101">
        <v>1002614.7763239</v>
      </c>
      <c r="M272" s="101">
        <v>181830.44510040001</v>
      </c>
      <c r="N272" s="101">
        <f>SUM(Query2[[#This Row],[Column5]],Query2[[#This Row],[Column6]])</f>
        <v>723643</v>
      </c>
      <c r="O272" s="101">
        <f>SUM(Query2[[#This Row],[Column7]],Query2[[#This Row],[Column8]])</f>
        <v>17343.7583528</v>
      </c>
      <c r="P272" s="101">
        <f>SUM(Query2[[#This Row],[Column10]],Query2[[#This Row],[Column11]])</f>
        <v>39882652</v>
      </c>
      <c r="Q272" s="101">
        <f>SUM(Query2[[#This Row],[Column12]],Query2[[#This Row],[Column13]])</f>
        <v>1184445.2214243</v>
      </c>
      <c r="R272" s="103" t="e">
        <f>(Query2[[#This Row],[Column4]]/#REF!)</f>
        <v>#REF!</v>
      </c>
      <c r="S272" s="103">
        <f>(Query2[[#This Row],[Column15]]/O336)</f>
        <v>5.4990195823753192</v>
      </c>
      <c r="T272" s="103">
        <f>(Query2[[#This Row],[Column14]]/N336)</f>
        <v>5.6046392750648648</v>
      </c>
      <c r="U272" s="103" t="e">
        <f>(Query2[[#This Row],[Column9]]/#REF!)</f>
        <v>#REF!</v>
      </c>
      <c r="V272" s="103">
        <f>(Query2[[#This Row],[Column17]]/Q336)</f>
        <v>1.3142876026276122</v>
      </c>
      <c r="W272" s="103" t="e">
        <f>(Query2[[#This Row],[Column10]]+Query2[[#This Row],[Column11]]/#REF!+#REF!)</f>
        <v>#REF!</v>
      </c>
      <c r="X272" s="104">
        <f>(Query2[[#This Row],[Column5]]+Query2[[#This Row],[Column6]])</f>
        <v>723643</v>
      </c>
      <c r="Y272" s="104">
        <f>(Query2[[#This Row],[Column7]]+Query2[[#This Row],[Column8]])</f>
        <v>17343.7583528</v>
      </c>
      <c r="Z272" s="104">
        <f>(Query2[[#This Row],[Column10]]+Query2[[#This Row],[Column11]])</f>
        <v>39882652</v>
      </c>
      <c r="AA272" s="104">
        <f>(Query2[[#This Row],[Column12]]+Query2[[#This Row],[Column13]])</f>
        <v>1184445.2214243</v>
      </c>
      <c r="AB272" s="104" t="e">
        <f>(#REF!+#REF!/#REF!+#REF!)</f>
        <v>#REF!</v>
      </c>
      <c r="AC272" s="104" t="e">
        <f>(#REF!+#REF!/#REF!)</f>
        <v>#REF!</v>
      </c>
      <c r="AD272" s="104" t="e">
        <f>(#REF!+#REF!/#REF!)</f>
        <v>#REF!</v>
      </c>
      <c r="AE272" s="104" t="e">
        <f>(#REF!+#REF!/#REF!+#REF!)</f>
        <v>#REF!</v>
      </c>
      <c r="AF272" s="104" t="e">
        <f>(Query2[[#This Row],[Column12]]+Query2[[#This Row],[Column13]]/#REF!)</f>
        <v>#REF!</v>
      </c>
      <c r="AG272" s="104" t="e">
        <f>(#REF!+#REF!/#REF!)</f>
        <v>#REF!</v>
      </c>
      <c r="AH272" s="102" t="s">
        <v>166</v>
      </c>
    </row>
    <row r="273" spans="1:34">
      <c r="A273" s="105" t="s">
        <v>209</v>
      </c>
      <c r="B273" s="101" t="s">
        <v>13</v>
      </c>
      <c r="C273" s="101" t="s">
        <v>88</v>
      </c>
      <c r="D273" s="101">
        <v>69477</v>
      </c>
      <c r="E273" s="101">
        <v>773</v>
      </c>
      <c r="F273" s="101">
        <v>78789</v>
      </c>
      <c r="G273" s="101">
        <v>35.878847700000001</v>
      </c>
      <c r="H273" s="101">
        <v>1580.2288083000001</v>
      </c>
      <c r="I273" s="101">
        <v>24383057</v>
      </c>
      <c r="J273" s="101">
        <v>9629644</v>
      </c>
      <c r="K273" s="101">
        <v>3508920</v>
      </c>
      <c r="L273" s="101">
        <v>406274.06279</v>
      </c>
      <c r="M273" s="101">
        <v>44811.362855200008</v>
      </c>
      <c r="N273" s="101">
        <f>SUM(Query2[[#This Row],[Column5]],Query2[[#This Row],[Column6]])</f>
        <v>79562</v>
      </c>
      <c r="O273" s="101">
        <f>SUM(Query2[[#This Row],[Column7]],Query2[[#This Row],[Column8]])</f>
        <v>1616.1076560000001</v>
      </c>
      <c r="P273" s="101">
        <f>SUM(Query2[[#This Row],[Column10]],Query2[[#This Row],[Column11]])</f>
        <v>13138564</v>
      </c>
      <c r="Q273" s="101">
        <f>SUM(Query2[[#This Row],[Column12]],Query2[[#This Row],[Column13]])</f>
        <v>451085.42564520001</v>
      </c>
      <c r="R273" s="103" t="e">
        <f>(Query2[[#This Row],[Column4]]/#REF!)</f>
        <v>#REF!</v>
      </c>
      <c r="S273" s="103">
        <f>(Query2[[#This Row],[Column15]]/O337)</f>
        <v>1.3922764645294592</v>
      </c>
      <c r="T273" s="103">
        <f>(Query2[[#This Row],[Column14]]/N337)</f>
        <v>1.2606677124431558</v>
      </c>
      <c r="U273" s="103" t="e">
        <f>(Query2[[#This Row],[Column9]]/#REF!)</f>
        <v>#REF!</v>
      </c>
      <c r="V273" s="103">
        <f>(Query2[[#This Row],[Column17]]/Q337)</f>
        <v>0.89797885744821249</v>
      </c>
      <c r="W273" s="103" t="e">
        <f>(Query2[[#This Row],[Column10]]+Query2[[#This Row],[Column11]]/#REF!+#REF!)</f>
        <v>#REF!</v>
      </c>
      <c r="X273" s="104">
        <f>(Query2[[#This Row],[Column5]]+Query2[[#This Row],[Column6]])</f>
        <v>79562</v>
      </c>
      <c r="Y273" s="104">
        <f>(Query2[[#This Row],[Column7]]+Query2[[#This Row],[Column8]])</f>
        <v>1616.1076560000001</v>
      </c>
      <c r="Z273" s="104">
        <f>(Query2[[#This Row],[Column10]]+Query2[[#This Row],[Column11]])</f>
        <v>13138564</v>
      </c>
      <c r="AA273" s="104">
        <f>(Query2[[#This Row],[Column12]]+Query2[[#This Row],[Column13]])</f>
        <v>451085.42564520001</v>
      </c>
      <c r="AB273" s="104" t="e">
        <f>(#REF!+#REF!/#REF!+#REF!)</f>
        <v>#REF!</v>
      </c>
      <c r="AC273" s="104" t="e">
        <f>(#REF!+#REF!/#REF!)</f>
        <v>#REF!</v>
      </c>
      <c r="AD273" s="104" t="e">
        <f>(#REF!+#REF!/#REF!)</f>
        <v>#REF!</v>
      </c>
      <c r="AE273" s="104" t="e">
        <f>(#REF!+#REF!/#REF!+#REF!)</f>
        <v>#REF!</v>
      </c>
      <c r="AF273" s="104" t="e">
        <f>(Query2[[#This Row],[Column12]]+Query2[[#This Row],[Column13]]/#REF!)</f>
        <v>#REF!</v>
      </c>
      <c r="AG273" s="104" t="e">
        <f>(#REF!+#REF!/#REF!)</f>
        <v>#REF!</v>
      </c>
      <c r="AH273" s="102" t="s">
        <v>166</v>
      </c>
    </row>
    <row r="274" spans="1:34">
      <c r="A274" s="105" t="s">
        <v>209</v>
      </c>
      <c r="B274" s="101" t="s">
        <v>15</v>
      </c>
      <c r="C274" s="101" t="s">
        <v>88</v>
      </c>
      <c r="D274" s="101">
        <v>103378</v>
      </c>
      <c r="E274" s="101">
        <v>2328</v>
      </c>
      <c r="F274" s="101">
        <v>116187</v>
      </c>
      <c r="G274" s="101">
        <v>141.19636</v>
      </c>
      <c r="H274" s="101">
        <v>2560.3764999999999</v>
      </c>
      <c r="I274" s="101">
        <v>21655491</v>
      </c>
      <c r="J274" s="101">
        <v>15763814</v>
      </c>
      <c r="K274" s="101">
        <v>8499903</v>
      </c>
      <c r="L274" s="101">
        <v>664664.32863999996</v>
      </c>
      <c r="M274" s="101">
        <v>91424.906759999998</v>
      </c>
      <c r="N274" s="101">
        <f>SUM(Query2[[#This Row],[Column5]],Query2[[#This Row],[Column6]])</f>
        <v>118515</v>
      </c>
      <c r="O274" s="101">
        <f>SUM(Query2[[#This Row],[Column7]],Query2[[#This Row],[Column8]])</f>
        <v>2701.5728599999998</v>
      </c>
      <c r="P274" s="101">
        <f>SUM(Query2[[#This Row],[Column10]],Query2[[#This Row],[Column11]])</f>
        <v>24263717</v>
      </c>
      <c r="Q274" s="101">
        <f>SUM(Query2[[#This Row],[Column12]],Query2[[#This Row],[Column13]])</f>
        <v>756089.23540000001</v>
      </c>
      <c r="R274" s="103" t="e">
        <f>(Query2[[#This Row],[Column4]]/#REF!)</f>
        <v>#REF!</v>
      </c>
      <c r="S274" s="103" t="e">
        <f>(Query2[[#This Row],[Column15]]/O338)</f>
        <v>#DIV/0!</v>
      </c>
      <c r="T274" s="103" t="e">
        <f>(Query2[[#This Row],[Column14]]/N338)</f>
        <v>#DIV/0!</v>
      </c>
      <c r="U274" s="103" t="e">
        <f>(Query2[[#This Row],[Column9]]/#REF!)</f>
        <v>#REF!</v>
      </c>
      <c r="V274" s="103">
        <f>(Query2[[#This Row],[Column17]]/Q338)</f>
        <v>12.249738225950193</v>
      </c>
      <c r="W274" s="103" t="e">
        <f>(Query2[[#This Row],[Column10]]+Query2[[#This Row],[Column11]]/#REF!+#REF!)</f>
        <v>#REF!</v>
      </c>
      <c r="X274" s="104">
        <f>(Query2[[#This Row],[Column5]]+Query2[[#This Row],[Column6]])</f>
        <v>118515</v>
      </c>
      <c r="Y274" s="104">
        <f>(Query2[[#This Row],[Column7]]+Query2[[#This Row],[Column8]])</f>
        <v>2701.5728599999998</v>
      </c>
      <c r="Z274" s="104">
        <f>(Query2[[#This Row],[Column10]]+Query2[[#This Row],[Column11]])</f>
        <v>24263717</v>
      </c>
      <c r="AA274" s="104">
        <f>(Query2[[#This Row],[Column12]]+Query2[[#This Row],[Column13]])</f>
        <v>756089.23540000001</v>
      </c>
      <c r="AB274" s="104" t="e">
        <f>(#REF!+#REF!/#REF!+#REF!)</f>
        <v>#REF!</v>
      </c>
      <c r="AC274" s="104" t="e">
        <f>(#REF!+#REF!/#REF!)</f>
        <v>#REF!</v>
      </c>
      <c r="AD274" s="104" t="e">
        <f>(#REF!+#REF!/#REF!)</f>
        <v>#REF!</v>
      </c>
      <c r="AE274" s="104" t="e">
        <f>(#REF!+#REF!/#REF!+#REF!)</f>
        <v>#REF!</v>
      </c>
      <c r="AF274" s="104" t="e">
        <f>(Query2[[#This Row],[Column12]]+Query2[[#This Row],[Column13]]/#REF!)</f>
        <v>#REF!</v>
      </c>
      <c r="AG274" s="104" t="e">
        <f>(#REF!+#REF!/#REF!)</f>
        <v>#REF!</v>
      </c>
      <c r="AH274" s="102" t="s">
        <v>166</v>
      </c>
    </row>
    <row r="275" spans="1:34">
      <c r="A275" s="105" t="s">
        <v>209</v>
      </c>
      <c r="B275" s="101" t="s">
        <v>16</v>
      </c>
      <c r="C275" s="101" t="s">
        <v>88</v>
      </c>
      <c r="D275" s="101">
        <v>60182</v>
      </c>
      <c r="E275" s="101">
        <v>442</v>
      </c>
      <c r="F275" s="101">
        <v>58614</v>
      </c>
      <c r="G275" s="101">
        <v>17.692769999999999</v>
      </c>
      <c r="H275" s="101">
        <v>1018.87701</v>
      </c>
      <c r="I275" s="101">
        <v>17973769</v>
      </c>
      <c r="J275" s="101">
        <v>9941002</v>
      </c>
      <c r="K275" s="101">
        <v>3982307</v>
      </c>
      <c r="L275" s="101">
        <v>400802.984</v>
      </c>
      <c r="M275" s="101">
        <v>48514.242879999998</v>
      </c>
      <c r="N275" s="101">
        <f>SUM(Query2[[#This Row],[Column5]],Query2[[#This Row],[Column6]])</f>
        <v>59056</v>
      </c>
      <c r="O275" s="101">
        <f>SUM(Query2[[#This Row],[Column7]],Query2[[#This Row],[Column8]])</f>
        <v>1036.56978</v>
      </c>
      <c r="P275" s="101">
        <f>SUM(Query2[[#This Row],[Column10]],Query2[[#This Row],[Column11]])</f>
        <v>13923309</v>
      </c>
      <c r="Q275" s="101">
        <f>SUM(Query2[[#This Row],[Column12]],Query2[[#This Row],[Column13]])</f>
        <v>449317.22687999997</v>
      </c>
      <c r="R275" s="103">
        <f>(Query2[[#This Row],[Column4]]/D331)</f>
        <v>0.13369440137199931</v>
      </c>
      <c r="S275" s="103">
        <f>(Query2[[#This Row],[Column15]]/O339)</f>
        <v>9.5520776271194707E-2</v>
      </c>
      <c r="T275" s="103">
        <f>(Query2[[#This Row],[Column14]]/N339)</f>
        <v>0.12570509027284066</v>
      </c>
      <c r="U275" s="103">
        <f>(Query2[[#This Row],[Column9]]/I331)</f>
        <v>0.3106232995665994</v>
      </c>
      <c r="V275" s="103">
        <f>(Query2[[#This Row],[Column17]]/Q339)</f>
        <v>0.27959040119193695</v>
      </c>
      <c r="W275" s="103">
        <f>(Query2[[#This Row],[Column10]]+Query2[[#This Row],[Column11]]/J331+K331)</f>
        <v>24096268.160943124</v>
      </c>
      <c r="X275" s="104">
        <f>(Query2[[#This Row],[Column5]]+Query2[[#This Row],[Column6]])</f>
        <v>59056</v>
      </c>
      <c r="Y275" s="104">
        <f>(Query2[[#This Row],[Column7]]+Query2[[#This Row],[Column8]])</f>
        <v>1036.56978</v>
      </c>
      <c r="Z275" s="104">
        <f>(Query2[[#This Row],[Column10]]+Query2[[#This Row],[Column11]])</f>
        <v>13923309</v>
      </c>
      <c r="AA275" s="104">
        <f>(Query2[[#This Row],[Column12]]+Query2[[#This Row],[Column13]])</f>
        <v>449317.22687999997</v>
      </c>
      <c r="AB275" s="104">
        <f t="shared" ref="AB275:AB281" si="70">(G331+H331/E331+F331)</f>
        <v>787412.80704105692</v>
      </c>
      <c r="AC275" s="104">
        <f t="shared" ref="AC275:AC281" si="71">(G331+H331/D331)</f>
        <v>261.65399055995164</v>
      </c>
      <c r="AD275" s="104">
        <f t="shared" ref="AD275:AD281" si="72">(E331+F331/D331)</f>
        <v>6056.7486504378576</v>
      </c>
      <c r="AE275" s="104">
        <f t="shared" ref="AE275:AE281" si="73">(L331+M331/J331+K331)</f>
        <v>15235512.166161234</v>
      </c>
      <c r="AF275" s="104">
        <f>(Query2[[#This Row],[Column12]]+Query2[[#This Row],[Column13]]/I331)</f>
        <v>400802.98483842483</v>
      </c>
      <c r="AG275" s="104">
        <f t="shared" ref="AG275:AG281" si="74">(J331+K331/I331)</f>
        <v>24743567.244631797</v>
      </c>
      <c r="AH275" s="102" t="s">
        <v>166</v>
      </c>
    </row>
    <row r="276" spans="1:34">
      <c r="A276" s="105" t="s">
        <v>209</v>
      </c>
      <c r="B276" s="101" t="s">
        <v>18</v>
      </c>
      <c r="C276" s="101" t="s">
        <v>88</v>
      </c>
      <c r="D276" s="101">
        <v>0</v>
      </c>
      <c r="E276" s="101">
        <v>0</v>
      </c>
      <c r="F276" s="101">
        <v>0</v>
      </c>
      <c r="G276" s="101">
        <v>0</v>
      </c>
      <c r="H276" s="101">
        <v>0</v>
      </c>
      <c r="I276" s="101">
        <v>2763856</v>
      </c>
      <c r="J276" s="101">
        <v>1107078</v>
      </c>
      <c r="K276" s="101">
        <v>548316</v>
      </c>
      <c r="L276" s="101">
        <v>46250.9</v>
      </c>
      <c r="M276" s="101">
        <v>10992.905998299999</v>
      </c>
      <c r="N276" s="101">
        <f>SUM(Query2[[#This Row],[Column5]],Query2[[#This Row],[Column6]])</f>
        <v>0</v>
      </c>
      <c r="O276" s="101">
        <f>SUM(Query2[[#This Row],[Column7]],Query2[[#This Row],[Column8]])</f>
        <v>0</v>
      </c>
      <c r="P276" s="101">
        <f>SUM(Query2[[#This Row],[Column10]],Query2[[#This Row],[Column11]])</f>
        <v>1655394</v>
      </c>
      <c r="Q276" s="101">
        <f>SUM(Query2[[#This Row],[Column12]],Query2[[#This Row],[Column13]])</f>
        <v>57243.805998299998</v>
      </c>
      <c r="R276" s="103">
        <f>(Query2[[#This Row],[Column4]]/D332)</f>
        <v>0</v>
      </c>
      <c r="S276" s="103" t="e">
        <f>(Query2[[#This Row],[Column15]]/O340)</f>
        <v>#DIV/0!</v>
      </c>
      <c r="T276" s="103" t="e">
        <f>(Query2[[#This Row],[Column14]]/N340)</f>
        <v>#DIV/0!</v>
      </c>
      <c r="U276" s="103">
        <f>(Query2[[#This Row],[Column9]]/I332)</f>
        <v>7.0112521493055441E-2</v>
      </c>
      <c r="V276" s="103">
        <f>(Query2[[#This Row],[Column17]]/Q340)</f>
        <v>0.21368541152931225</v>
      </c>
      <c r="W276" s="103">
        <f>(Query2[[#This Row],[Column10]]+Query2[[#This Row],[Column11]]/J332+K332)</f>
        <v>9498080.034730196</v>
      </c>
      <c r="X276" s="104">
        <f>(Query2[[#This Row],[Column5]]+Query2[[#This Row],[Column6]])</f>
        <v>0</v>
      </c>
      <c r="Y276" s="104">
        <f>(Query2[[#This Row],[Column7]]+Query2[[#This Row],[Column8]])</f>
        <v>0</v>
      </c>
      <c r="Z276" s="104">
        <f>(Query2[[#This Row],[Column10]]+Query2[[#This Row],[Column11]])</f>
        <v>1655394</v>
      </c>
      <c r="AA276" s="104">
        <f>(Query2[[#This Row],[Column12]]+Query2[[#This Row],[Column13]])</f>
        <v>57243.805998299998</v>
      </c>
      <c r="AB276" s="104">
        <f t="shared" si="70"/>
        <v>326071.43809460819</v>
      </c>
      <c r="AC276" s="104">
        <f t="shared" si="71"/>
        <v>439.5785345978357</v>
      </c>
      <c r="AD276" s="104">
        <f t="shared" si="72"/>
        <v>7974.9863663813876</v>
      </c>
      <c r="AE276" s="104">
        <f t="shared" si="73"/>
        <v>8998855.7194171976</v>
      </c>
      <c r="AF276" s="104">
        <f>(Query2[[#This Row],[Column12]]+Query2[[#This Row],[Column13]]/I332)</f>
        <v>46250.900278864152</v>
      </c>
      <c r="AG276" s="104">
        <f t="shared" si="74"/>
        <v>15787875.212859971</v>
      </c>
      <c r="AH276" s="102" t="s">
        <v>166</v>
      </c>
    </row>
    <row r="277" spans="1:34">
      <c r="A277" s="105" t="s">
        <v>209</v>
      </c>
      <c r="B277" s="101" t="s">
        <v>19</v>
      </c>
      <c r="C277" s="101" t="s">
        <v>88</v>
      </c>
      <c r="D277" s="101">
        <v>354557</v>
      </c>
      <c r="E277" s="101">
        <v>2045</v>
      </c>
      <c r="F277" s="101">
        <v>413612</v>
      </c>
      <c r="G277" s="101">
        <v>55.055724199999993</v>
      </c>
      <c r="H277" s="101">
        <v>8887.5787247000007</v>
      </c>
      <c r="I277" s="101">
        <v>42034186</v>
      </c>
      <c r="J277" s="101">
        <v>24433156</v>
      </c>
      <c r="K277" s="101">
        <v>13561506</v>
      </c>
      <c r="L277" s="101">
        <v>1136559.6325663</v>
      </c>
      <c r="M277" s="101">
        <v>191602.79809190001</v>
      </c>
      <c r="N277" s="101">
        <f>SUM(Query2[[#This Row],[Column5]],Query2[[#This Row],[Column6]])</f>
        <v>415657</v>
      </c>
      <c r="O277" s="101">
        <f>SUM(Query2[[#This Row],[Column7]],Query2[[#This Row],[Column8]])</f>
        <v>8942.6344489000003</v>
      </c>
      <c r="P277" s="101">
        <f>SUM(Query2[[#This Row],[Column10]],Query2[[#This Row],[Column11]])</f>
        <v>37994662</v>
      </c>
      <c r="Q277" s="101">
        <f>SUM(Query2[[#This Row],[Column12]],Query2[[#This Row],[Column13]])</f>
        <v>1328162.4306582001</v>
      </c>
      <c r="R277" s="103" t="e">
        <f>(Query2[[#This Row],[Column4]]/D333)</f>
        <v>#DIV/0!</v>
      </c>
      <c r="S277" s="103">
        <f>(Query2[[#This Row],[Column15]]/O341)</f>
        <v>0.47916938562080308</v>
      </c>
      <c r="T277" s="103">
        <f>(Query2[[#This Row],[Column14]]/N341)</f>
        <v>0.57993526153502717</v>
      </c>
      <c r="U277" s="103">
        <f>(Query2[[#This Row],[Column9]]/I333)</f>
        <v>5.4098740769026525</v>
      </c>
      <c r="V277" s="103">
        <f>(Query2[[#This Row],[Column17]]/Q341)</f>
        <v>0.89936234716543562</v>
      </c>
      <c r="W277" s="103">
        <f>(Query2[[#This Row],[Column10]]+Query2[[#This Row],[Column11]]/J333+K333)</f>
        <v>28247440.431257989</v>
      </c>
      <c r="X277" s="104">
        <f>(Query2[[#This Row],[Column5]]+Query2[[#This Row],[Column6]])</f>
        <v>415657</v>
      </c>
      <c r="Y277" s="104">
        <f>(Query2[[#This Row],[Column7]]+Query2[[#This Row],[Column8]])</f>
        <v>8942.6344489000003</v>
      </c>
      <c r="Z277" s="104">
        <f>(Query2[[#This Row],[Column10]]+Query2[[#This Row],[Column11]])</f>
        <v>37994662</v>
      </c>
      <c r="AA277" s="104">
        <f>(Query2[[#This Row],[Column12]]+Query2[[#This Row],[Column13]])</f>
        <v>1328162.4306582001</v>
      </c>
      <c r="AB277" s="104" t="e">
        <f t="shared" si="70"/>
        <v>#DIV/0!</v>
      </c>
      <c r="AC277" s="104" t="e">
        <f t="shared" si="71"/>
        <v>#DIV/0!</v>
      </c>
      <c r="AD277" s="104" t="e">
        <f t="shared" si="72"/>
        <v>#DIV/0!</v>
      </c>
      <c r="AE277" s="104">
        <f t="shared" si="73"/>
        <v>3924475.1653746446</v>
      </c>
      <c r="AF277" s="104">
        <f>(Query2[[#This Row],[Column12]]+Query2[[#This Row],[Column13]]/I333)</f>
        <v>1136559.657225919</v>
      </c>
      <c r="AG277" s="104">
        <f t="shared" si="74"/>
        <v>5577979.4909048388</v>
      </c>
      <c r="AH277" s="102" t="s">
        <v>166</v>
      </c>
    </row>
    <row r="278" spans="1:34">
      <c r="A278" s="105" t="s">
        <v>209</v>
      </c>
      <c r="B278" s="101" t="s">
        <v>21</v>
      </c>
      <c r="C278" s="101" t="s">
        <v>88</v>
      </c>
      <c r="D278" s="101">
        <v>0</v>
      </c>
      <c r="E278" s="101">
        <v>0</v>
      </c>
      <c r="F278" s="101">
        <v>0</v>
      </c>
      <c r="G278" s="101">
        <v>0</v>
      </c>
      <c r="H278" s="101">
        <v>0</v>
      </c>
      <c r="I278" s="101">
        <v>8599442</v>
      </c>
      <c r="J278" s="101">
        <v>4642119</v>
      </c>
      <c r="K278" s="101">
        <v>2999616</v>
      </c>
      <c r="L278" s="101">
        <v>189706.21301000001</v>
      </c>
      <c r="M278" s="101">
        <v>34692.210149999999</v>
      </c>
      <c r="N278" s="101">
        <f>SUM(Query2[[#This Row],[Column5]],Query2[[#This Row],[Column6]])</f>
        <v>0</v>
      </c>
      <c r="O278" s="101">
        <f>SUM(Query2[[#This Row],[Column7]],Query2[[#This Row],[Column8]])</f>
        <v>0</v>
      </c>
      <c r="P278" s="101">
        <f>SUM(Query2[[#This Row],[Column10]],Query2[[#This Row],[Column11]])</f>
        <v>7641735</v>
      </c>
      <c r="Q278" s="101">
        <f>SUM(Query2[[#This Row],[Column12]],Query2[[#This Row],[Column13]])</f>
        <v>224398.42316000001</v>
      </c>
      <c r="R278" s="103">
        <f>(Query2[[#This Row],[Column4]]/D334)</f>
        <v>0</v>
      </c>
      <c r="S278" s="103">
        <f>(Query2[[#This Row],[Column15]]/O342)</f>
        <v>0</v>
      </c>
      <c r="T278" s="103">
        <f>(Query2[[#This Row],[Column14]]/N342)</f>
        <v>0</v>
      </c>
      <c r="U278" s="103">
        <f>(Query2[[#This Row],[Column9]]/I334)</f>
        <v>0.24509032976963122</v>
      </c>
      <c r="V278" s="103">
        <f>(Query2[[#This Row],[Column17]]/Q342)</f>
        <v>0.61683328853544639</v>
      </c>
      <c r="W278" s="103">
        <f>(Query2[[#This Row],[Column10]]+Query2[[#This Row],[Column11]]/J334+K334)</f>
        <v>22006092.109218061</v>
      </c>
      <c r="X278" s="104">
        <f>(Query2[[#This Row],[Column5]]+Query2[[#This Row],[Column6]])</f>
        <v>0</v>
      </c>
      <c r="Y278" s="104">
        <f>(Query2[[#This Row],[Column7]]+Query2[[#This Row],[Column8]])</f>
        <v>0</v>
      </c>
      <c r="Z278" s="104">
        <f>(Query2[[#This Row],[Column10]]+Query2[[#This Row],[Column11]])</f>
        <v>7641735</v>
      </c>
      <c r="AA278" s="104">
        <f>(Query2[[#This Row],[Column12]]+Query2[[#This Row],[Column13]])</f>
        <v>224398.42316000001</v>
      </c>
      <c r="AB278" s="104">
        <f t="shared" si="70"/>
        <v>772547.54592987977</v>
      </c>
      <c r="AC278" s="104">
        <f t="shared" si="71"/>
        <v>1887.1117299978571</v>
      </c>
      <c r="AD278" s="104">
        <f t="shared" si="72"/>
        <v>39841.334259012387</v>
      </c>
      <c r="AE278" s="104">
        <f t="shared" si="73"/>
        <v>18549660.177967064</v>
      </c>
      <c r="AF278" s="104">
        <f>(Query2[[#This Row],[Column12]]+Query2[[#This Row],[Column13]]/I334)</f>
        <v>189706.21399875314</v>
      </c>
      <c r="AG278" s="104">
        <f t="shared" si="74"/>
        <v>27464468.494885817</v>
      </c>
      <c r="AH278" s="102" t="s">
        <v>166</v>
      </c>
    </row>
    <row r="279" spans="1:34">
      <c r="A279" s="105" t="s">
        <v>209</v>
      </c>
      <c r="B279" s="101" t="s">
        <v>22</v>
      </c>
      <c r="C279" s="101" t="s">
        <v>88</v>
      </c>
      <c r="D279" s="101">
        <v>456381</v>
      </c>
      <c r="E279" s="101">
        <v>7588</v>
      </c>
      <c r="F279" s="101">
        <v>563342</v>
      </c>
      <c r="G279" s="101">
        <v>364.09493149999997</v>
      </c>
      <c r="H279" s="101">
        <v>13579.4151035</v>
      </c>
      <c r="I279" s="101">
        <v>42278694</v>
      </c>
      <c r="J279" s="101">
        <v>25635961</v>
      </c>
      <c r="K279" s="101">
        <v>15858850</v>
      </c>
      <c r="L279" s="101">
        <v>1045561.62881</v>
      </c>
      <c r="M279" s="101">
        <v>194334.15719999999</v>
      </c>
      <c r="N279" s="101">
        <f>SUM(Query2[[#This Row],[Column5]],Query2[[#This Row],[Column6]])</f>
        <v>570930</v>
      </c>
      <c r="O279" s="101">
        <f>SUM(Query2[[#This Row],[Column7]],Query2[[#This Row],[Column8]])</f>
        <v>13943.510034999999</v>
      </c>
      <c r="P279" s="101">
        <f>SUM(Query2[[#This Row],[Column10]],Query2[[#This Row],[Column11]])</f>
        <v>41494811</v>
      </c>
      <c r="Q279" s="101">
        <f>SUM(Query2[[#This Row],[Column12]],Query2[[#This Row],[Column13]])</f>
        <v>1239895.7860099999</v>
      </c>
      <c r="R279" s="103">
        <f>(Query2[[#This Row],[Column4]]/D335)</f>
        <v>6.6063663472395122</v>
      </c>
      <c r="S279" s="103">
        <f>(Query2[[#This Row],[Column15]]/O343)</f>
        <v>1.6030997492967207E-2</v>
      </c>
      <c r="T279" s="103">
        <f>(Query2[[#This Row],[Column14]]/N343)</f>
        <v>2.3095614988456643E-2</v>
      </c>
      <c r="U279" s="103">
        <f>(Query2[[#This Row],[Column9]]/I335)</f>
        <v>1.7154232635377673</v>
      </c>
      <c r="V279" s="103">
        <f>(Query2[[#This Row],[Column17]]/Q343)</f>
        <v>0.12012070527768419</v>
      </c>
      <c r="W279" s="103">
        <f>(Query2[[#This Row],[Column10]]+Query2[[#This Row],[Column11]]/J335+K335)</f>
        <v>30598130.63775973</v>
      </c>
      <c r="X279" s="104">
        <f>(Query2[[#This Row],[Column5]]+Query2[[#This Row],[Column6]])</f>
        <v>570930</v>
      </c>
      <c r="Y279" s="104">
        <f>(Query2[[#This Row],[Column7]]+Query2[[#This Row],[Column8]])</f>
        <v>13943.510034999999</v>
      </c>
      <c r="Z279" s="104">
        <f>(Query2[[#This Row],[Column10]]+Query2[[#This Row],[Column11]])</f>
        <v>41494811</v>
      </c>
      <c r="AA279" s="104">
        <f>(Query2[[#This Row],[Column12]]+Query2[[#This Row],[Column13]])</f>
        <v>1239895.7860099999</v>
      </c>
      <c r="AB279" s="104">
        <f t="shared" si="70"/>
        <v>86312.567528276442</v>
      </c>
      <c r="AC279" s="104">
        <f t="shared" si="71"/>
        <v>40.406913240731306</v>
      </c>
      <c r="AD279" s="104">
        <f t="shared" si="72"/>
        <v>867.24880576705948</v>
      </c>
      <c r="AE279" s="104">
        <f t="shared" si="73"/>
        <v>5397282.9821431488</v>
      </c>
      <c r="AF279" s="104">
        <f>(Query2[[#This Row],[Column12]]+Query2[[#This Row],[Column13]]/I335)</f>
        <v>1045561.6366949488</v>
      </c>
      <c r="AG279" s="104">
        <f t="shared" si="74"/>
        <v>9683258.2013358884</v>
      </c>
      <c r="AH279" s="102" t="s">
        <v>166</v>
      </c>
    </row>
    <row r="280" spans="1:34">
      <c r="A280" s="105" t="s">
        <v>209</v>
      </c>
      <c r="B280" s="101" t="s">
        <v>24</v>
      </c>
      <c r="C280" s="101" t="s">
        <v>88</v>
      </c>
      <c r="D280" s="101">
        <v>36148</v>
      </c>
      <c r="E280" s="101">
        <v>357</v>
      </c>
      <c r="F280" s="101">
        <v>69982</v>
      </c>
      <c r="G280" s="101">
        <v>20.422999999999998</v>
      </c>
      <c r="H280" s="101">
        <v>1648.375785</v>
      </c>
      <c r="I280" s="101">
        <v>12639971</v>
      </c>
      <c r="J280" s="101">
        <v>5417788</v>
      </c>
      <c r="K280" s="101">
        <v>3398223</v>
      </c>
      <c r="L280" s="101">
        <v>244619.052088</v>
      </c>
      <c r="M280" s="101">
        <v>49435.933688099998</v>
      </c>
      <c r="N280" s="101">
        <f>SUM(Query2[[#This Row],[Column5]],Query2[[#This Row],[Column6]])</f>
        <v>70339</v>
      </c>
      <c r="O280" s="101">
        <f>SUM(Query2[[#This Row],[Column7]],Query2[[#This Row],[Column8]])</f>
        <v>1668.798785</v>
      </c>
      <c r="P280" s="101">
        <f>SUM(Query2[[#This Row],[Column10]],Query2[[#This Row],[Column11]])</f>
        <v>8816011</v>
      </c>
      <c r="Q280" s="101">
        <f>SUM(Query2[[#This Row],[Column12]],Query2[[#This Row],[Column13]])</f>
        <v>294054.98577610002</v>
      </c>
      <c r="R280" s="103">
        <f>(Query2[[#This Row],[Column4]]/D336)</f>
        <v>0.34944173232152353</v>
      </c>
      <c r="S280" s="103">
        <f>(Query2[[#This Row],[Column15]]/O344)</f>
        <v>4.6166912332021052E-3</v>
      </c>
      <c r="T280" s="103">
        <f>(Query2[[#This Row],[Column14]]/N344)</f>
        <v>6.6531445304112806E-3</v>
      </c>
      <c r="U280" s="103">
        <f>(Query2[[#This Row],[Column9]]/I336)</f>
        <v>0.579176627970034</v>
      </c>
      <c r="V280" s="103">
        <f>(Query2[[#This Row],[Column17]]/Q344)</f>
        <v>0.21489951884797176</v>
      </c>
      <c r="W280" s="103">
        <f>(Query2[[#This Row],[Column10]]+Query2[[#This Row],[Column11]]/J336+K336)</f>
        <v>14622636.190006495</v>
      </c>
      <c r="X280" s="104">
        <f>(Query2[[#This Row],[Column5]]+Query2[[#This Row],[Column6]])</f>
        <v>70339</v>
      </c>
      <c r="Y280" s="104">
        <f>(Query2[[#This Row],[Column7]]+Query2[[#This Row],[Column8]])</f>
        <v>1668.798785</v>
      </c>
      <c r="Z280" s="104">
        <f>(Query2[[#This Row],[Column10]]+Query2[[#This Row],[Column11]])</f>
        <v>8816011</v>
      </c>
      <c r="AA280" s="104">
        <f>(Query2[[#This Row],[Column12]]+Query2[[#This Row],[Column13]])</f>
        <v>294054.98577610002</v>
      </c>
      <c r="AB280" s="104">
        <f t="shared" si="70"/>
        <v>126813.2963076856</v>
      </c>
      <c r="AC280" s="104">
        <f t="shared" si="71"/>
        <v>147.09806765749624</v>
      </c>
      <c r="AD280" s="104">
        <f t="shared" si="72"/>
        <v>2451.2244671081253</v>
      </c>
      <c r="AE280" s="104">
        <f t="shared" si="73"/>
        <v>9989720.3122946806</v>
      </c>
      <c r="AF280" s="104">
        <f>(Query2[[#This Row],[Column12]]+Query2[[#This Row],[Column13]]/I336)</f>
        <v>244619.05435320592</v>
      </c>
      <c r="AG280" s="104">
        <f t="shared" si="74"/>
        <v>17884773.421775717</v>
      </c>
      <c r="AH280" s="102" t="s">
        <v>166</v>
      </c>
    </row>
    <row r="281" spans="1:34">
      <c r="A281" s="105" t="s">
        <v>209</v>
      </c>
      <c r="B281" s="101" t="s">
        <v>25</v>
      </c>
      <c r="C281" s="101" t="s">
        <v>88</v>
      </c>
      <c r="D281" s="101">
        <v>10503381</v>
      </c>
      <c r="E281" s="101">
        <v>61992</v>
      </c>
      <c r="F281" s="101">
        <v>20198275</v>
      </c>
      <c r="G281" s="101">
        <v>2477.3472200000001</v>
      </c>
      <c r="H281" s="101">
        <v>632498.43984999997</v>
      </c>
      <c r="I281" s="101">
        <v>280629930</v>
      </c>
      <c r="J281" s="101">
        <v>142322921</v>
      </c>
      <c r="K281" s="101">
        <v>82365182</v>
      </c>
      <c r="L281" s="101">
        <v>7744425.7588400003</v>
      </c>
      <c r="M281" s="101">
        <v>1142556.0072699999</v>
      </c>
      <c r="N281" s="101">
        <f>SUM(Query2[[#This Row],[Column5]],Query2[[#This Row],[Column6]])</f>
        <v>20260267</v>
      </c>
      <c r="O281" s="101">
        <f>SUM(Query2[[#This Row],[Column7]],Query2[[#This Row],[Column8]])</f>
        <v>634975.78706999996</v>
      </c>
      <c r="P281" s="101">
        <f>SUM(Query2[[#This Row],[Column10]],Query2[[#This Row],[Column11]])</f>
        <v>224688103</v>
      </c>
      <c r="Q281" s="101">
        <f>SUM(Query2[[#This Row],[Column12]],Query2[[#This Row],[Column13]])</f>
        <v>8886981.7661099993</v>
      </c>
      <c r="R281" s="103">
        <f>(Query2[[#This Row],[Column4]]/D337)</f>
        <v>174.36759798794762</v>
      </c>
      <c r="S281" s="103" t="e">
        <f>(Query2[[#This Row],[Column15]]/O345)</f>
        <v>#DIV/0!</v>
      </c>
      <c r="T281" s="103" t="e">
        <f>(Query2[[#This Row],[Column14]]/N345)</f>
        <v>#DIV/0!</v>
      </c>
      <c r="U281" s="103">
        <f>(Query2[[#This Row],[Column9]]/I337)</f>
        <v>15.517884002198372</v>
      </c>
      <c r="V281" s="103">
        <f>(Query2[[#This Row],[Column17]]/Q345)</f>
        <v>97.329480073991931</v>
      </c>
      <c r="W281" s="103">
        <f>(Query2[[#This Row],[Column10]]+Query2[[#This Row],[Column11]]/J337+K337)</f>
        <v>146643803.62866327</v>
      </c>
      <c r="X281" s="104">
        <f>(Query2[[#This Row],[Column5]]+Query2[[#This Row],[Column6]])</f>
        <v>20260267</v>
      </c>
      <c r="Y281" s="104">
        <f>(Query2[[#This Row],[Column7]]+Query2[[#This Row],[Column8]])</f>
        <v>634975.78706999996</v>
      </c>
      <c r="Z281" s="104">
        <f>(Query2[[#This Row],[Column10]]+Query2[[#This Row],[Column11]])</f>
        <v>224688103</v>
      </c>
      <c r="AA281" s="104">
        <f>(Query2[[#This Row],[Column12]]+Query2[[#This Row],[Column13]])</f>
        <v>8886981.7661099993</v>
      </c>
      <c r="AB281" s="104">
        <f t="shared" si="70"/>
        <v>62662.606177367306</v>
      </c>
      <c r="AC281" s="104">
        <f t="shared" si="71"/>
        <v>20.203494903464648</v>
      </c>
      <c r="AD281" s="104">
        <f t="shared" si="72"/>
        <v>472.03989242492156</v>
      </c>
      <c r="AE281" s="104">
        <f t="shared" si="73"/>
        <v>4764268.1134591177</v>
      </c>
      <c r="AF281" s="104">
        <f>(Query2[[#This Row],[Column12]]+Query2[[#This Row],[Column13]]/I337)</f>
        <v>7744425.8220194746</v>
      </c>
      <c r="AG281" s="104">
        <f t="shared" si="74"/>
        <v>10796804.238929743</v>
      </c>
      <c r="AH281" s="102" t="s">
        <v>166</v>
      </c>
    </row>
    <row r="282" spans="1:34">
      <c r="A282" s="105" t="s">
        <v>209</v>
      </c>
      <c r="B282" s="101" t="s">
        <v>26</v>
      </c>
      <c r="C282" s="101" t="s">
        <v>89</v>
      </c>
      <c r="D282" s="101">
        <v>6829149</v>
      </c>
      <c r="E282" s="101">
        <v>18764</v>
      </c>
      <c r="F282" s="101">
        <v>8030432</v>
      </c>
      <c r="G282" s="101">
        <v>950.07507999999996</v>
      </c>
      <c r="H282" s="101">
        <v>255493.92105</v>
      </c>
      <c r="I282" s="101">
        <v>24733459</v>
      </c>
      <c r="J282" s="101">
        <v>16270594</v>
      </c>
      <c r="K282" s="101">
        <v>15233963</v>
      </c>
      <c r="L282" s="101">
        <v>855269.16141940001</v>
      </c>
      <c r="M282" s="101">
        <v>262042.72388999999</v>
      </c>
      <c r="N282" s="101">
        <f>SUM(Query2[[#This Row],[Column5]],Query2[[#This Row],[Column6]])</f>
        <v>8049196</v>
      </c>
      <c r="O282" s="101">
        <f>SUM(Query2[[#This Row],[Column7]],Query2[[#This Row],[Column8]])</f>
        <v>256443.99613000001</v>
      </c>
      <c r="P282" s="101">
        <f>SUM(Query2[[#This Row],[Column10]],Query2[[#This Row],[Column11]])</f>
        <v>31504557</v>
      </c>
      <c r="Q282" s="101">
        <f>SUM(Query2[[#This Row],[Column12]],Query2[[#This Row],[Column13]])</f>
        <v>1117311.8853094</v>
      </c>
      <c r="R282" s="103">
        <f>(Query2[[#This Row],[Column4]]/D339)</f>
        <v>19.225720632078581</v>
      </c>
      <c r="S282" s="103" t="e">
        <f>(Query2[[#This Row],[Column15]]/O346)</f>
        <v>#DIV/0!</v>
      </c>
      <c r="T282" s="103" t="e">
        <f>(Query2[[#This Row],[Column14]]/N346)</f>
        <v>#DIV/0!</v>
      </c>
      <c r="U282" s="103">
        <f>(Query2[[#This Row],[Column9]]/I339)</f>
        <v>0.58834312491487106</v>
      </c>
      <c r="V282" s="103">
        <f>(Query2[[#This Row],[Column17]]/Q346)</f>
        <v>59.492716487678919</v>
      </c>
      <c r="W282" s="103">
        <f>(Query2[[#This Row],[Column10]]+Query2[[#This Row],[Column11]]/J339+K339)</f>
        <v>31607131.53882768</v>
      </c>
      <c r="X282" s="104">
        <f>(Query2[[#This Row],[Column5]]+Query2[[#This Row],[Column6]])</f>
        <v>8049196</v>
      </c>
      <c r="Y282" s="104">
        <f>(Query2[[#This Row],[Column7]]+Query2[[#This Row],[Column8]])</f>
        <v>256443.99613000001</v>
      </c>
      <c r="Z282" s="104">
        <f>(Query2[[#This Row],[Column10]]+Query2[[#This Row],[Column11]])</f>
        <v>31504557</v>
      </c>
      <c r="AA282" s="104">
        <f>(Query2[[#This Row],[Column12]]+Query2[[#This Row],[Column13]])</f>
        <v>1117311.8853094</v>
      </c>
      <c r="AB282" s="104">
        <f>(G339+H339/E339+F339)</f>
        <v>467432.44745209184</v>
      </c>
      <c r="AC282" s="104">
        <f>(G339+H339/D339)</f>
        <v>66.050167526765364</v>
      </c>
      <c r="AD282" s="104">
        <f>(E339+F339/D339)</f>
        <v>2437.3157380584389</v>
      </c>
      <c r="AE282" s="104">
        <f>(L339+M339/J339+K339)</f>
        <v>16701779.448831057</v>
      </c>
      <c r="AF282" s="104">
        <f>(Query2[[#This Row],[Column12]]+Query2[[#This Row],[Column13]]/I339)</f>
        <v>855269.16765269858</v>
      </c>
      <c r="AG282" s="104">
        <f>(J339+K339/I339)</f>
        <v>28272421.364815373</v>
      </c>
      <c r="AH282" s="102" t="s">
        <v>166</v>
      </c>
    </row>
    <row r="283" spans="1:34">
      <c r="A283" s="105" t="s">
        <v>209</v>
      </c>
      <c r="B283" s="101" t="s">
        <v>27</v>
      </c>
      <c r="C283" s="101" t="s">
        <v>89</v>
      </c>
      <c r="D283" s="101">
        <v>0</v>
      </c>
      <c r="E283" s="101">
        <v>0</v>
      </c>
      <c r="F283" s="101">
        <v>0</v>
      </c>
      <c r="G283" s="101">
        <v>0</v>
      </c>
      <c r="H283" s="101">
        <v>0</v>
      </c>
      <c r="I283" s="101">
        <v>3674886</v>
      </c>
      <c r="J283" s="101">
        <v>1601287</v>
      </c>
      <c r="K283" s="101">
        <v>760942</v>
      </c>
      <c r="L283" s="101">
        <v>58909.128369999999</v>
      </c>
      <c r="M283" s="101">
        <v>11137.1393143</v>
      </c>
      <c r="N283" s="101">
        <f>SUM(Query2[[#This Row],[Column5]],Query2[[#This Row],[Column6]])</f>
        <v>0</v>
      </c>
      <c r="O283" s="101">
        <f>SUM(Query2[[#This Row],[Column7]],Query2[[#This Row],[Column8]])</f>
        <v>0</v>
      </c>
      <c r="P283" s="101">
        <f>SUM(Query2[[#This Row],[Column10]],Query2[[#This Row],[Column11]])</f>
        <v>2362229</v>
      </c>
      <c r="Q283" s="101">
        <f>SUM(Query2[[#This Row],[Column12]],Query2[[#This Row],[Column13]])</f>
        <v>70046.267684299994</v>
      </c>
      <c r="R283" s="103" t="e">
        <f>(Query2[[#This Row],[Column4]]/D340)</f>
        <v>#DIV/0!</v>
      </c>
      <c r="S283" s="103">
        <f>(Query2[[#This Row],[Column15]]/O347)</f>
        <v>0</v>
      </c>
      <c r="T283" s="103">
        <f>(Query2[[#This Row],[Column14]]/N347)</f>
        <v>0</v>
      </c>
      <c r="U283" s="103">
        <f>(Query2[[#This Row],[Column9]]/I340)</f>
        <v>0.42042887821633779</v>
      </c>
      <c r="V283" s="103">
        <f>(Query2[[#This Row],[Column17]]/Q347)</f>
        <v>0.6787857561800632</v>
      </c>
      <c r="W283" s="103">
        <f>(Query2[[#This Row],[Column10]]+Query2[[#This Row],[Column11]]/J340+K340)</f>
        <v>4775464.1433909358</v>
      </c>
      <c r="X283" s="104">
        <f>(Query2[[#This Row],[Column5]]+Query2[[#This Row],[Column6]])</f>
        <v>0</v>
      </c>
      <c r="Y283" s="104">
        <f>(Query2[[#This Row],[Column7]]+Query2[[#This Row],[Column8]])</f>
        <v>0</v>
      </c>
      <c r="Z283" s="104">
        <f>(Query2[[#This Row],[Column10]]+Query2[[#This Row],[Column11]])</f>
        <v>2362229</v>
      </c>
      <c r="AA283" s="104">
        <f>(Query2[[#This Row],[Column12]]+Query2[[#This Row],[Column13]])</f>
        <v>70046.267684299994</v>
      </c>
      <c r="AB283" s="104" t="e">
        <f>(G340+H340/E340+F340)</f>
        <v>#DIV/0!</v>
      </c>
      <c r="AC283" s="104" t="e">
        <f>(G340+H340/D340)</f>
        <v>#DIV/0!</v>
      </c>
      <c r="AD283" s="104" t="e">
        <f>(E340+F340/D340)</f>
        <v>#DIV/0!</v>
      </c>
      <c r="AE283" s="104">
        <f>(L340+M340/J340+K340)</f>
        <v>3399301.6986583062</v>
      </c>
      <c r="AF283" s="104">
        <f>(Query2[[#This Row],[Column12]]+Query2[[#This Row],[Column13]]/I340)</f>
        <v>58909.129644155168</v>
      </c>
      <c r="AG283" s="104">
        <f>(J340+K340/I340)</f>
        <v>5306765.3631447824</v>
      </c>
      <c r="AH283" s="102" t="s">
        <v>166</v>
      </c>
    </row>
    <row r="284" spans="1:34">
      <c r="A284" s="105" t="s">
        <v>209</v>
      </c>
      <c r="B284" s="101" t="s">
        <v>28</v>
      </c>
      <c r="C284" s="101" t="s">
        <v>89</v>
      </c>
      <c r="D284" s="101">
        <v>0</v>
      </c>
      <c r="E284" s="101">
        <v>0</v>
      </c>
      <c r="F284" s="101">
        <v>0</v>
      </c>
      <c r="G284" s="101">
        <v>0</v>
      </c>
      <c r="H284" s="101">
        <v>0</v>
      </c>
      <c r="I284" s="101">
        <v>699110</v>
      </c>
      <c r="J284" s="101">
        <v>336076</v>
      </c>
      <c r="K284" s="101">
        <v>194830</v>
      </c>
      <c r="L284" s="101">
        <v>13752.605310999999</v>
      </c>
      <c r="M284" s="101">
        <v>2521.4732419000002</v>
      </c>
      <c r="N284" s="101">
        <f>SUM(Query2[[#This Row],[Column5]],Query2[[#This Row],[Column6]])</f>
        <v>0</v>
      </c>
      <c r="O284" s="101">
        <f>SUM(Query2[[#This Row],[Column7]],Query2[[#This Row],[Column8]])</f>
        <v>0</v>
      </c>
      <c r="P284" s="101">
        <f>SUM(Query2[[#This Row],[Column10]],Query2[[#This Row],[Column11]])</f>
        <v>530906</v>
      </c>
      <c r="Q284" s="101">
        <f>SUM(Query2[[#This Row],[Column12]],Query2[[#This Row],[Column13]])</f>
        <v>16274.078552899999</v>
      </c>
      <c r="R284" s="103">
        <f>(Query2[[#This Row],[Column4]]/D341)</f>
        <v>0</v>
      </c>
      <c r="S284" s="103">
        <f>(Query2[[#This Row],[Column15]]/O348)</f>
        <v>0</v>
      </c>
      <c r="T284" s="103">
        <f>(Query2[[#This Row],[Column14]]/N348)</f>
        <v>0</v>
      </c>
      <c r="U284" s="103">
        <f>(Query2[[#This Row],[Column9]]/I341)</f>
        <v>1.6427776084084949E-2</v>
      </c>
      <c r="V284" s="103">
        <f>(Query2[[#This Row],[Column17]]/Q348)</f>
        <v>0.61354140922521072</v>
      </c>
      <c r="W284" s="103">
        <f>(Query2[[#This Row],[Column10]]+Query2[[#This Row],[Column11]]/J341+K341)</f>
        <v>17280897.005483273</v>
      </c>
      <c r="X284" s="104">
        <f>(Query2[[#This Row],[Column5]]+Query2[[#This Row],[Column6]])</f>
        <v>0</v>
      </c>
      <c r="Y284" s="104">
        <f>(Query2[[#This Row],[Column7]]+Query2[[#This Row],[Column8]])</f>
        <v>0</v>
      </c>
      <c r="Z284" s="104">
        <f>(Query2[[#This Row],[Column10]]+Query2[[#This Row],[Column11]])</f>
        <v>530906</v>
      </c>
      <c r="AA284" s="104">
        <f>(Query2[[#This Row],[Column12]]+Query2[[#This Row],[Column13]])</f>
        <v>16274.078552899999</v>
      </c>
      <c r="AB284" s="104">
        <f>(G341+H341/E341+F341)</f>
        <v>709451.08837396314</v>
      </c>
      <c r="AC284" s="104">
        <f>(G341+H341/D341)</f>
        <v>380.74228926652762</v>
      </c>
      <c r="AD284" s="104">
        <f>(E341+F341/D341)</f>
        <v>7663.5508889963057</v>
      </c>
      <c r="AE284" s="104">
        <f>(L341+M341/J341+K341)</f>
        <v>18187284.847294636</v>
      </c>
      <c r="AF284" s="104">
        <f>(Query2[[#This Row],[Column12]]+Query2[[#This Row],[Column13]]/I341)</f>
        <v>13752.605370249899</v>
      </c>
      <c r="AG284" s="104">
        <f>(J341+K341/I341)</f>
        <v>35531689.398171566</v>
      </c>
      <c r="AH284" s="102" t="s">
        <v>166</v>
      </c>
    </row>
    <row r="285" spans="1:34">
      <c r="A285" s="105" t="s">
        <v>209</v>
      </c>
      <c r="B285" s="101" t="s">
        <v>29</v>
      </c>
      <c r="C285" s="101" t="s">
        <v>89</v>
      </c>
      <c r="D285" s="101">
        <v>6634</v>
      </c>
      <c r="E285" s="101">
        <v>100</v>
      </c>
      <c r="F285" s="101">
        <v>10500</v>
      </c>
      <c r="G285" s="101">
        <v>4.2850000000000001</v>
      </c>
      <c r="H285" s="101">
        <v>318.99179229999999</v>
      </c>
      <c r="I285" s="101">
        <v>2032400</v>
      </c>
      <c r="J285" s="101">
        <v>1664988</v>
      </c>
      <c r="K285" s="101">
        <v>980684</v>
      </c>
      <c r="L285" s="101">
        <v>72354.244470300007</v>
      </c>
      <c r="M285" s="101">
        <v>11901.4546128</v>
      </c>
      <c r="N285" s="101">
        <f>SUM(Query2[[#This Row],[Column5]],Query2[[#This Row],[Column6]])</f>
        <v>10600</v>
      </c>
      <c r="O285" s="101">
        <f>SUM(Query2[[#This Row],[Column7]],Query2[[#This Row],[Column8]])</f>
        <v>323.27679230000001</v>
      </c>
      <c r="P285" s="101">
        <f>SUM(Query2[[#This Row],[Column10]],Query2[[#This Row],[Column11]])</f>
        <v>2645672</v>
      </c>
      <c r="Q285" s="101">
        <f>SUM(Query2[[#This Row],[Column12]],Query2[[#This Row],[Column13]])</f>
        <v>84255.699083100015</v>
      </c>
      <c r="R285" s="103">
        <f>(Query2[[#This Row],[Column4]]/D342)</f>
        <v>0.18395075421472937</v>
      </c>
      <c r="S285" s="103">
        <f>(Query2[[#This Row],[Column15]]/O349)</f>
        <v>0.98108090699420203</v>
      </c>
      <c r="T285" s="103">
        <f>(Query2[[#This Row],[Column14]]/N349)</f>
        <v>0.64720967151056297</v>
      </c>
      <c r="U285" s="103">
        <f>(Query2[[#This Row],[Column9]]/I342)</f>
        <v>0.16012642455515558</v>
      </c>
      <c r="V285" s="103">
        <f>(Query2[[#This Row],[Column17]]/Q349)</f>
        <v>4.6198740967599603</v>
      </c>
      <c r="W285" s="103">
        <f>(Query2[[#This Row],[Column10]]+Query2[[#This Row],[Column11]]/J342+K342)</f>
        <v>5689405.1551086409</v>
      </c>
      <c r="X285" s="104">
        <f>(Query2[[#This Row],[Column5]]+Query2[[#This Row],[Column6]])</f>
        <v>10600</v>
      </c>
      <c r="Y285" s="104">
        <f>(Query2[[#This Row],[Column7]]+Query2[[#This Row],[Column8]])</f>
        <v>323.27679230000001</v>
      </c>
      <c r="Z285" s="104">
        <f>(Query2[[#This Row],[Column10]]+Query2[[#This Row],[Column11]])</f>
        <v>2645672</v>
      </c>
      <c r="AA285" s="104">
        <f>(Query2[[#This Row],[Column12]]+Query2[[#This Row],[Column13]])</f>
        <v>84255.699083100015</v>
      </c>
      <c r="AB285" s="104">
        <f>(G342+H342/E342+F342)</f>
        <v>85720.774209603551</v>
      </c>
      <c r="AC285" s="104">
        <f>(G342+H342/D342)</f>
        <v>23.784082920715949</v>
      </c>
      <c r="AD285" s="104">
        <f>(E342+F342/D342)</f>
        <v>424.37610913930791</v>
      </c>
      <c r="AE285" s="104">
        <f>(L342+M342/J342+K342)</f>
        <v>4324709.3138234969</v>
      </c>
      <c r="AF285" s="104">
        <f>(Query2[[#This Row],[Column12]]+Query2[[#This Row],[Column13]]/I342)</f>
        <v>72354.245407978306</v>
      </c>
      <c r="AG285" s="104">
        <f>(J342+K342/I342)</f>
        <v>6322562.3170711994</v>
      </c>
      <c r="AH285" s="102" t="s">
        <v>166</v>
      </c>
    </row>
    <row r="286" spans="1:34">
      <c r="A286" s="105" t="s">
        <v>209</v>
      </c>
      <c r="B286" s="101" t="s">
        <v>30</v>
      </c>
      <c r="C286" s="101" t="s">
        <v>89</v>
      </c>
      <c r="D286" s="101">
        <v>7467</v>
      </c>
      <c r="E286" s="101">
        <v>433</v>
      </c>
      <c r="F286" s="101">
        <v>14232</v>
      </c>
      <c r="G286" s="101">
        <v>26.519919999999999</v>
      </c>
      <c r="H286" s="101">
        <v>324.82173999999998</v>
      </c>
      <c r="I286" s="101">
        <v>757717</v>
      </c>
      <c r="J286" s="101">
        <v>285378</v>
      </c>
      <c r="K286" s="101">
        <v>310404</v>
      </c>
      <c r="L286" s="101">
        <v>15293.199479999999</v>
      </c>
      <c r="M286" s="101">
        <v>6601.1645600000002</v>
      </c>
      <c r="N286" s="101">
        <f>SUM(Query2[[#This Row],[Column5]],Query2[[#This Row],[Column6]])</f>
        <v>14665</v>
      </c>
      <c r="O286" s="101">
        <f>SUM(Query2[[#This Row],[Column7]],Query2[[#This Row],[Column8]])</f>
        <v>351.34165999999999</v>
      </c>
      <c r="P286" s="101">
        <f>SUM(Query2[[#This Row],[Column10]],Query2[[#This Row],[Column11]])</f>
        <v>595782</v>
      </c>
      <c r="Q286" s="101">
        <f>SUM(Query2[[#This Row],[Column12]],Query2[[#This Row],[Column13]])</f>
        <v>21894.36404</v>
      </c>
      <c r="R286" s="103">
        <f>(Query2[[#This Row],[Column4]]/D343)</f>
        <v>7.0429423294604858E-4</v>
      </c>
      <c r="S286" s="103" t="e">
        <f>(Query2[[#This Row],[Column15]]/O350)</f>
        <v>#DIV/0!</v>
      </c>
      <c r="T286" s="103" t="e">
        <f>(Query2[[#This Row],[Column14]]/N350)</f>
        <v>#DIV/0!</v>
      </c>
      <c r="U286" s="103">
        <f>(Query2[[#This Row],[Column9]]/I343)</f>
        <v>2.6718053695411622E-3</v>
      </c>
      <c r="V286" s="103">
        <f>(Query2[[#This Row],[Column17]]/Q350)</f>
        <v>5.6393859202759834E-2</v>
      </c>
      <c r="W286" s="103">
        <f>(Query2[[#This Row],[Column10]]+Query2[[#This Row],[Column11]]/J343+K343)</f>
        <v>91167785.001927242</v>
      </c>
      <c r="X286" s="104">
        <f>(Query2[[#This Row],[Column5]]+Query2[[#This Row],[Column6]])</f>
        <v>14665</v>
      </c>
      <c r="Y286" s="104">
        <f>(Query2[[#This Row],[Column7]]+Query2[[#This Row],[Column8]])</f>
        <v>351.34165999999999</v>
      </c>
      <c r="Z286" s="104">
        <f>(Query2[[#This Row],[Column10]]+Query2[[#This Row],[Column11]])</f>
        <v>595782</v>
      </c>
      <c r="AA286" s="104">
        <f>(Query2[[#This Row],[Column12]]+Query2[[#This Row],[Column13]])</f>
        <v>21894.36404</v>
      </c>
      <c r="AB286" s="104">
        <f>(G343+H343/E343+F343)</f>
        <v>24654199.052699905</v>
      </c>
      <c r="AC286" s="104">
        <f>(G343+H343/D343)</f>
        <v>2690.527895081721</v>
      </c>
      <c r="AD286" s="104">
        <f>(E343+F343/D343)</f>
        <v>68783.325151528901</v>
      </c>
      <c r="AE286" s="104">
        <f>(L343+M343/J343+K343)</f>
        <v>99789918.878176108</v>
      </c>
      <c r="AF286" s="104">
        <f>(Query2[[#This Row],[Column12]]+Query2[[#This Row],[Column13]]/I343)</f>
        <v>15293.199503276535</v>
      </c>
      <c r="AG286" s="104">
        <f>(J343+K343/I343)</f>
        <v>161061267.32046279</v>
      </c>
      <c r="AH286" s="102" t="s">
        <v>166</v>
      </c>
    </row>
    <row r="287" spans="1:34">
      <c r="A287" s="105" t="s">
        <v>209</v>
      </c>
      <c r="B287" s="101" t="s">
        <v>31</v>
      </c>
      <c r="C287" s="101" t="s">
        <v>89</v>
      </c>
      <c r="D287" s="101">
        <v>6091</v>
      </c>
      <c r="E287" s="101">
        <v>470</v>
      </c>
      <c r="F287" s="101">
        <v>15451</v>
      </c>
      <c r="G287" s="101">
        <v>5.2643300000000002</v>
      </c>
      <c r="H287" s="101">
        <v>305.88118020000002</v>
      </c>
      <c r="I287" s="101">
        <v>480979</v>
      </c>
      <c r="J287" s="101">
        <v>393463</v>
      </c>
      <c r="K287" s="101">
        <v>216407</v>
      </c>
      <c r="L287" s="101">
        <v>13058.2893145</v>
      </c>
      <c r="M287" s="101">
        <v>2845.3423348000001</v>
      </c>
      <c r="N287" s="101">
        <f>SUM(Query2[[#This Row],[Column5]],Query2[[#This Row],[Column6]])</f>
        <v>15921</v>
      </c>
      <c r="O287" s="101">
        <f>SUM(Query2[[#This Row],[Column7]],Query2[[#This Row],[Column8]])</f>
        <v>311.14551019999999</v>
      </c>
      <c r="P287" s="101">
        <f>SUM(Query2[[#This Row],[Column10]],Query2[[#This Row],[Column11]])</f>
        <v>609870</v>
      </c>
      <c r="Q287" s="101">
        <f>SUM(Query2[[#This Row],[Column12]],Query2[[#This Row],[Column13]])</f>
        <v>15903.631649299999</v>
      </c>
      <c r="R287" s="103" t="e">
        <f>(Query2[[#This Row],[Column4]]/#REF!)</f>
        <v>#REF!</v>
      </c>
      <c r="S287" s="103">
        <f>(Query2[[#This Row],[Column15]]/O351)</f>
        <v>2.309693552048639E-4</v>
      </c>
      <c r="T287" s="103">
        <f>(Query2[[#This Row],[Column14]]/N351)</f>
        <v>4.4303539098937644E-4</v>
      </c>
      <c r="U287" s="103" t="e">
        <f>(Query2[[#This Row],[Column9]]/#REF!)</f>
        <v>#REF!</v>
      </c>
      <c r="V287" s="103">
        <f>(Query2[[#This Row],[Column17]]/Q351)</f>
        <v>7.3228388230150102E-3</v>
      </c>
      <c r="W287" s="103" t="e">
        <f>(Query2[[#This Row],[Column10]]+Query2[[#This Row],[Column11]]/#REF!+#REF!)</f>
        <v>#REF!</v>
      </c>
      <c r="X287" s="104">
        <f>(Query2[[#This Row],[Column5]]+Query2[[#This Row],[Column6]])</f>
        <v>15921</v>
      </c>
      <c r="Y287" s="104">
        <f>(Query2[[#This Row],[Column7]]+Query2[[#This Row],[Column8]])</f>
        <v>311.14551019999999</v>
      </c>
      <c r="Z287" s="104">
        <f>(Query2[[#This Row],[Column10]]+Query2[[#This Row],[Column11]])</f>
        <v>609870</v>
      </c>
      <c r="AA287" s="104">
        <f>(Query2[[#This Row],[Column12]]+Query2[[#This Row],[Column13]])</f>
        <v>15903.631649299999</v>
      </c>
      <c r="AB287" s="104" t="e">
        <f>(#REF!+#REF!/#REF!+#REF!)</f>
        <v>#REF!</v>
      </c>
      <c r="AC287" s="104" t="e">
        <f>(#REF!+#REF!/#REF!)</f>
        <v>#REF!</v>
      </c>
      <c r="AD287" s="104" t="e">
        <f>(#REF!+#REF!/#REF!)</f>
        <v>#REF!</v>
      </c>
      <c r="AE287" s="104" t="e">
        <f>(#REF!+#REF!/#REF!+#REF!)</f>
        <v>#REF!</v>
      </c>
      <c r="AF287" s="104" t="e">
        <f>(Query2[[#This Row],[Column12]]+Query2[[#This Row],[Column13]]/#REF!)</f>
        <v>#REF!</v>
      </c>
      <c r="AG287" s="104" t="e">
        <f>(#REF!+#REF!/#REF!)</f>
        <v>#REF!</v>
      </c>
      <c r="AH287" s="102" t="s">
        <v>166</v>
      </c>
    </row>
    <row r="288" spans="1:34">
      <c r="A288" s="105" t="s">
        <v>209</v>
      </c>
      <c r="B288" s="101" t="s">
        <v>32</v>
      </c>
      <c r="C288" s="101" t="s">
        <v>89</v>
      </c>
      <c r="D288" s="101">
        <v>0</v>
      </c>
      <c r="E288" s="101">
        <v>0</v>
      </c>
      <c r="F288" s="101">
        <v>0</v>
      </c>
      <c r="G288" s="101">
        <v>0</v>
      </c>
      <c r="H288" s="101">
        <v>0</v>
      </c>
      <c r="I288" s="101">
        <v>7706663</v>
      </c>
      <c r="J288" s="101">
        <v>5704079</v>
      </c>
      <c r="K288" s="101">
        <v>3793015</v>
      </c>
      <c r="L288" s="101">
        <v>280686.36534999998</v>
      </c>
      <c r="M288" s="101">
        <v>52022.318500000001</v>
      </c>
      <c r="N288" s="101">
        <f>SUM(Query2[[#This Row],[Column5]],Query2[[#This Row],[Column6]])</f>
        <v>0</v>
      </c>
      <c r="O288" s="101">
        <f>SUM(Query2[[#This Row],[Column7]],Query2[[#This Row],[Column8]])</f>
        <v>0</v>
      </c>
      <c r="P288" s="101">
        <f>SUM(Query2[[#This Row],[Column10]],Query2[[#This Row],[Column11]])</f>
        <v>9497094</v>
      </c>
      <c r="Q288" s="101">
        <f>SUM(Query2[[#This Row],[Column12]],Query2[[#This Row],[Column13]])</f>
        <v>332708.68384999997</v>
      </c>
      <c r="R288" s="103">
        <f>(Query2[[#This Row],[Column4]]/D344)</f>
        <v>0</v>
      </c>
      <c r="S288" s="103">
        <f>(Query2[[#This Row],[Column15]]/O352)</f>
        <v>0</v>
      </c>
      <c r="T288" s="103">
        <f>(Query2[[#This Row],[Column14]]/N352)</f>
        <v>0</v>
      </c>
      <c r="U288" s="103">
        <f>(Query2[[#This Row],[Column9]]/I344)</f>
        <v>0.30831961263729613</v>
      </c>
      <c r="V288" s="103">
        <f>(Query2[[#This Row],[Column17]]/Q352)</f>
        <v>0.20636948109388312</v>
      </c>
      <c r="W288" s="103">
        <f>(Query2[[#This Row],[Column10]]+Query2[[#This Row],[Column11]]/J344+K344)</f>
        <v>23212815.201555762</v>
      </c>
      <c r="X288" s="104">
        <f>(Query2[[#This Row],[Column5]]+Query2[[#This Row],[Column6]])</f>
        <v>0</v>
      </c>
      <c r="Y288" s="104">
        <f>(Query2[[#This Row],[Column7]]+Query2[[#This Row],[Column8]])</f>
        <v>0</v>
      </c>
      <c r="Z288" s="104">
        <f>(Query2[[#This Row],[Column10]]+Query2[[#This Row],[Column11]])</f>
        <v>9497094</v>
      </c>
      <c r="AA288" s="104">
        <f>(Query2[[#This Row],[Column12]]+Query2[[#This Row],[Column13]])</f>
        <v>332708.68384999997</v>
      </c>
      <c r="AB288" s="104">
        <f t="shared" ref="AB288:AB301" si="75">(G344+H344/E344+F344)</f>
        <v>10549651.94027083</v>
      </c>
      <c r="AC288" s="104">
        <f t="shared" ref="AC288:AC301" si="76">(G344+H344/D344)</f>
        <v>1181.8797391754283</v>
      </c>
      <c r="AD288" s="104">
        <f t="shared" ref="AD288:AD301" si="77">(E344+F344/D344)</f>
        <v>23840.548564820674</v>
      </c>
      <c r="AE288" s="104">
        <f t="shared" ref="AE288:AE301" si="78">(L344+M344/J344+K344)</f>
        <v>18551148.682264492</v>
      </c>
      <c r="AF288" s="104">
        <f>(Query2[[#This Row],[Column12]]+Query2[[#This Row],[Column13]]/I344)</f>
        <v>280686.3674312511</v>
      </c>
      <c r="AG288" s="104">
        <f t="shared" ref="AG288:AG301" si="79">(J344+K344/I344)</f>
        <v>18818688.70047006</v>
      </c>
      <c r="AH288" s="102" t="s">
        <v>166</v>
      </c>
    </row>
    <row r="289" spans="1:34">
      <c r="A289" s="105" t="s">
        <v>209</v>
      </c>
      <c r="B289" s="101" t="s">
        <v>33</v>
      </c>
      <c r="C289" s="101" t="s">
        <v>89</v>
      </c>
      <c r="D289" s="101">
        <v>14485661</v>
      </c>
      <c r="E289" s="101">
        <v>86492</v>
      </c>
      <c r="F289" s="101">
        <v>29797170</v>
      </c>
      <c r="G289" s="101">
        <v>5308.7017999999998</v>
      </c>
      <c r="H289" s="101">
        <v>1002950.68669</v>
      </c>
      <c r="I289" s="101">
        <v>32322118</v>
      </c>
      <c r="J289" s="101">
        <v>24819190</v>
      </c>
      <c r="K289" s="101">
        <v>26795567</v>
      </c>
      <c r="L289" s="101">
        <v>1327961.4331100001</v>
      </c>
      <c r="M289" s="101">
        <v>458287.93528999999</v>
      </c>
      <c r="N289" s="101">
        <f>SUM(Query2[[#This Row],[Column5]],Query2[[#This Row],[Column6]])</f>
        <v>29883662</v>
      </c>
      <c r="O289" s="101">
        <f>SUM(Query2[[#This Row],[Column7]],Query2[[#This Row],[Column8]])</f>
        <v>1008259.38849</v>
      </c>
      <c r="P289" s="101">
        <f>SUM(Query2[[#This Row],[Column10]],Query2[[#This Row],[Column11]])</f>
        <v>51614757</v>
      </c>
      <c r="Q289" s="101">
        <f>SUM(Query2[[#This Row],[Column12]],Query2[[#This Row],[Column13]])</f>
        <v>1786249.3684</v>
      </c>
      <c r="R289" s="103" t="e">
        <f>(Query2[[#This Row],[Column4]]/D345)</f>
        <v>#DIV/0!</v>
      </c>
      <c r="S289" s="103">
        <f>(Query2[[#This Row],[Column15]]/O353)</f>
        <v>16080.422994167808</v>
      </c>
      <c r="T289" s="103">
        <f>(Query2[[#This Row],[Column14]]/N353)</f>
        <v>12152.770231801545</v>
      </c>
      <c r="U289" s="103">
        <f>(Query2[[#This Row],[Column9]]/I345)</f>
        <v>8.6251080402781088</v>
      </c>
      <c r="V289" s="103">
        <f>(Query2[[#This Row],[Column17]]/Q353)</f>
        <v>20.864312240733213</v>
      </c>
      <c r="W289" s="103">
        <f>(Query2[[#This Row],[Column10]]+Query2[[#This Row],[Column11]]/J345+K345)</f>
        <v>25678259.977996141</v>
      </c>
      <c r="X289" s="104">
        <f>(Query2[[#This Row],[Column5]]+Query2[[#This Row],[Column6]])</f>
        <v>29883662</v>
      </c>
      <c r="Y289" s="104">
        <f>(Query2[[#This Row],[Column7]]+Query2[[#This Row],[Column8]])</f>
        <v>1008259.38849</v>
      </c>
      <c r="Z289" s="104">
        <f>(Query2[[#This Row],[Column10]]+Query2[[#This Row],[Column11]])</f>
        <v>51614757</v>
      </c>
      <c r="AA289" s="104">
        <f>(Query2[[#This Row],[Column12]]+Query2[[#This Row],[Column13]])</f>
        <v>1786249.3684</v>
      </c>
      <c r="AB289" s="104" t="e">
        <f t="shared" si="75"/>
        <v>#DIV/0!</v>
      </c>
      <c r="AC289" s="104" t="e">
        <f t="shared" si="76"/>
        <v>#DIV/0!</v>
      </c>
      <c r="AD289" s="104" t="e">
        <f t="shared" si="77"/>
        <v>#DIV/0!</v>
      </c>
      <c r="AE289" s="104">
        <f t="shared" si="78"/>
        <v>935830.09931287705</v>
      </c>
      <c r="AF289" s="104">
        <f>(Query2[[#This Row],[Column12]]+Query2[[#This Row],[Column13]]/I345)</f>
        <v>1327961.5554034389</v>
      </c>
      <c r="AG289" s="104">
        <f t="shared" si="79"/>
        <v>1916982.2292377874</v>
      </c>
      <c r="AH289" s="102" t="s">
        <v>166</v>
      </c>
    </row>
    <row r="290" spans="1:34">
      <c r="A290" s="105" t="s">
        <v>209</v>
      </c>
      <c r="B290" s="101" t="s">
        <v>34</v>
      </c>
      <c r="C290" s="101" t="s">
        <v>89</v>
      </c>
      <c r="D290" s="101">
        <v>9091370</v>
      </c>
      <c r="E290" s="101">
        <v>8341</v>
      </c>
      <c r="F290" s="101">
        <v>16490491</v>
      </c>
      <c r="G290" s="101">
        <v>388.50063</v>
      </c>
      <c r="H290" s="101">
        <v>425549.80566000001</v>
      </c>
      <c r="I290" s="101">
        <v>46443663</v>
      </c>
      <c r="J290" s="101">
        <v>18342856</v>
      </c>
      <c r="K290" s="101">
        <v>19468240</v>
      </c>
      <c r="L290" s="101">
        <v>981564.02379000001</v>
      </c>
      <c r="M290" s="101">
        <v>323544.90710999997</v>
      </c>
      <c r="N290" s="101">
        <f>SUM(Query2[[#This Row],[Column5]],Query2[[#This Row],[Column6]])</f>
        <v>16498832</v>
      </c>
      <c r="O290" s="101">
        <f>SUM(Query2[[#This Row],[Column7]],Query2[[#This Row],[Column8]])</f>
        <v>425938.30629000004</v>
      </c>
      <c r="P290" s="101">
        <f>SUM(Query2[[#This Row],[Column10]],Query2[[#This Row],[Column11]])</f>
        <v>37811096</v>
      </c>
      <c r="Q290" s="101">
        <f>SUM(Query2[[#This Row],[Column12]],Query2[[#This Row],[Column13]])</f>
        <v>1305108.9309</v>
      </c>
      <c r="R290" s="103" t="e">
        <f>(Query2[[#This Row],[Column4]]/D346)</f>
        <v>#DIV/0!</v>
      </c>
      <c r="S290" s="103">
        <f>(Query2[[#This Row],[Column15]]/O354)</f>
        <v>3.4209073947215227</v>
      </c>
      <c r="T290" s="103">
        <f>(Query2[[#This Row],[Column14]]/N354)</f>
        <v>6.8591174725730202</v>
      </c>
      <c r="U290" s="103">
        <f>(Query2[[#This Row],[Column9]]/I346)</f>
        <v>66.144365354707503</v>
      </c>
      <c r="V290" s="103">
        <f>(Query2[[#This Row],[Column17]]/Q354)</f>
        <v>7.2577327935239886</v>
      </c>
      <c r="W290" s="103">
        <f>(Query2[[#This Row],[Column10]]+Query2[[#This Row],[Column11]]/J346+K346)</f>
        <v>18558099.889891058</v>
      </c>
      <c r="X290" s="104">
        <f>(Query2[[#This Row],[Column5]]+Query2[[#This Row],[Column6]])</f>
        <v>16498832</v>
      </c>
      <c r="Y290" s="104">
        <f>(Query2[[#This Row],[Column7]]+Query2[[#This Row],[Column8]])</f>
        <v>425938.30629000004</v>
      </c>
      <c r="Z290" s="104">
        <f>(Query2[[#This Row],[Column10]]+Query2[[#This Row],[Column11]])</f>
        <v>37811096</v>
      </c>
      <c r="AA290" s="104">
        <f>(Query2[[#This Row],[Column12]]+Query2[[#This Row],[Column13]])</f>
        <v>1305108.9309</v>
      </c>
      <c r="AB290" s="104" t="e">
        <f t="shared" si="75"/>
        <v>#DIV/0!</v>
      </c>
      <c r="AC290" s="104" t="e">
        <f t="shared" si="76"/>
        <v>#DIV/0!</v>
      </c>
      <c r="AD290" s="104" t="e">
        <f t="shared" si="77"/>
        <v>#DIV/0!</v>
      </c>
      <c r="AE290" s="104">
        <f t="shared" si="78"/>
        <v>230842.12543208661</v>
      </c>
      <c r="AF290" s="104">
        <f>(Query2[[#This Row],[Column12]]+Query2[[#This Row],[Column13]]/I346)</f>
        <v>981564.48457778373</v>
      </c>
      <c r="AG290" s="104">
        <f t="shared" si="79"/>
        <v>368090.30647178122</v>
      </c>
      <c r="AH290" s="102" t="s">
        <v>166</v>
      </c>
    </row>
    <row r="291" spans="1:34">
      <c r="A291" s="105" t="s">
        <v>209</v>
      </c>
      <c r="B291" s="101" t="s">
        <v>35</v>
      </c>
      <c r="C291" s="101" t="s">
        <v>89</v>
      </c>
      <c r="D291" s="101">
        <v>0</v>
      </c>
      <c r="E291" s="101">
        <v>0</v>
      </c>
      <c r="F291" s="101">
        <v>0</v>
      </c>
      <c r="G291" s="101">
        <v>0</v>
      </c>
      <c r="H291" s="101">
        <v>0</v>
      </c>
      <c r="I291" s="101">
        <v>2140992</v>
      </c>
      <c r="J291" s="101">
        <v>1618343</v>
      </c>
      <c r="K291" s="101">
        <v>985768</v>
      </c>
      <c r="L291" s="101">
        <v>64965.480989999996</v>
      </c>
      <c r="M291" s="101">
        <v>10632.543600200001</v>
      </c>
      <c r="N291" s="101">
        <f>SUM(Query2[[#This Row],[Column5]],Query2[[#This Row],[Column6]])</f>
        <v>0</v>
      </c>
      <c r="O291" s="101">
        <f>SUM(Query2[[#This Row],[Column7]],Query2[[#This Row],[Column8]])</f>
        <v>0</v>
      </c>
      <c r="P291" s="101">
        <f>SUM(Query2[[#This Row],[Column10]],Query2[[#This Row],[Column11]])</f>
        <v>2604111</v>
      </c>
      <c r="Q291" s="101">
        <f>SUM(Query2[[#This Row],[Column12]],Query2[[#This Row],[Column13]])</f>
        <v>75598.024590200002</v>
      </c>
      <c r="R291" s="103">
        <f>(Query2[[#This Row],[Column4]]/D347)</f>
        <v>0</v>
      </c>
      <c r="S291" s="103">
        <f>(Query2[[#This Row],[Column15]]/O355)</f>
        <v>0</v>
      </c>
      <c r="T291" s="103">
        <f>(Query2[[#This Row],[Column14]]/N355)</f>
        <v>0</v>
      </c>
      <c r="U291" s="103">
        <f>(Query2[[#This Row],[Column9]]/I347)</f>
        <v>1.0469449728360529</v>
      </c>
      <c r="V291" s="103">
        <f>(Query2[[#This Row],[Column17]]/Q355)</f>
        <v>0.25136356182019987</v>
      </c>
      <c r="W291" s="103">
        <f>(Query2[[#This Row],[Column10]]+Query2[[#This Row],[Column11]]/J347+K347)</f>
        <v>2637413.5115117226</v>
      </c>
      <c r="X291" s="104">
        <f>(Query2[[#This Row],[Column5]]+Query2[[#This Row],[Column6]])</f>
        <v>0</v>
      </c>
      <c r="Y291" s="104">
        <f>(Query2[[#This Row],[Column7]]+Query2[[#This Row],[Column8]])</f>
        <v>0</v>
      </c>
      <c r="Z291" s="104">
        <f>(Query2[[#This Row],[Column10]]+Query2[[#This Row],[Column11]])</f>
        <v>2604111</v>
      </c>
      <c r="AA291" s="104">
        <f>(Query2[[#This Row],[Column12]]+Query2[[#This Row],[Column13]])</f>
        <v>75598.024590200002</v>
      </c>
      <c r="AB291" s="104">
        <f t="shared" si="75"/>
        <v>10873.390218398508</v>
      </c>
      <c r="AC291" s="104">
        <f t="shared" si="76"/>
        <v>3.5592877046578231</v>
      </c>
      <c r="AD291" s="104">
        <f t="shared" si="77"/>
        <v>68.637775097980096</v>
      </c>
      <c r="AE291" s="104">
        <f t="shared" si="78"/>
        <v>1108585.4300271007</v>
      </c>
      <c r="AF291" s="104">
        <f>(Query2[[#This Row],[Column12]]+Query2[[#This Row],[Column13]]/I347)</f>
        <v>64965.486189313247</v>
      </c>
      <c r="AG291" s="104">
        <f t="shared" si="79"/>
        <v>1927166.4983251751</v>
      </c>
      <c r="AH291" s="102" t="s">
        <v>166</v>
      </c>
    </row>
    <row r="292" spans="1:34">
      <c r="A292" s="105" t="s">
        <v>209</v>
      </c>
      <c r="B292" s="101" t="s">
        <v>36</v>
      </c>
      <c r="C292" s="101" t="s">
        <v>89</v>
      </c>
      <c r="D292" s="101">
        <v>1339774</v>
      </c>
      <c r="E292" s="101">
        <v>7950</v>
      </c>
      <c r="F292" s="101">
        <v>2001547</v>
      </c>
      <c r="G292" s="101">
        <v>427.09663</v>
      </c>
      <c r="H292" s="101">
        <v>102608.68885999999</v>
      </c>
      <c r="I292" s="101">
        <v>5607875</v>
      </c>
      <c r="J292" s="101">
        <v>2703608</v>
      </c>
      <c r="K292" s="101">
        <v>1773588</v>
      </c>
      <c r="L292" s="101">
        <v>111499.0001108</v>
      </c>
      <c r="M292" s="101">
        <v>30648.210739999999</v>
      </c>
      <c r="N292" s="101">
        <f>SUM(Query2[[#This Row],[Column5]],Query2[[#This Row],[Column6]])</f>
        <v>2009497</v>
      </c>
      <c r="O292" s="101">
        <f>SUM(Query2[[#This Row],[Column7]],Query2[[#This Row],[Column8]])</f>
        <v>103035.78548999999</v>
      </c>
      <c r="P292" s="101">
        <f>SUM(Query2[[#This Row],[Column10]],Query2[[#This Row],[Column11]])</f>
        <v>4477196</v>
      </c>
      <c r="Q292" s="101">
        <f>SUM(Query2[[#This Row],[Column12]],Query2[[#This Row],[Column13]])</f>
        <v>142147.21085080001</v>
      </c>
      <c r="R292" s="103">
        <f>(Query2[[#This Row],[Column4]]/D348)</f>
        <v>154.17422324510932</v>
      </c>
      <c r="S292" s="103" t="e">
        <f>(Query2[[#This Row],[Column15]]/O356)</f>
        <v>#DIV/0!</v>
      </c>
      <c r="T292" s="103" t="e">
        <f>(Query2[[#This Row],[Column14]]/N356)</f>
        <v>#DIV/0!</v>
      </c>
      <c r="U292" s="103">
        <f>(Query2[[#This Row],[Column9]]/I348)</f>
        <v>5.0011325927187666</v>
      </c>
      <c r="V292" s="103">
        <f>(Query2[[#This Row],[Column17]]/Q356)</f>
        <v>0.76431260518126065</v>
      </c>
      <c r="W292" s="103">
        <f>(Query2[[#This Row],[Column10]]+Query2[[#This Row],[Column11]]/J348+K348)</f>
        <v>3065263.2585033206</v>
      </c>
      <c r="X292" s="104">
        <f>(Query2[[#This Row],[Column5]]+Query2[[#This Row],[Column6]])</f>
        <v>2009497</v>
      </c>
      <c r="Y292" s="104">
        <f>(Query2[[#This Row],[Column7]]+Query2[[#This Row],[Column8]])</f>
        <v>103035.78548999999</v>
      </c>
      <c r="Z292" s="104">
        <f>(Query2[[#This Row],[Column10]]+Query2[[#This Row],[Column11]])</f>
        <v>4477196</v>
      </c>
      <c r="AA292" s="104">
        <f>(Query2[[#This Row],[Column12]]+Query2[[#This Row],[Column13]])</f>
        <v>142147.21085080001</v>
      </c>
      <c r="AB292" s="104">
        <f t="shared" si="75"/>
        <v>16263.615728744939</v>
      </c>
      <c r="AC292" s="104">
        <f t="shared" si="76"/>
        <v>29.868111369390103</v>
      </c>
      <c r="AD292" s="104">
        <f t="shared" si="77"/>
        <v>495.86800920598387</v>
      </c>
      <c r="AE292" s="104">
        <f t="shared" si="78"/>
        <v>379973.91012492904</v>
      </c>
      <c r="AF292" s="104">
        <f>(Query2[[#This Row],[Column12]]+Query2[[#This Row],[Column13]]/I348)</f>
        <v>111499.02744303648</v>
      </c>
      <c r="AG292" s="104">
        <f t="shared" si="79"/>
        <v>337280.32252138323</v>
      </c>
      <c r="AH292" s="102" t="s">
        <v>166</v>
      </c>
    </row>
    <row r="293" spans="1:34">
      <c r="A293" s="105" t="s">
        <v>209</v>
      </c>
      <c r="B293" s="101" t="s">
        <v>37</v>
      </c>
      <c r="C293" s="101" t="s">
        <v>89</v>
      </c>
      <c r="D293" s="101">
        <v>73322</v>
      </c>
      <c r="E293" s="101">
        <v>3468</v>
      </c>
      <c r="F293" s="101">
        <v>167913</v>
      </c>
      <c r="G293" s="101">
        <v>143.435</v>
      </c>
      <c r="H293" s="101">
        <v>4837.910406</v>
      </c>
      <c r="I293" s="101">
        <v>4230620</v>
      </c>
      <c r="J293" s="101">
        <v>4365205</v>
      </c>
      <c r="K293" s="101">
        <v>1906480</v>
      </c>
      <c r="L293" s="101">
        <v>242536.40552999999</v>
      </c>
      <c r="M293" s="101">
        <v>16470.416454599999</v>
      </c>
      <c r="N293" s="101">
        <f>SUM(Query2[[#This Row],[Column5]],Query2[[#This Row],[Column6]])</f>
        <v>171381</v>
      </c>
      <c r="O293" s="101">
        <f>SUM(Query2[[#This Row],[Column7]],Query2[[#This Row],[Column8]])</f>
        <v>4981.3454060000004</v>
      </c>
      <c r="P293" s="101">
        <f>SUM(Query2[[#This Row],[Column10]],Query2[[#This Row],[Column11]])</f>
        <v>6271685</v>
      </c>
      <c r="Q293" s="101">
        <f>SUM(Query2[[#This Row],[Column12]],Query2[[#This Row],[Column13]])</f>
        <v>259006.82198459998</v>
      </c>
      <c r="R293" s="103">
        <f>(Query2[[#This Row],[Column4]]/D349)</f>
        <v>12.117335977524377</v>
      </c>
      <c r="S293" s="103">
        <f>(Query2[[#This Row],[Column15]]/O357)</f>
        <v>9.3279371859330844</v>
      </c>
      <c r="T293" s="103">
        <f>(Query2[[#This Row],[Column14]]/N357)</f>
        <v>22.606648199445985</v>
      </c>
      <c r="U293" s="103">
        <f>(Query2[[#This Row],[Column9]]/I349)</f>
        <v>8.6898347940934215</v>
      </c>
      <c r="V293" s="103">
        <f>(Query2[[#This Row],[Column17]]/Q357)</f>
        <v>1.0978546974520322</v>
      </c>
      <c r="W293" s="103">
        <f>(Query2[[#This Row],[Column10]]+Query2[[#This Row],[Column11]]/J349+K349)</f>
        <v>4604578.2417594641</v>
      </c>
      <c r="X293" s="104">
        <f>(Query2[[#This Row],[Column5]]+Query2[[#This Row],[Column6]])</f>
        <v>171381</v>
      </c>
      <c r="Y293" s="104">
        <f>(Query2[[#This Row],[Column7]]+Query2[[#This Row],[Column8]])</f>
        <v>4981.3454060000004</v>
      </c>
      <c r="Z293" s="104">
        <f>(Query2[[#This Row],[Column10]]+Query2[[#This Row],[Column11]])</f>
        <v>6271685</v>
      </c>
      <c r="AA293" s="104">
        <f>(Query2[[#This Row],[Column12]]+Query2[[#This Row],[Column13]])</f>
        <v>259006.82198459998</v>
      </c>
      <c r="AB293" s="104">
        <f t="shared" si="75"/>
        <v>15881.056582882411</v>
      </c>
      <c r="AC293" s="104">
        <f t="shared" si="76"/>
        <v>8.475083761113865</v>
      </c>
      <c r="AD293" s="104">
        <f t="shared" si="77"/>
        <v>508.62303751446041</v>
      </c>
      <c r="AE293" s="104">
        <f t="shared" si="78"/>
        <v>254227.15395773956</v>
      </c>
      <c r="AF293" s="104">
        <f>(Query2[[#This Row],[Column12]]+Query2[[#This Row],[Column13]]/I349)</f>
        <v>242536.43936078553</v>
      </c>
      <c r="AG293" s="104">
        <f t="shared" si="79"/>
        <v>449455.49167192157</v>
      </c>
      <c r="AH293" s="102" t="s">
        <v>166</v>
      </c>
    </row>
    <row r="294" spans="1:34">
      <c r="A294" s="105" t="s">
        <v>209</v>
      </c>
      <c r="B294" s="101" t="s">
        <v>38</v>
      </c>
      <c r="C294" s="101" t="s">
        <v>89</v>
      </c>
      <c r="D294" s="101">
        <v>0</v>
      </c>
      <c r="E294" s="101">
        <v>0</v>
      </c>
      <c r="F294" s="101">
        <v>0</v>
      </c>
      <c r="G294" s="101">
        <v>0</v>
      </c>
      <c r="H294" s="101">
        <v>0</v>
      </c>
      <c r="I294" s="101">
        <v>4722741</v>
      </c>
      <c r="J294" s="101">
        <v>3279424</v>
      </c>
      <c r="K294" s="101">
        <v>2185935</v>
      </c>
      <c r="L294" s="101">
        <v>130166.51671</v>
      </c>
      <c r="M294" s="101">
        <v>25956.203109999999</v>
      </c>
      <c r="N294" s="101">
        <f>SUM(Query2[[#This Row],[Column5]],Query2[[#This Row],[Column6]])</f>
        <v>0</v>
      </c>
      <c r="O294" s="101">
        <f>SUM(Query2[[#This Row],[Column7]],Query2[[#This Row],[Column8]])</f>
        <v>0</v>
      </c>
      <c r="P294" s="101">
        <f>SUM(Query2[[#This Row],[Column10]],Query2[[#This Row],[Column11]])</f>
        <v>5465359</v>
      </c>
      <c r="Q294" s="101">
        <f>SUM(Query2[[#This Row],[Column12]],Query2[[#This Row],[Column13]])</f>
        <v>156122.71982</v>
      </c>
      <c r="R294" s="103" t="e">
        <f>(Query2[[#This Row],[Column4]]/D350)</f>
        <v>#DIV/0!</v>
      </c>
      <c r="S294" s="103">
        <f>(Query2[[#This Row],[Column15]]/O358)</f>
        <v>0</v>
      </c>
      <c r="T294" s="103">
        <f>(Query2[[#This Row],[Column14]]/N358)</f>
        <v>0</v>
      </c>
      <c r="U294" s="103">
        <f>(Query2[[#This Row],[Column9]]/I350)</f>
        <v>0.60659801102519917</v>
      </c>
      <c r="V294" s="103">
        <f>(Query2[[#This Row],[Column17]]/Q358)</f>
        <v>0.43501884201092139</v>
      </c>
      <c r="W294" s="103">
        <f>(Query2[[#This Row],[Column10]]+Query2[[#This Row],[Column11]]/J350+K350)</f>
        <v>7534833.3294379329</v>
      </c>
      <c r="X294" s="104">
        <f>(Query2[[#This Row],[Column5]]+Query2[[#This Row],[Column6]])</f>
        <v>0</v>
      </c>
      <c r="Y294" s="104">
        <f>(Query2[[#This Row],[Column7]]+Query2[[#This Row],[Column8]])</f>
        <v>0</v>
      </c>
      <c r="Z294" s="104">
        <f>(Query2[[#This Row],[Column10]]+Query2[[#This Row],[Column11]])</f>
        <v>5465359</v>
      </c>
      <c r="AA294" s="104">
        <f>(Query2[[#This Row],[Column12]]+Query2[[#This Row],[Column13]])</f>
        <v>156122.71982</v>
      </c>
      <c r="AB294" s="104" t="e">
        <f t="shared" si="75"/>
        <v>#DIV/0!</v>
      </c>
      <c r="AC294" s="104" t="e">
        <f t="shared" si="76"/>
        <v>#DIV/0!</v>
      </c>
      <c r="AD294" s="104" t="e">
        <f t="shared" si="77"/>
        <v>#DIV/0!</v>
      </c>
      <c r="AE294" s="104">
        <f t="shared" si="78"/>
        <v>4579189.3723546164</v>
      </c>
      <c r="AF294" s="104">
        <f>(Query2[[#This Row],[Column12]]+Query2[[#This Row],[Column13]]/I350)</f>
        <v>130166.52004386505</v>
      </c>
      <c r="AG294" s="104">
        <f t="shared" si="79"/>
        <v>6635347.5465729833</v>
      </c>
      <c r="AH294" s="102" t="s">
        <v>166</v>
      </c>
    </row>
    <row r="295" spans="1:34">
      <c r="A295" s="105" t="s">
        <v>209</v>
      </c>
      <c r="B295" s="101" t="s">
        <v>39</v>
      </c>
      <c r="C295" s="101" t="s">
        <v>89</v>
      </c>
      <c r="D295" s="101">
        <v>2850</v>
      </c>
      <c r="E295" s="101">
        <v>129</v>
      </c>
      <c r="F295" s="101">
        <v>7035</v>
      </c>
      <c r="G295" s="101">
        <v>4.9870000000000001</v>
      </c>
      <c r="H295" s="101">
        <v>451.73410999999999</v>
      </c>
      <c r="I295" s="101">
        <v>3976509</v>
      </c>
      <c r="J295" s="101">
        <v>3558909</v>
      </c>
      <c r="K295" s="101">
        <v>1910358</v>
      </c>
      <c r="L295" s="101">
        <v>157574.11611</v>
      </c>
      <c r="M295" s="101">
        <v>28376.264169999999</v>
      </c>
      <c r="N295" s="101">
        <f>SUM(Query2[[#This Row],[Column5]],Query2[[#This Row],[Column6]])</f>
        <v>7164</v>
      </c>
      <c r="O295" s="101">
        <f>SUM(Query2[[#This Row],[Column7]],Query2[[#This Row],[Column8]])</f>
        <v>456.72111000000001</v>
      </c>
      <c r="P295" s="101">
        <f>SUM(Query2[[#This Row],[Column10]],Query2[[#This Row],[Column11]])</f>
        <v>5469267</v>
      </c>
      <c r="Q295" s="101">
        <f>SUM(Query2[[#This Row],[Column12]],Query2[[#This Row],[Column13]])</f>
        <v>185950.38028000001</v>
      </c>
      <c r="R295" s="103">
        <f>(Query2[[#This Row],[Column4]]/D351)</f>
        <v>1.9559538411364683E-4</v>
      </c>
      <c r="S295" s="103">
        <f>(Query2[[#This Row],[Column15]]/O359)</f>
        <v>2.3063102492680478E-3</v>
      </c>
      <c r="T295" s="103">
        <f>(Query2[[#This Row],[Column14]]/N359)</f>
        <v>1.3091121993578333E-3</v>
      </c>
      <c r="U295" s="103">
        <f>(Query2[[#This Row],[Column9]]/I351)</f>
        <v>0.12182955500189845</v>
      </c>
      <c r="V295" s="103">
        <f>(Query2[[#This Row],[Column17]]/Q359)</f>
        <v>7.0367994994665537</v>
      </c>
      <c r="W295" s="103">
        <f>(Query2[[#This Row],[Column10]]+Query2[[#This Row],[Column11]]/J351+K351)</f>
        <v>34810403.067937531</v>
      </c>
      <c r="X295" s="104">
        <f>(Query2[[#This Row],[Column5]]+Query2[[#This Row],[Column6]])</f>
        <v>7164</v>
      </c>
      <c r="Y295" s="104">
        <f>(Query2[[#This Row],[Column7]]+Query2[[#This Row],[Column8]])</f>
        <v>456.72111000000001</v>
      </c>
      <c r="Z295" s="104">
        <f>(Query2[[#This Row],[Column10]]+Query2[[#This Row],[Column11]])</f>
        <v>5469267</v>
      </c>
      <c r="AA295" s="104">
        <f>(Query2[[#This Row],[Column12]]+Query2[[#This Row],[Column13]])</f>
        <v>185950.38028000001</v>
      </c>
      <c r="AB295" s="104">
        <f t="shared" si="75"/>
        <v>35841995.746197321</v>
      </c>
      <c r="AC295" s="104">
        <f t="shared" si="76"/>
        <v>6160.4765106196819</v>
      </c>
      <c r="AD295" s="104">
        <f t="shared" si="77"/>
        <v>100361.45941100671</v>
      </c>
      <c r="AE295" s="104">
        <f t="shared" si="78"/>
        <v>32824867.175491154</v>
      </c>
      <c r="AF295" s="104">
        <f>(Query2[[#This Row],[Column12]]+Query2[[#This Row],[Column13]]/I351)</f>
        <v>157574.11697937251</v>
      </c>
      <c r="AG295" s="104">
        <f t="shared" si="79"/>
        <v>28119331.957461834</v>
      </c>
      <c r="AH295" s="102" t="s">
        <v>166</v>
      </c>
    </row>
    <row r="296" spans="1:34">
      <c r="A296" s="105" t="s">
        <v>209</v>
      </c>
      <c r="B296" s="101" t="s">
        <v>40</v>
      </c>
      <c r="C296" s="101" t="s">
        <v>89</v>
      </c>
      <c r="D296" s="101">
        <v>2321597</v>
      </c>
      <c r="E296" s="101">
        <v>640</v>
      </c>
      <c r="F296" s="101">
        <v>3144602</v>
      </c>
      <c r="G296" s="101">
        <v>43.208355999999995</v>
      </c>
      <c r="H296" s="101">
        <v>95454.978485300002</v>
      </c>
      <c r="I296" s="101">
        <v>15126300</v>
      </c>
      <c r="J296" s="101">
        <v>5058885</v>
      </c>
      <c r="K296" s="101">
        <v>6262209</v>
      </c>
      <c r="L296" s="101">
        <v>202287.12862900001</v>
      </c>
      <c r="M296" s="101">
        <v>88056.083357799929</v>
      </c>
      <c r="N296" s="101">
        <f>SUM(Query2[[#This Row],[Column5]],Query2[[#This Row],[Column6]])</f>
        <v>3145242</v>
      </c>
      <c r="O296" s="101">
        <f>SUM(Query2[[#This Row],[Column7]],Query2[[#This Row],[Column8]])</f>
        <v>95498.186841300005</v>
      </c>
      <c r="P296" s="101">
        <f>SUM(Query2[[#This Row],[Column10]],Query2[[#This Row],[Column11]])</f>
        <v>11321094</v>
      </c>
      <c r="Q296" s="101">
        <f>SUM(Query2[[#This Row],[Column12]],Query2[[#This Row],[Column13]])</f>
        <v>290343.21198679996</v>
      </c>
      <c r="R296" s="103">
        <f>(Query2[[#This Row],[Column4]]/D352)</f>
        <v>0.25605506602779288</v>
      </c>
      <c r="S296" s="103" t="e">
        <f>(Query2[[#This Row],[Column15]]/O360)</f>
        <v>#DIV/0!</v>
      </c>
      <c r="T296" s="103" t="e">
        <f>(Query2[[#This Row],[Column14]]/N360)</f>
        <v>#DIV/0!</v>
      </c>
      <c r="U296" s="103">
        <f>(Query2[[#This Row],[Column9]]/I352)</f>
        <v>0.32404892103339777</v>
      </c>
      <c r="V296" s="103">
        <f>(Query2[[#This Row],[Column17]]/Q360)</f>
        <v>2.1748403895085837</v>
      </c>
      <c r="W296" s="103">
        <f>(Query2[[#This Row],[Column10]]+Query2[[#This Row],[Column11]]/J352+K352)</f>
        <v>27696998.29482631</v>
      </c>
      <c r="X296" s="104">
        <f>(Query2[[#This Row],[Column5]]+Query2[[#This Row],[Column6]])</f>
        <v>3145242</v>
      </c>
      <c r="Y296" s="104">
        <f>(Query2[[#This Row],[Column7]]+Query2[[#This Row],[Column8]])</f>
        <v>95498.186841300005</v>
      </c>
      <c r="Z296" s="104">
        <f>(Query2[[#This Row],[Column10]]+Query2[[#This Row],[Column11]])</f>
        <v>11321094</v>
      </c>
      <c r="AA296" s="104">
        <f>(Query2[[#This Row],[Column12]]+Query2[[#This Row],[Column13]])</f>
        <v>290343.21198679996</v>
      </c>
      <c r="AB296" s="104">
        <f t="shared" si="75"/>
        <v>19604904.011831496</v>
      </c>
      <c r="AC296" s="104">
        <f t="shared" si="76"/>
        <v>1044.8611060528392</v>
      </c>
      <c r="AD296" s="104">
        <f t="shared" si="77"/>
        <v>23308.162158638759</v>
      </c>
      <c r="AE296" s="104">
        <f t="shared" si="78"/>
        <v>23833925.181123596</v>
      </c>
      <c r="AF296" s="104">
        <f>(Query2[[#This Row],[Column12]]+Query2[[#This Row],[Column13]]/I352)</f>
        <v>202287.13051541499</v>
      </c>
      <c r="AG296" s="104">
        <f t="shared" si="79"/>
        <v>21240333.484973595</v>
      </c>
      <c r="AH296" s="102" t="s">
        <v>166</v>
      </c>
    </row>
    <row r="297" spans="1:34">
      <c r="A297" s="105" t="s">
        <v>209</v>
      </c>
      <c r="B297" s="101" t="s">
        <v>41</v>
      </c>
      <c r="C297" s="101" t="s">
        <v>89</v>
      </c>
      <c r="D297" s="101">
        <v>2608889</v>
      </c>
      <c r="E297" s="101">
        <v>756</v>
      </c>
      <c r="F297" s="101">
        <v>4349162</v>
      </c>
      <c r="G297" s="101">
        <v>25.523746899999999</v>
      </c>
      <c r="H297" s="101">
        <v>155609.49251499999</v>
      </c>
      <c r="I297" s="101">
        <v>968077</v>
      </c>
      <c r="J297" s="101">
        <v>424836</v>
      </c>
      <c r="K297" s="101">
        <v>364868</v>
      </c>
      <c r="L297" s="101">
        <v>16687.433922</v>
      </c>
      <c r="M297" s="101">
        <v>4911.9965929999998</v>
      </c>
      <c r="N297" s="101">
        <f>SUM(Query2[[#This Row],[Column5]],Query2[[#This Row],[Column6]])</f>
        <v>4349918</v>
      </c>
      <c r="O297" s="101">
        <f>SUM(Query2[[#This Row],[Column7]],Query2[[#This Row],[Column8]])</f>
        <v>155635.01626189999</v>
      </c>
      <c r="P297" s="101">
        <f>SUM(Query2[[#This Row],[Column10]],Query2[[#This Row],[Column11]])</f>
        <v>789704</v>
      </c>
      <c r="Q297" s="101">
        <f>SUM(Query2[[#This Row],[Column12]],Query2[[#This Row],[Column13]])</f>
        <v>21599.430515</v>
      </c>
      <c r="R297" s="103">
        <f>(Query2[[#This Row],[Column4]]/D353)</f>
        <v>3026.5533642691416</v>
      </c>
      <c r="S297" s="103">
        <f>(Query2[[#This Row],[Column15]]/O361)</f>
        <v>93.884411776715567</v>
      </c>
      <c r="T297" s="103">
        <f>(Query2[[#This Row],[Column14]]/N361)</f>
        <v>98.512501132348945</v>
      </c>
      <c r="U297" s="103">
        <f>(Query2[[#This Row],[Column9]]/I353)</f>
        <v>0.44048168847590441</v>
      </c>
      <c r="V297" s="103">
        <f>(Query2[[#This Row],[Column17]]/Q361)</f>
        <v>0.10385234975250601</v>
      </c>
      <c r="W297" s="103">
        <f>(Query2[[#This Row],[Column10]]+Query2[[#This Row],[Column11]]/J353+K353)</f>
        <v>1559719.2110842548</v>
      </c>
      <c r="X297" s="104">
        <f>(Query2[[#This Row],[Column5]]+Query2[[#This Row],[Column6]])</f>
        <v>4349918</v>
      </c>
      <c r="Y297" s="104">
        <f>(Query2[[#This Row],[Column7]]+Query2[[#This Row],[Column8]])</f>
        <v>155635.01626189999</v>
      </c>
      <c r="Z297" s="104">
        <f>(Query2[[#This Row],[Column10]]+Query2[[#This Row],[Column11]])</f>
        <v>789704</v>
      </c>
      <c r="AA297" s="104">
        <f>(Query2[[#This Row],[Column12]]+Query2[[#This Row],[Column13]])</f>
        <v>21599.430515</v>
      </c>
      <c r="AB297" s="104">
        <f t="shared" si="75"/>
        <v>2488.3680244500001</v>
      </c>
      <c r="AC297" s="104">
        <f t="shared" si="76"/>
        <v>0.1076984325986079</v>
      </c>
      <c r="AD297" s="104">
        <f t="shared" si="77"/>
        <v>4.8503480278422275</v>
      </c>
      <c r="AE297" s="104">
        <f t="shared" si="78"/>
        <v>1207368.6266642879</v>
      </c>
      <c r="AF297" s="104">
        <f>(Query2[[#This Row],[Column12]]+Query2[[#This Row],[Column13]]/I353)</f>
        <v>16687.436156992211</v>
      </c>
      <c r="AG297" s="104">
        <f t="shared" si="79"/>
        <v>1728542.516379565</v>
      </c>
      <c r="AH297" s="102" t="s">
        <v>166</v>
      </c>
    </row>
    <row r="298" spans="1:34">
      <c r="A298" s="105" t="s">
        <v>209</v>
      </c>
      <c r="B298" s="101" t="s">
        <v>42</v>
      </c>
      <c r="C298" s="101" t="s">
        <v>89</v>
      </c>
      <c r="D298" s="101">
        <v>0</v>
      </c>
      <c r="E298" s="101">
        <v>0</v>
      </c>
      <c r="F298" s="101">
        <v>0</v>
      </c>
      <c r="G298" s="101">
        <v>0</v>
      </c>
      <c r="H298" s="101">
        <v>0</v>
      </c>
      <c r="I298" s="101">
        <v>3231612</v>
      </c>
      <c r="J298" s="101">
        <v>2142960</v>
      </c>
      <c r="K298" s="101">
        <v>1544453</v>
      </c>
      <c r="L298" s="101">
        <v>92108.170491199984</v>
      </c>
      <c r="M298" s="101">
        <v>21921.99192</v>
      </c>
      <c r="N298" s="101">
        <f>SUM(Query2[[#This Row],[Column5]],Query2[[#This Row],[Column6]])</f>
        <v>0</v>
      </c>
      <c r="O298" s="101">
        <f>SUM(Query2[[#This Row],[Column7]],Query2[[#This Row],[Column8]])</f>
        <v>0</v>
      </c>
      <c r="P298" s="101">
        <f>SUM(Query2[[#This Row],[Column10]],Query2[[#This Row],[Column11]])</f>
        <v>3687413</v>
      </c>
      <c r="Q298" s="101">
        <f>SUM(Query2[[#This Row],[Column12]],Query2[[#This Row],[Column13]])</f>
        <v>114030.16241119998</v>
      </c>
      <c r="R298" s="103">
        <f>(Query2[[#This Row],[Column4]]/D354)</f>
        <v>0</v>
      </c>
      <c r="S298" s="103" t="e">
        <f>(Query2[[#This Row],[Column15]]/O362)</f>
        <v>#DIV/0!</v>
      </c>
      <c r="T298" s="103" t="e">
        <f>(Query2[[#This Row],[Column14]]/N362)</f>
        <v>#DIV/0!</v>
      </c>
      <c r="U298" s="103">
        <f>(Query2[[#This Row],[Column9]]/I354)</f>
        <v>0.56655785299284356</v>
      </c>
      <c r="V298" s="103">
        <f>(Query2[[#This Row],[Column17]]/Q362)</f>
        <v>3.0970736380253339</v>
      </c>
      <c r="W298" s="103">
        <f>(Query2[[#This Row],[Column10]]+Query2[[#This Row],[Column11]]/J354+K354)</f>
        <v>4262221.6055908976</v>
      </c>
      <c r="X298" s="104">
        <f>(Query2[[#This Row],[Column5]]+Query2[[#This Row],[Column6]])</f>
        <v>0</v>
      </c>
      <c r="Y298" s="104">
        <f>(Query2[[#This Row],[Column7]]+Query2[[#This Row],[Column8]])</f>
        <v>0</v>
      </c>
      <c r="Z298" s="104">
        <f>(Query2[[#This Row],[Column10]]+Query2[[#This Row],[Column11]])</f>
        <v>3687413</v>
      </c>
      <c r="AA298" s="104">
        <f>(Query2[[#This Row],[Column12]]+Query2[[#This Row],[Column13]])</f>
        <v>114030.16241119998</v>
      </c>
      <c r="AB298" s="104">
        <f t="shared" si="75"/>
        <v>2397359.0832718234</v>
      </c>
      <c r="AC298" s="104">
        <f t="shared" si="76"/>
        <v>457.58052588293998</v>
      </c>
      <c r="AD298" s="104">
        <f t="shared" si="77"/>
        <v>8501.7718952484793</v>
      </c>
      <c r="AE298" s="104">
        <f t="shared" si="78"/>
        <v>2259914.4873074368</v>
      </c>
      <c r="AF298" s="104">
        <f>(Query2[[#This Row],[Column12]]+Query2[[#This Row],[Column13]]/I354)</f>
        <v>92108.174334506883</v>
      </c>
      <c r="AG298" s="104">
        <f t="shared" si="79"/>
        <v>2550324.3715433544</v>
      </c>
      <c r="AH298" s="102" t="s">
        <v>166</v>
      </c>
    </row>
    <row r="299" spans="1:34">
      <c r="A299" s="105" t="s">
        <v>209</v>
      </c>
      <c r="B299" s="101" t="s">
        <v>43</v>
      </c>
      <c r="C299" s="101" t="s">
        <v>89</v>
      </c>
      <c r="D299" s="101">
        <v>28959</v>
      </c>
      <c r="E299" s="101">
        <v>1725</v>
      </c>
      <c r="F299" s="101">
        <v>37585</v>
      </c>
      <c r="G299" s="101">
        <v>65.626999999999995</v>
      </c>
      <c r="H299" s="101">
        <v>1363.3560500000001</v>
      </c>
      <c r="I299" s="101">
        <v>1784446</v>
      </c>
      <c r="J299" s="101">
        <v>4330652</v>
      </c>
      <c r="K299" s="101">
        <v>606855</v>
      </c>
      <c r="L299" s="101">
        <v>174984.67066999999</v>
      </c>
      <c r="M299" s="101">
        <v>7629.572126</v>
      </c>
      <c r="N299" s="101">
        <f>SUM(Query2[[#This Row],[Column5]],Query2[[#This Row],[Column6]])</f>
        <v>39310</v>
      </c>
      <c r="O299" s="101">
        <f>SUM(Query2[[#This Row],[Column7]],Query2[[#This Row],[Column8]])</f>
        <v>1428.98305</v>
      </c>
      <c r="P299" s="101">
        <f>SUM(Query2[[#This Row],[Column10]],Query2[[#This Row],[Column11]])</f>
        <v>4937507</v>
      </c>
      <c r="Q299" s="101">
        <f>SUM(Query2[[#This Row],[Column12]],Query2[[#This Row],[Column13]])</f>
        <v>182614.24279600001</v>
      </c>
      <c r="R299" s="103">
        <f>(Query2[[#This Row],[Column4]]/D355)</f>
        <v>0.37478645752446033</v>
      </c>
      <c r="S299" s="103">
        <f>(Query2[[#This Row],[Column15]]/O363)</f>
        <v>3.9927800166520776E-2</v>
      </c>
      <c r="T299" s="103">
        <f>(Query2[[#This Row],[Column14]]/N363)</f>
        <v>3.2063281547585545E-2</v>
      </c>
      <c r="U299" s="103">
        <f>(Query2[[#This Row],[Column9]]/I355)</f>
        <v>0.41765782946639995</v>
      </c>
      <c r="V299" s="103">
        <f>(Query2[[#This Row],[Column17]]/Q363)</f>
        <v>2.0517686864665992</v>
      </c>
      <c r="W299" s="103">
        <f>(Query2[[#This Row],[Column10]]+Query2[[#This Row],[Column11]]/J355+K355)</f>
        <v>6478156.1198868724</v>
      </c>
      <c r="X299" s="104">
        <f>(Query2[[#This Row],[Column5]]+Query2[[#This Row],[Column6]])</f>
        <v>39310</v>
      </c>
      <c r="Y299" s="104">
        <f>(Query2[[#This Row],[Column7]]+Query2[[#This Row],[Column8]])</f>
        <v>1428.98305</v>
      </c>
      <c r="Z299" s="104">
        <f>(Query2[[#This Row],[Column10]]+Query2[[#This Row],[Column11]])</f>
        <v>4937507</v>
      </c>
      <c r="AA299" s="104">
        <f>(Query2[[#This Row],[Column12]]+Query2[[#This Row],[Column13]])</f>
        <v>182614.24279600001</v>
      </c>
      <c r="AB299" s="104">
        <f t="shared" si="75"/>
        <v>225427.38285442477</v>
      </c>
      <c r="AC299" s="104">
        <f t="shared" si="76"/>
        <v>166.69159234693794</v>
      </c>
      <c r="AD299" s="104">
        <f t="shared" si="77"/>
        <v>4299.9152948180363</v>
      </c>
      <c r="AE299" s="104">
        <f t="shared" si="78"/>
        <v>2424776.5020884243</v>
      </c>
      <c r="AF299" s="104">
        <f>(Query2[[#This Row],[Column12]]+Query2[[#This Row],[Column13]]/I355)</f>
        <v>174984.67245573658</v>
      </c>
      <c r="AG299" s="104">
        <f t="shared" si="79"/>
        <v>5061897.5026332317</v>
      </c>
      <c r="AH299" s="102" t="s">
        <v>166</v>
      </c>
    </row>
    <row r="300" spans="1:34">
      <c r="A300" s="105" t="s">
        <v>209</v>
      </c>
      <c r="B300" s="101" t="s">
        <v>44</v>
      </c>
      <c r="C300" s="101" t="s">
        <v>89</v>
      </c>
      <c r="D300" s="101">
        <v>0</v>
      </c>
      <c r="E300" s="101">
        <v>0</v>
      </c>
      <c r="F300" s="101">
        <v>0</v>
      </c>
      <c r="G300" s="101">
        <v>0</v>
      </c>
      <c r="H300" s="101">
        <v>0</v>
      </c>
      <c r="I300" s="101">
        <v>1402418</v>
      </c>
      <c r="J300" s="101">
        <v>589287</v>
      </c>
      <c r="K300" s="101">
        <v>239990</v>
      </c>
      <c r="L300" s="101">
        <v>25429.695927600002</v>
      </c>
      <c r="M300" s="101">
        <v>3316.6245088999999</v>
      </c>
      <c r="N300" s="101">
        <f>SUM(Query2[[#This Row],[Column5]],Query2[[#This Row],[Column6]])</f>
        <v>0</v>
      </c>
      <c r="O300" s="101">
        <f>SUM(Query2[[#This Row],[Column7]],Query2[[#This Row],[Column8]])</f>
        <v>0</v>
      </c>
      <c r="P300" s="101">
        <f>SUM(Query2[[#This Row],[Column10]],Query2[[#This Row],[Column11]])</f>
        <v>829277</v>
      </c>
      <c r="Q300" s="101">
        <f>SUM(Query2[[#This Row],[Column12]],Query2[[#This Row],[Column13]])</f>
        <v>28746.320436500002</v>
      </c>
      <c r="R300" s="103" t="e">
        <f>(Query2[[#This Row],[Column4]]/D356)</f>
        <v>#DIV/0!</v>
      </c>
      <c r="S300" s="103">
        <f>(Query2[[#This Row],[Column15]]/O364)</f>
        <v>0</v>
      </c>
      <c r="T300" s="103">
        <f>(Query2[[#This Row],[Column14]]/N364)</f>
        <v>0</v>
      </c>
      <c r="U300" s="103">
        <f>(Query2[[#This Row],[Column9]]/I356)</f>
        <v>0.29372427929670442</v>
      </c>
      <c r="V300" s="103" t="e">
        <f>(Query2[[#This Row],[Column17]]/Q364)</f>
        <v>#DIV/0!</v>
      </c>
      <c r="W300" s="103">
        <f>(Query2[[#This Row],[Column10]]+Query2[[#This Row],[Column11]]/J356+K356)</f>
        <v>3137881.0633998197</v>
      </c>
      <c r="X300" s="104">
        <f>(Query2[[#This Row],[Column5]]+Query2[[#This Row],[Column6]])</f>
        <v>0</v>
      </c>
      <c r="Y300" s="104">
        <f>(Query2[[#This Row],[Column7]]+Query2[[#This Row],[Column8]])</f>
        <v>0</v>
      </c>
      <c r="Z300" s="104">
        <f>(Query2[[#This Row],[Column10]]+Query2[[#This Row],[Column11]])</f>
        <v>829277</v>
      </c>
      <c r="AA300" s="104">
        <f>(Query2[[#This Row],[Column12]]+Query2[[#This Row],[Column13]])</f>
        <v>28746.320436500002</v>
      </c>
      <c r="AB300" s="104" t="e">
        <f t="shared" si="75"/>
        <v>#DIV/0!</v>
      </c>
      <c r="AC300" s="104" t="e">
        <f t="shared" si="76"/>
        <v>#DIV/0!</v>
      </c>
      <c r="AD300" s="104" t="e">
        <f t="shared" si="77"/>
        <v>#DIV/0!</v>
      </c>
      <c r="AE300" s="104">
        <f t="shared" si="78"/>
        <v>2703748.9261633973</v>
      </c>
      <c r="AF300" s="104">
        <f>(Query2[[#This Row],[Column12]]+Query2[[#This Row],[Column13]]/I356)</f>
        <v>25429.696622238222</v>
      </c>
      <c r="AG300" s="104">
        <f t="shared" si="79"/>
        <v>3785342.5337808956</v>
      </c>
      <c r="AH300" s="102" t="s">
        <v>166</v>
      </c>
    </row>
    <row r="301" spans="1:34">
      <c r="A301" s="105" t="s">
        <v>209</v>
      </c>
      <c r="B301" s="101" t="s">
        <v>45</v>
      </c>
      <c r="C301" s="101" t="s">
        <v>89</v>
      </c>
      <c r="D301" s="101">
        <v>858269</v>
      </c>
      <c r="E301" s="101">
        <v>5154</v>
      </c>
      <c r="F301" s="101">
        <v>955180</v>
      </c>
      <c r="G301" s="101">
        <v>220.78036850000001</v>
      </c>
      <c r="H301" s="101">
        <v>28353.991862300001</v>
      </c>
      <c r="I301" s="101">
        <v>2903959</v>
      </c>
      <c r="J301" s="101">
        <v>1153743</v>
      </c>
      <c r="K301" s="101">
        <v>1208038</v>
      </c>
      <c r="L301" s="101">
        <v>50391.647255599994</v>
      </c>
      <c r="M301" s="101">
        <v>19452.281188000001</v>
      </c>
      <c r="N301" s="101">
        <f>SUM(Query2[[#This Row],[Column5]],Query2[[#This Row],[Column6]])</f>
        <v>960334</v>
      </c>
      <c r="O301" s="101">
        <f>SUM(Query2[[#This Row],[Column7]],Query2[[#This Row],[Column8]])</f>
        <v>28574.772230800001</v>
      </c>
      <c r="P301" s="101">
        <f>SUM(Query2[[#This Row],[Column10]],Query2[[#This Row],[Column11]])</f>
        <v>2361781</v>
      </c>
      <c r="Q301" s="101">
        <f>SUM(Query2[[#This Row],[Column12]],Query2[[#This Row],[Column13]])</f>
        <v>69843.928443599987</v>
      </c>
      <c r="R301" s="103">
        <f>(Query2[[#This Row],[Column4]]/D357)</f>
        <v>302.84721242060692</v>
      </c>
      <c r="S301" s="103">
        <f>(Query2[[#This Row],[Column15]]/O365)</f>
        <v>65.602185685637565</v>
      </c>
      <c r="T301" s="103">
        <f>(Query2[[#This Row],[Column14]]/N365)</f>
        <v>129.72227475347833</v>
      </c>
      <c r="U301" s="103">
        <f>(Query2[[#This Row],[Column9]]/I357)</f>
        <v>0.72337799375355283</v>
      </c>
      <c r="V301" s="103" t="e">
        <f>(Query2[[#This Row],[Column17]]/Q365)</f>
        <v>#DIV/0!</v>
      </c>
      <c r="W301" s="103">
        <f>(Query2[[#This Row],[Column10]]+Query2[[#This Row],[Column11]]/J357+K357)</f>
        <v>3327852.2838885398</v>
      </c>
      <c r="X301" s="104">
        <f>(Query2[[#This Row],[Column5]]+Query2[[#This Row],[Column6]])</f>
        <v>960334</v>
      </c>
      <c r="Y301" s="104">
        <f>(Query2[[#This Row],[Column7]]+Query2[[#This Row],[Column8]])</f>
        <v>28574.772230800001</v>
      </c>
      <c r="Z301" s="104">
        <f>(Query2[[#This Row],[Column10]]+Query2[[#This Row],[Column11]])</f>
        <v>2361781</v>
      </c>
      <c r="AA301" s="104">
        <f>(Query2[[#This Row],[Column12]]+Query2[[#This Row],[Column13]])</f>
        <v>69843.928443599987</v>
      </c>
      <c r="AB301" s="104">
        <f t="shared" si="75"/>
        <v>7511.6200122784812</v>
      </c>
      <c r="AC301" s="104">
        <f t="shared" si="76"/>
        <v>3.0842926499647141</v>
      </c>
      <c r="AD301" s="104">
        <f t="shared" si="77"/>
        <v>81.647141848976716</v>
      </c>
      <c r="AE301" s="104">
        <f t="shared" si="78"/>
        <v>2374255.7257569116</v>
      </c>
      <c r="AF301" s="104">
        <f>(Query2[[#This Row],[Column12]]+Query2[[#This Row],[Column13]]/I357)</f>
        <v>50391.652101175343</v>
      </c>
      <c r="AG301" s="104">
        <f t="shared" si="79"/>
        <v>4255325.5415719049</v>
      </c>
      <c r="AH301" s="102" t="s">
        <v>166</v>
      </c>
    </row>
    <row r="302" spans="1:34">
      <c r="A302" s="105" t="s">
        <v>209</v>
      </c>
      <c r="B302" s="101" t="s">
        <v>46</v>
      </c>
      <c r="C302" s="101" t="s">
        <v>90</v>
      </c>
      <c r="D302" s="101">
        <v>1658151</v>
      </c>
      <c r="E302" s="101">
        <v>1165</v>
      </c>
      <c r="F302" s="101">
        <v>3494396</v>
      </c>
      <c r="G302" s="101">
        <v>92.162999999999997</v>
      </c>
      <c r="H302" s="101">
        <v>142565.95201000001</v>
      </c>
      <c r="I302" s="101">
        <v>0</v>
      </c>
      <c r="J302" s="101">
        <v>0</v>
      </c>
      <c r="K302" s="101">
        <v>0</v>
      </c>
      <c r="L302" s="101">
        <v>0</v>
      </c>
      <c r="M302" s="101">
        <v>0</v>
      </c>
      <c r="N302" s="101">
        <f>SUM(Query2[[#This Row],[Column5]],Query2[[#This Row],[Column6]])</f>
        <v>3495561</v>
      </c>
      <c r="O302" s="101">
        <f>SUM(Query2[[#This Row],[Column7]],Query2[[#This Row],[Column8]])</f>
        <v>142658.11501000001</v>
      </c>
      <c r="P302" s="101">
        <f>SUM(Query2[[#This Row],[Column10]],Query2[[#This Row],[Column11]])</f>
        <v>0</v>
      </c>
      <c r="Q302" s="101">
        <f>SUM(Query2[[#This Row],[Column12]],Query2[[#This Row],[Column13]])</f>
        <v>0</v>
      </c>
      <c r="R302" s="103">
        <f>(Query2[[#This Row],[Column4]]/D359)</f>
        <v>0.63531614636534939</v>
      </c>
      <c r="S302" s="103" t="e">
        <f>(Query2[[#This Row],[Column15]]/O366)</f>
        <v>#DIV/0!</v>
      </c>
      <c r="T302" s="103" t="e">
        <f>(Query2[[#This Row],[Column14]]/N366)</f>
        <v>#DIV/0!</v>
      </c>
      <c r="U302" s="103">
        <f>(Query2[[#This Row],[Column9]]/I359)</f>
        <v>0</v>
      </c>
      <c r="V302" s="103">
        <f>(Query2[[#This Row],[Column17]]/Q366)</f>
        <v>0</v>
      </c>
      <c r="W302" s="103">
        <f>(Query2[[#This Row],[Column10]]+Query2[[#This Row],[Column11]]/J359+K359)</f>
        <v>424506</v>
      </c>
      <c r="X302" s="104">
        <f>(Query2[[#This Row],[Column5]]+Query2[[#This Row],[Column6]])</f>
        <v>3495561</v>
      </c>
      <c r="Y302" s="104">
        <f>(Query2[[#This Row],[Column7]]+Query2[[#This Row],[Column8]])</f>
        <v>142658.11501000001</v>
      </c>
      <c r="Z302" s="104">
        <f>(Query2[[#This Row],[Column10]]+Query2[[#This Row],[Column11]])</f>
        <v>0</v>
      </c>
      <c r="AA302" s="104">
        <f>(Query2[[#This Row],[Column12]]+Query2[[#This Row],[Column13]])</f>
        <v>0</v>
      </c>
      <c r="AB302" s="104">
        <f>(G359+H359/E359+F359)</f>
        <v>5474385.7118344167</v>
      </c>
      <c r="AC302" s="104">
        <f>(G359+H359/D359)</f>
        <v>8.0469865276816286</v>
      </c>
      <c r="AD302" s="104">
        <f>(E359+F359/D359)</f>
        <v>98.096702940502581</v>
      </c>
      <c r="AE302" s="104">
        <f>(L359+M359/J359+K359)</f>
        <v>444852.75787968276</v>
      </c>
      <c r="AF302" s="104">
        <f>(Query2[[#This Row],[Column12]]+Query2[[#This Row],[Column13]]/I359)</f>
        <v>0</v>
      </c>
      <c r="AG302" s="104">
        <f>(J359+K359/I359)</f>
        <v>488927.42452934914</v>
      </c>
      <c r="AH302" s="102" t="s">
        <v>166</v>
      </c>
    </row>
    <row r="303" spans="1:34">
      <c r="A303" s="105" t="s">
        <v>209</v>
      </c>
      <c r="B303" s="101" t="s">
        <v>47</v>
      </c>
      <c r="C303" s="101" t="s">
        <v>90</v>
      </c>
      <c r="D303" s="101">
        <v>27450</v>
      </c>
      <c r="E303" s="101">
        <v>0</v>
      </c>
      <c r="F303" s="101">
        <v>5589</v>
      </c>
      <c r="G303" s="101">
        <v>0</v>
      </c>
      <c r="H303" s="101">
        <v>429.05128139999999</v>
      </c>
      <c r="I303" s="101">
        <v>0</v>
      </c>
      <c r="J303" s="101">
        <v>0</v>
      </c>
      <c r="K303" s="101">
        <v>0</v>
      </c>
      <c r="L303" s="101">
        <v>0</v>
      </c>
      <c r="M303" s="101">
        <v>0</v>
      </c>
      <c r="N303" s="101">
        <f>SUM(Query2[[#This Row],[Column5]],Query2[[#This Row],[Column6]])</f>
        <v>5589</v>
      </c>
      <c r="O303" s="101">
        <f>SUM(Query2[[#This Row],[Column7]],Query2[[#This Row],[Column8]])</f>
        <v>429.05128139999999</v>
      </c>
      <c r="P303" s="101">
        <f>SUM(Query2[[#This Row],[Column10]],Query2[[#This Row],[Column11]])</f>
        <v>0</v>
      </c>
      <c r="Q303" s="101">
        <f>SUM(Query2[[#This Row],[Column12]],Query2[[#This Row],[Column13]])</f>
        <v>0</v>
      </c>
      <c r="R303" s="103" t="e">
        <f>(Query2[[#This Row],[Column4]]/D360)</f>
        <v>#DIV/0!</v>
      </c>
      <c r="S303" s="103">
        <f>(Query2[[#This Row],[Column15]]/O367)</f>
        <v>1.4348647772965536E-3</v>
      </c>
      <c r="T303" s="103">
        <f>(Query2[[#This Row],[Column14]]/N367)</f>
        <v>5.3224566913536982E-4</v>
      </c>
      <c r="U303" s="103">
        <f>(Query2[[#This Row],[Column9]]/I360)</f>
        <v>0</v>
      </c>
      <c r="V303" s="103">
        <f>(Query2[[#This Row],[Column17]]/Q367)</f>
        <v>0</v>
      </c>
      <c r="W303" s="103">
        <f>(Query2[[#This Row],[Column10]]+Query2[[#This Row],[Column11]]/J360+K360)</f>
        <v>1775600</v>
      </c>
      <c r="X303" s="104">
        <f>(Query2[[#This Row],[Column5]]+Query2[[#This Row],[Column6]])</f>
        <v>5589</v>
      </c>
      <c r="Y303" s="104">
        <f>(Query2[[#This Row],[Column7]]+Query2[[#This Row],[Column8]])</f>
        <v>429.05128139999999</v>
      </c>
      <c r="Z303" s="104">
        <f>(Query2[[#This Row],[Column10]]+Query2[[#This Row],[Column11]])</f>
        <v>0</v>
      </c>
      <c r="AA303" s="104">
        <f>(Query2[[#This Row],[Column12]]+Query2[[#This Row],[Column13]])</f>
        <v>0</v>
      </c>
      <c r="AB303" s="104" t="e">
        <f>(G360+H360/E360+F360)</f>
        <v>#DIV/0!</v>
      </c>
      <c r="AC303" s="104" t="e">
        <f>(G360+H360/D360)</f>
        <v>#DIV/0!</v>
      </c>
      <c r="AD303" s="104" t="e">
        <f>(E360+F360/D360)</f>
        <v>#DIV/0!</v>
      </c>
      <c r="AE303" s="104">
        <f>(L360+M360/J360+K360)</f>
        <v>1881776.6465684564</v>
      </c>
      <c r="AF303" s="104">
        <f>(Query2[[#This Row],[Column12]]+Query2[[#This Row],[Column13]]/I360)</f>
        <v>0</v>
      </c>
      <c r="AG303" s="104">
        <f>(J360+K360/I360)</f>
        <v>2470449.54255941</v>
      </c>
      <c r="AH303" s="102" t="s">
        <v>166</v>
      </c>
    </row>
    <row r="304" spans="1:34">
      <c r="A304" s="105" t="s">
        <v>209</v>
      </c>
      <c r="B304" s="101" t="s">
        <v>48</v>
      </c>
      <c r="C304" s="101" t="s">
        <v>90</v>
      </c>
      <c r="D304" s="101">
        <v>0</v>
      </c>
      <c r="E304" s="101">
        <v>0</v>
      </c>
      <c r="F304" s="101">
        <v>0</v>
      </c>
      <c r="G304" s="101">
        <v>0</v>
      </c>
      <c r="H304" s="101">
        <v>0</v>
      </c>
      <c r="I304" s="101">
        <v>2207</v>
      </c>
      <c r="J304" s="101">
        <v>32</v>
      </c>
      <c r="K304" s="101">
        <v>84</v>
      </c>
      <c r="L304" s="101">
        <v>1.1539999999999999</v>
      </c>
      <c r="M304" s="101">
        <v>5.4992344999999991</v>
      </c>
      <c r="N304" s="101">
        <f>SUM(Query2[[#This Row],[Column5]],Query2[[#This Row],[Column6]])</f>
        <v>0</v>
      </c>
      <c r="O304" s="101">
        <f>SUM(Query2[[#This Row],[Column7]],Query2[[#This Row],[Column8]])</f>
        <v>0</v>
      </c>
      <c r="P304" s="101">
        <f>SUM(Query2[[#This Row],[Column10]],Query2[[#This Row],[Column11]])</f>
        <v>116</v>
      </c>
      <c r="Q304" s="101">
        <f>SUM(Query2[[#This Row],[Column12]],Query2[[#This Row],[Column13]])</f>
        <v>6.6532344999999991</v>
      </c>
      <c r="R304" s="103">
        <f>(Query2[[#This Row],[Column4]]/D361)</f>
        <v>0</v>
      </c>
      <c r="S304" s="103" t="e">
        <f>(Query2[[#This Row],[Column15]]/O368)</f>
        <v>#DIV/0!</v>
      </c>
      <c r="T304" s="103" t="e">
        <f>(Query2[[#This Row],[Column14]]/N368)</f>
        <v>#DIV/0!</v>
      </c>
      <c r="U304" s="103">
        <f>(Query2[[#This Row],[Column9]]/I361)</f>
        <v>1.2212566160622637E-3</v>
      </c>
      <c r="V304" s="103">
        <f>(Query2[[#This Row],[Column17]]/Q368)</f>
        <v>2.5488642180375502E-4</v>
      </c>
      <c r="W304" s="103">
        <f>(Query2[[#This Row],[Column10]]+Query2[[#This Row],[Column11]]/J361+K361)</f>
        <v>665116.00001764041</v>
      </c>
      <c r="X304" s="104">
        <f>(Query2[[#This Row],[Column5]]+Query2[[#This Row],[Column6]])</f>
        <v>0</v>
      </c>
      <c r="Y304" s="104">
        <f>(Query2[[#This Row],[Column7]]+Query2[[#This Row],[Column8]])</f>
        <v>0</v>
      </c>
      <c r="Z304" s="104">
        <f>(Query2[[#This Row],[Column10]]+Query2[[#This Row],[Column11]])</f>
        <v>116</v>
      </c>
      <c r="AA304" s="104">
        <f>(Query2[[#This Row],[Column12]]+Query2[[#This Row],[Column13]])</f>
        <v>6.6532344999999991</v>
      </c>
      <c r="AB304" s="104">
        <f>(G361+H361/E361+F361)</f>
        <v>42393.519381402075</v>
      </c>
      <c r="AC304" s="104">
        <f>(G361+H361/D361)</f>
        <v>69.706346673049154</v>
      </c>
      <c r="AD304" s="104">
        <f>(E361+F361/D361)</f>
        <v>1834.4217138634149</v>
      </c>
      <c r="AE304" s="104">
        <f>(L361+M361/J361+K361)</f>
        <v>863441.90374113095</v>
      </c>
      <c r="AF304" s="104">
        <f>(Query2[[#This Row],[Column12]]+Query2[[#This Row],[Column13]]/I361)</f>
        <v>1.1540030430342167</v>
      </c>
      <c r="AG304" s="104">
        <f>(J361+K361/I361)</f>
        <v>4761792.3680281993</v>
      </c>
      <c r="AH304" s="102" t="s">
        <v>166</v>
      </c>
    </row>
    <row r="305" spans="1:34">
      <c r="A305" s="105" t="s">
        <v>209</v>
      </c>
      <c r="B305" s="101" t="s">
        <v>49</v>
      </c>
      <c r="C305" s="101" t="s">
        <v>90</v>
      </c>
      <c r="D305" s="101">
        <v>2751483</v>
      </c>
      <c r="E305" s="101">
        <v>9725</v>
      </c>
      <c r="F305" s="101">
        <v>8150602</v>
      </c>
      <c r="G305" s="101">
        <v>558.16899999999998</v>
      </c>
      <c r="H305" s="101">
        <v>212215.79928539996</v>
      </c>
      <c r="I305" s="101">
        <v>1683725</v>
      </c>
      <c r="J305" s="101">
        <v>904371</v>
      </c>
      <c r="K305" s="101">
        <v>2160152</v>
      </c>
      <c r="L305" s="101">
        <v>44473.667150000001</v>
      </c>
      <c r="M305" s="101">
        <v>36954.6798987</v>
      </c>
      <c r="N305" s="101">
        <f>SUM(Query2[[#This Row],[Column5]],Query2[[#This Row],[Column6]])</f>
        <v>8160327</v>
      </c>
      <c r="O305" s="101">
        <f>SUM(Query2[[#This Row],[Column7]],Query2[[#This Row],[Column8]])</f>
        <v>212773.96828539995</v>
      </c>
      <c r="P305" s="101">
        <f>SUM(Query2[[#This Row],[Column10]],Query2[[#This Row],[Column11]])</f>
        <v>3064523</v>
      </c>
      <c r="Q305" s="101">
        <f>SUM(Query2[[#This Row],[Column12]],Query2[[#This Row],[Column13]])</f>
        <v>81428.347048700001</v>
      </c>
      <c r="R305" s="103" t="e">
        <f>(Query2[[#This Row],[Column4]]/D362)</f>
        <v>#DIV/0!</v>
      </c>
      <c r="S305" s="103" t="e">
        <f>(Query2[[#This Row],[Column15]]/O369)</f>
        <v>#DIV/0!</v>
      </c>
      <c r="T305" s="103" t="e">
        <f>(Query2[[#This Row],[Column14]]/N369)</f>
        <v>#DIV/0!</v>
      </c>
      <c r="U305" s="103">
        <f>(Query2[[#This Row],[Column9]]/I362)</f>
        <v>1.1956040881568286</v>
      </c>
      <c r="V305" s="103">
        <f>(Query2[[#This Row],[Column17]]/Q369)</f>
        <v>19.906492943033115</v>
      </c>
      <c r="W305" s="103">
        <f>(Query2[[#This Row],[Column10]]+Query2[[#This Row],[Column11]]/J362+K362)</f>
        <v>1191941.0470252689</v>
      </c>
      <c r="X305" s="104">
        <f>(Query2[[#This Row],[Column5]]+Query2[[#This Row],[Column6]])</f>
        <v>8160327</v>
      </c>
      <c r="Y305" s="104">
        <f>(Query2[[#This Row],[Column7]]+Query2[[#This Row],[Column8]])</f>
        <v>212773.96828539995</v>
      </c>
      <c r="Z305" s="104">
        <f>(Query2[[#This Row],[Column10]]+Query2[[#This Row],[Column11]])</f>
        <v>3064523</v>
      </c>
      <c r="AA305" s="104">
        <f>(Query2[[#This Row],[Column12]]+Query2[[#This Row],[Column13]])</f>
        <v>81428.347048700001</v>
      </c>
      <c r="AB305" s="104" t="e">
        <f>(G362+H362/E362+F362)</f>
        <v>#DIV/0!</v>
      </c>
      <c r="AC305" s="104" t="e">
        <f>(G362+H362/D362)</f>
        <v>#DIV/0!</v>
      </c>
      <c r="AD305" s="104" t="e">
        <f>(E362+F362/D362)</f>
        <v>#DIV/0!</v>
      </c>
      <c r="AE305" s="104">
        <f>(L362+M362/J362+K362)</f>
        <v>320021.35777734924</v>
      </c>
      <c r="AF305" s="104">
        <f>(Query2[[#This Row],[Column12]]+Query2[[#This Row],[Column13]]/I362)</f>
        <v>44473.69339131991</v>
      </c>
      <c r="AG305" s="104">
        <f>(J362+K362/I362)</f>
        <v>708938.20419978374</v>
      </c>
      <c r="AH305" s="102" t="s">
        <v>166</v>
      </c>
    </row>
    <row r="306" spans="1:34">
      <c r="A306" s="105" t="s">
        <v>209</v>
      </c>
      <c r="B306" s="101" t="s">
        <v>50</v>
      </c>
      <c r="C306" s="101" t="s">
        <v>90</v>
      </c>
      <c r="D306" s="101">
        <v>0</v>
      </c>
      <c r="E306" s="101">
        <v>0</v>
      </c>
      <c r="F306" s="101">
        <v>0</v>
      </c>
      <c r="G306" s="101">
        <v>0</v>
      </c>
      <c r="H306" s="101">
        <v>0</v>
      </c>
      <c r="I306" s="101">
        <v>1429796</v>
      </c>
      <c r="J306" s="101">
        <v>513970</v>
      </c>
      <c r="K306" s="101">
        <v>651208</v>
      </c>
      <c r="L306" s="101">
        <v>14780.66539</v>
      </c>
      <c r="M306" s="101">
        <v>6115.5074000000004</v>
      </c>
      <c r="N306" s="101">
        <f>SUM(Query2[[#This Row],[Column5]],Query2[[#This Row],[Column6]])</f>
        <v>0</v>
      </c>
      <c r="O306" s="101">
        <f>SUM(Query2[[#This Row],[Column7]],Query2[[#This Row],[Column8]])</f>
        <v>0</v>
      </c>
      <c r="P306" s="101">
        <f>SUM(Query2[[#This Row],[Column10]],Query2[[#This Row],[Column11]])</f>
        <v>1165178</v>
      </c>
      <c r="Q306" s="101">
        <f>SUM(Query2[[#This Row],[Column12]],Query2[[#This Row],[Column13]])</f>
        <v>20896.172790000001</v>
      </c>
      <c r="R306" s="103">
        <f>(Query2[[#This Row],[Column4]]/D363)</f>
        <v>0</v>
      </c>
      <c r="S306" s="103">
        <f>(Query2[[#This Row],[Column15]]/O370)</f>
        <v>0</v>
      </c>
      <c r="T306" s="103">
        <f>(Query2[[#This Row],[Column14]]/N370)</f>
        <v>0</v>
      </c>
      <c r="U306" s="103">
        <f>(Query2[[#This Row],[Column9]]/I363)</f>
        <v>0.49037039221852924</v>
      </c>
      <c r="V306" s="103">
        <f>(Query2[[#This Row],[Column17]]/Q370)</f>
        <v>1.1070768511941464</v>
      </c>
      <c r="W306" s="103">
        <f>(Query2[[#This Row],[Column10]]+Query2[[#This Row],[Column11]]/J363+K363)</f>
        <v>1994160.4662692831</v>
      </c>
      <c r="X306" s="104">
        <f>(Query2[[#This Row],[Column5]]+Query2[[#This Row],[Column6]])</f>
        <v>0</v>
      </c>
      <c r="Y306" s="104">
        <f>(Query2[[#This Row],[Column7]]+Query2[[#This Row],[Column8]])</f>
        <v>0</v>
      </c>
      <c r="Z306" s="104">
        <f>(Query2[[#This Row],[Column10]]+Query2[[#This Row],[Column11]])</f>
        <v>1165178</v>
      </c>
      <c r="AA306" s="104">
        <f>(Query2[[#This Row],[Column12]]+Query2[[#This Row],[Column13]])</f>
        <v>20896.172790000001</v>
      </c>
      <c r="AB306" s="104">
        <f>(G363+H363/E363+F363)</f>
        <v>1220443.2580246539</v>
      </c>
      <c r="AC306" s="104">
        <f>(G363+H363/D363)</f>
        <v>247.1956027822755</v>
      </c>
      <c r="AD306" s="104">
        <f>(E363+F363/D363)</f>
        <v>5824.4181544315652</v>
      </c>
      <c r="AE306" s="104">
        <f>(L363+M363/J363+K363)</f>
        <v>1543780.1887346911</v>
      </c>
      <c r="AF306" s="104">
        <f>(Query2[[#This Row],[Column12]]+Query2[[#This Row],[Column13]]/I363)</f>
        <v>14780.667487406738</v>
      </c>
      <c r="AG306" s="104">
        <f>(J363+K363/I363)</f>
        <v>1396635.5076537847</v>
      </c>
      <c r="AH306" s="102" t="s">
        <v>166</v>
      </c>
    </row>
    <row r="307" spans="1:34">
      <c r="A307" s="105" t="s">
        <v>209</v>
      </c>
      <c r="B307" s="101" t="s">
        <v>51</v>
      </c>
      <c r="C307" s="101" t="s">
        <v>90</v>
      </c>
      <c r="D307" s="101">
        <v>0</v>
      </c>
      <c r="E307" s="101">
        <v>0</v>
      </c>
      <c r="F307" s="101">
        <v>0</v>
      </c>
      <c r="G307" s="101">
        <v>0</v>
      </c>
      <c r="H307" s="101">
        <v>0</v>
      </c>
      <c r="I307" s="101">
        <v>126463</v>
      </c>
      <c r="J307" s="101">
        <v>40193</v>
      </c>
      <c r="K307" s="101">
        <v>91876</v>
      </c>
      <c r="L307" s="101">
        <v>2227.1476699999998</v>
      </c>
      <c r="M307" s="101">
        <v>1596.9726800000001</v>
      </c>
      <c r="N307" s="101">
        <f>SUM(Query2[[#This Row],[Column5]],Query2[[#This Row],[Column6]])</f>
        <v>0</v>
      </c>
      <c r="O307" s="101">
        <f>SUM(Query2[[#This Row],[Column7]],Query2[[#This Row],[Column8]])</f>
        <v>0</v>
      </c>
      <c r="P307" s="101">
        <f>SUM(Query2[[#This Row],[Column10]],Query2[[#This Row],[Column11]])</f>
        <v>132069</v>
      </c>
      <c r="Q307" s="101">
        <f>SUM(Query2[[#This Row],[Column12]],Query2[[#This Row],[Column13]])</f>
        <v>3824.1203500000001</v>
      </c>
      <c r="R307" s="103" t="e">
        <f>(Query2[[#This Row],[Column4]]/#REF!)</f>
        <v>#REF!</v>
      </c>
      <c r="S307" s="103">
        <f>(Query2[[#This Row],[Column15]]/O371)</f>
        <v>0</v>
      </c>
      <c r="T307" s="103">
        <f>(Query2[[#This Row],[Column14]]/N371)</f>
        <v>0</v>
      </c>
      <c r="U307" s="103" t="e">
        <f>(Query2[[#This Row],[Column9]]/#REF!)</f>
        <v>#REF!</v>
      </c>
      <c r="V307" s="103">
        <f>(Query2[[#This Row],[Column17]]/Q371)</f>
        <v>6.3983683160933974E-2</v>
      </c>
      <c r="W307" s="103" t="e">
        <f>(Query2[[#This Row],[Column10]]+Query2[[#This Row],[Column11]]/#REF!+#REF!)</f>
        <v>#REF!</v>
      </c>
      <c r="X307" s="104">
        <f>(Query2[[#This Row],[Column5]]+Query2[[#This Row],[Column6]])</f>
        <v>0</v>
      </c>
      <c r="Y307" s="104">
        <f>(Query2[[#This Row],[Column7]]+Query2[[#This Row],[Column8]])</f>
        <v>0</v>
      </c>
      <c r="Z307" s="104">
        <f>(Query2[[#This Row],[Column10]]+Query2[[#This Row],[Column11]])</f>
        <v>132069</v>
      </c>
      <c r="AA307" s="104">
        <f>(Query2[[#This Row],[Column12]]+Query2[[#This Row],[Column13]])</f>
        <v>3824.1203500000001</v>
      </c>
      <c r="AB307" s="104" t="e">
        <f>(#REF!+#REF!/#REF!+#REF!)</f>
        <v>#REF!</v>
      </c>
      <c r="AC307" s="104" t="e">
        <f>(#REF!+#REF!/#REF!)</f>
        <v>#REF!</v>
      </c>
      <c r="AD307" s="104" t="e">
        <f>(#REF!+#REF!/#REF!)</f>
        <v>#REF!</v>
      </c>
      <c r="AE307" s="104" t="e">
        <f>(#REF!+#REF!/#REF!+#REF!)</f>
        <v>#REF!</v>
      </c>
      <c r="AF307" s="104" t="e">
        <f>(Query2[[#This Row],[Column12]]+Query2[[#This Row],[Column13]]/#REF!)</f>
        <v>#REF!</v>
      </c>
      <c r="AG307" s="104" t="e">
        <f>(#REF!+#REF!/#REF!)</f>
        <v>#REF!</v>
      </c>
      <c r="AH307" s="102" t="s">
        <v>166</v>
      </c>
    </row>
    <row r="308" spans="1:34">
      <c r="A308" s="105" t="s">
        <v>209</v>
      </c>
      <c r="B308" s="101" t="s">
        <v>52</v>
      </c>
      <c r="C308" s="101" t="s">
        <v>90</v>
      </c>
      <c r="D308" s="101">
        <v>870316</v>
      </c>
      <c r="E308" s="101">
        <v>1234</v>
      </c>
      <c r="F308" s="101">
        <v>1173276</v>
      </c>
      <c r="G308" s="101">
        <v>92.961757300000002</v>
      </c>
      <c r="H308" s="101">
        <v>44730.369972600005</v>
      </c>
      <c r="I308" s="101">
        <v>481119</v>
      </c>
      <c r="J308" s="101">
        <v>213428</v>
      </c>
      <c r="K308" s="101">
        <v>223600</v>
      </c>
      <c r="L308" s="101">
        <v>11360.163753699999</v>
      </c>
      <c r="M308" s="101">
        <v>6988.9877358000003</v>
      </c>
      <c r="N308" s="101">
        <f>SUM(Query2[[#This Row],[Column5]],Query2[[#This Row],[Column6]])</f>
        <v>1174510</v>
      </c>
      <c r="O308" s="101">
        <f>SUM(Query2[[#This Row],[Column7]],Query2[[#This Row],[Column8]])</f>
        <v>44823.331729900005</v>
      </c>
      <c r="P308" s="101">
        <f>SUM(Query2[[#This Row],[Column10]],Query2[[#This Row],[Column11]])</f>
        <v>437028</v>
      </c>
      <c r="Q308" s="101">
        <f>SUM(Query2[[#This Row],[Column12]],Query2[[#This Row],[Column13]])</f>
        <v>18349.1514895</v>
      </c>
      <c r="R308" s="103">
        <f>(Query2[[#This Row],[Column4]]/D364)</f>
        <v>0.52898901317980795</v>
      </c>
      <c r="S308" s="103" t="e">
        <f>(Query2[[#This Row],[Column15]]/O372)</f>
        <v>#DIV/0!</v>
      </c>
      <c r="T308" s="103" t="e">
        <f>(Query2[[#This Row],[Column14]]/N372)</f>
        <v>#DIV/0!</v>
      </c>
      <c r="U308" s="103" t="e">
        <f>(Query2[[#This Row],[Column9]]/I364)</f>
        <v>#DIV/0!</v>
      </c>
      <c r="V308" s="103">
        <f>(Query2[[#This Row],[Column17]]/Q372)</f>
        <v>10.260099963995728</v>
      </c>
      <c r="W308" s="103" t="e">
        <f>(Query2[[#This Row],[Column10]]+Query2[[#This Row],[Column11]]/J364+K364)</f>
        <v>#DIV/0!</v>
      </c>
      <c r="X308" s="104">
        <f>(Query2[[#This Row],[Column5]]+Query2[[#This Row],[Column6]])</f>
        <v>1174510</v>
      </c>
      <c r="Y308" s="104">
        <f>(Query2[[#This Row],[Column7]]+Query2[[#This Row],[Column8]])</f>
        <v>44823.331729900005</v>
      </c>
      <c r="Z308" s="104">
        <f>(Query2[[#This Row],[Column10]]+Query2[[#This Row],[Column11]])</f>
        <v>437028</v>
      </c>
      <c r="AA308" s="104">
        <f>(Query2[[#This Row],[Column12]]+Query2[[#This Row],[Column13]])</f>
        <v>18349.1514895</v>
      </c>
      <c r="AB308" s="104">
        <f>(G364+H364/E364+F364)</f>
        <v>3907288.4680469627</v>
      </c>
      <c r="AC308" s="104">
        <f>(G364+H364/D364)</f>
        <v>107.76371155741033</v>
      </c>
      <c r="AD308" s="104">
        <f>(E364+F364/D364)</f>
        <v>1398.374765080438</v>
      </c>
      <c r="AE308" s="104" t="e">
        <f>(L364+M364/J364+K364)</f>
        <v>#DIV/0!</v>
      </c>
      <c r="AF308" s="104" t="e">
        <f>(Query2[[#This Row],[Column12]]+Query2[[#This Row],[Column13]]/I364)</f>
        <v>#DIV/0!</v>
      </c>
      <c r="AG308" s="104" t="e">
        <f>(J364+K364/I364)</f>
        <v>#DIV/0!</v>
      </c>
      <c r="AH308" s="102" t="s">
        <v>166</v>
      </c>
    </row>
    <row r="309" spans="1:34">
      <c r="A309" s="105" t="s">
        <v>209</v>
      </c>
      <c r="B309" s="101" t="s">
        <v>53</v>
      </c>
      <c r="C309" s="101" t="s">
        <v>90</v>
      </c>
      <c r="D309" s="101">
        <v>1426222</v>
      </c>
      <c r="E309" s="101">
        <v>2034</v>
      </c>
      <c r="F309" s="101">
        <v>2141876</v>
      </c>
      <c r="G309" s="101">
        <v>130.66318000000001</v>
      </c>
      <c r="H309" s="101">
        <v>54815.119469999998</v>
      </c>
      <c r="I309" s="101">
        <v>986772</v>
      </c>
      <c r="J309" s="101">
        <v>810071</v>
      </c>
      <c r="K309" s="101">
        <v>1299943</v>
      </c>
      <c r="L309" s="101">
        <v>34801.883880000001</v>
      </c>
      <c r="M309" s="101">
        <v>20273.355100000001</v>
      </c>
      <c r="N309" s="101">
        <f>SUM(Query2[[#This Row],[Column5]],Query2[[#This Row],[Column6]])</f>
        <v>2143910</v>
      </c>
      <c r="O309" s="101">
        <f>SUM(Query2[[#This Row],[Column7]],Query2[[#This Row],[Column8]])</f>
        <v>54945.782650000001</v>
      </c>
      <c r="P309" s="101">
        <f>SUM(Query2[[#This Row],[Column10]],Query2[[#This Row],[Column11]])</f>
        <v>2110014</v>
      </c>
      <c r="Q309" s="101">
        <f>SUM(Query2[[#This Row],[Column12]],Query2[[#This Row],[Column13]])</f>
        <v>55075.238980000002</v>
      </c>
      <c r="R309" s="103">
        <f>(Query2[[#This Row],[Column4]]/D365)</f>
        <v>52.067099883177569</v>
      </c>
      <c r="S309" s="103" t="e">
        <f>(Query2[[#This Row],[Column15]]/O373)</f>
        <v>#DIV/0!</v>
      </c>
      <c r="T309" s="103" t="e">
        <f>(Query2[[#This Row],[Column14]]/N373)</f>
        <v>#DIV/0!</v>
      </c>
      <c r="U309" s="103" t="e">
        <f>(Query2[[#This Row],[Column9]]/I365)</f>
        <v>#DIV/0!</v>
      </c>
      <c r="V309" s="103">
        <f>(Query2[[#This Row],[Column17]]/Q373)</f>
        <v>7.4337784175146684</v>
      </c>
      <c r="W309" s="103" t="e">
        <f>(Query2[[#This Row],[Column10]]+Query2[[#This Row],[Column11]]/J365+K365)</f>
        <v>#DIV/0!</v>
      </c>
      <c r="X309" s="104">
        <f>(Query2[[#This Row],[Column5]]+Query2[[#This Row],[Column6]])</f>
        <v>2143910</v>
      </c>
      <c r="Y309" s="104">
        <f>(Query2[[#This Row],[Column7]]+Query2[[#This Row],[Column8]])</f>
        <v>54945.782650000001</v>
      </c>
      <c r="Z309" s="104">
        <f>(Query2[[#This Row],[Column10]]+Query2[[#This Row],[Column11]])</f>
        <v>2110014</v>
      </c>
      <c r="AA309" s="104">
        <f>(Query2[[#This Row],[Column12]]+Query2[[#This Row],[Column13]])</f>
        <v>55075.238980000002</v>
      </c>
      <c r="AB309" s="104" t="e">
        <f>(G365+H365/E365+F365)</f>
        <v>#DIV/0!</v>
      </c>
      <c r="AC309" s="104">
        <f>(G365+H365/D365)</f>
        <v>1.5901596356600468E-2</v>
      </c>
      <c r="AD309" s="104">
        <f>(E365+F365/D365)</f>
        <v>0.27026139018691586</v>
      </c>
      <c r="AE309" s="104" t="e">
        <f>(L365+M365/J365+K365)</f>
        <v>#DIV/0!</v>
      </c>
      <c r="AF309" s="104" t="e">
        <f>(Query2[[#This Row],[Column12]]+Query2[[#This Row],[Column13]]/I365)</f>
        <v>#DIV/0!</v>
      </c>
      <c r="AG309" s="104" t="e">
        <f>(J365+K365/I365)</f>
        <v>#DIV/0!</v>
      </c>
      <c r="AH309" s="102" t="s">
        <v>166</v>
      </c>
    </row>
    <row r="310" spans="1:34">
      <c r="A310" s="105" t="s">
        <v>209</v>
      </c>
      <c r="B310" s="101" t="s">
        <v>54</v>
      </c>
      <c r="C310" s="101" t="s">
        <v>91</v>
      </c>
      <c r="D310" s="101">
        <v>0</v>
      </c>
      <c r="E310" s="101">
        <v>0</v>
      </c>
      <c r="F310" s="101">
        <v>0</v>
      </c>
      <c r="G310" s="101">
        <v>0</v>
      </c>
      <c r="H310" s="101">
        <v>0</v>
      </c>
      <c r="I310" s="101">
        <v>0</v>
      </c>
      <c r="J310" s="101">
        <v>0</v>
      </c>
      <c r="K310" s="101">
        <v>0</v>
      </c>
      <c r="L310" s="101">
        <v>0</v>
      </c>
      <c r="M310" s="101">
        <v>0</v>
      </c>
      <c r="N310" s="101">
        <f>SUM(Query2[[#This Row],[Column5]],Query2[[#This Row],[Column6]])</f>
        <v>0</v>
      </c>
      <c r="O310" s="101">
        <f>SUM(Query2[[#This Row],[Column7]],Query2[[#This Row],[Column8]])</f>
        <v>0</v>
      </c>
      <c r="P310" s="101">
        <f>SUM(Query2[[#This Row],[Column10]],Query2[[#This Row],[Column11]])</f>
        <v>0</v>
      </c>
      <c r="Q310" s="101">
        <f>SUM(Query2[[#This Row],[Column12]],Query2[[#This Row],[Column13]])</f>
        <v>0</v>
      </c>
      <c r="R310" s="103">
        <f>(Query2[[#This Row],[Column4]]/D367)</f>
        <v>0</v>
      </c>
      <c r="S310" s="103" t="e">
        <f>(Query2[[#This Row],[Column15]]/O374)</f>
        <v>#DIV/0!</v>
      </c>
      <c r="T310" s="103" t="e">
        <f>(Query2[[#This Row],[Column14]]/N374)</f>
        <v>#DIV/0!</v>
      </c>
      <c r="U310" s="103">
        <f>(Query2[[#This Row],[Column9]]/I367)</f>
        <v>0</v>
      </c>
      <c r="V310" s="103" t="e">
        <f>(Query2[[#This Row],[Column17]]/Q374)</f>
        <v>#DIV/0!</v>
      </c>
      <c r="W310" s="103">
        <f>(Query2[[#This Row],[Column10]]+Query2[[#This Row],[Column11]]/J367+K367)</f>
        <v>2538239</v>
      </c>
      <c r="X310" s="104">
        <f>(Query2[[#This Row],[Column5]]+Query2[[#This Row],[Column6]])</f>
        <v>0</v>
      </c>
      <c r="Y310" s="104">
        <f>(Query2[[#This Row],[Column7]]+Query2[[#This Row],[Column8]])</f>
        <v>0</v>
      </c>
      <c r="Z310" s="104">
        <f>(Query2[[#This Row],[Column10]]+Query2[[#This Row],[Column11]])</f>
        <v>0</v>
      </c>
      <c r="AA310" s="104">
        <f>(Query2[[#This Row],[Column12]]+Query2[[#This Row],[Column13]])</f>
        <v>0</v>
      </c>
      <c r="AB310" s="104">
        <f>(G367+H367/E367+F367)</f>
        <v>10490186.584763186</v>
      </c>
      <c r="AC310" s="104">
        <f>(G367+H367/D367)</f>
        <v>619.16693301671057</v>
      </c>
      <c r="AD310" s="104">
        <f>(E367+F367/D367)</f>
        <v>11252.829286305157</v>
      </c>
      <c r="AE310" s="104">
        <f>(L367+M367/J367+K367)</f>
        <v>2588099.3547203457</v>
      </c>
      <c r="AF310" s="104">
        <f>(Query2[[#This Row],[Column12]]+Query2[[#This Row],[Column13]]/I367)</f>
        <v>0</v>
      </c>
      <c r="AG310" s="104">
        <f>(J367+K367/I367)</f>
        <v>1019837.5084044925</v>
      </c>
      <c r="AH310" s="102" t="s">
        <v>166</v>
      </c>
    </row>
    <row r="311" spans="1:34">
      <c r="A311" s="105" t="s">
        <v>209</v>
      </c>
      <c r="B311" s="101" t="s">
        <v>55</v>
      </c>
      <c r="C311" s="101" t="s">
        <v>91</v>
      </c>
      <c r="D311" s="101">
        <v>0</v>
      </c>
      <c r="E311" s="101">
        <v>0</v>
      </c>
      <c r="F311" s="101">
        <v>0</v>
      </c>
      <c r="G311" s="101">
        <v>0</v>
      </c>
      <c r="H311" s="101">
        <v>0</v>
      </c>
      <c r="I311" s="101">
        <v>1272938</v>
      </c>
      <c r="J311" s="101">
        <v>0</v>
      </c>
      <c r="K311" s="101">
        <v>240799</v>
      </c>
      <c r="L311" s="101">
        <v>0</v>
      </c>
      <c r="M311" s="101">
        <v>1483.75621</v>
      </c>
      <c r="N311" s="101">
        <f>SUM(Query2[[#This Row],[Column5]],Query2[[#This Row],[Column6]])</f>
        <v>0</v>
      </c>
      <c r="O311" s="101">
        <f>SUM(Query2[[#This Row],[Column7]],Query2[[#This Row],[Column8]])</f>
        <v>0</v>
      </c>
      <c r="P311" s="101">
        <f>SUM(Query2[[#This Row],[Column10]],Query2[[#This Row],[Column11]])</f>
        <v>240799</v>
      </c>
      <c r="Q311" s="101">
        <f>SUM(Query2[[#This Row],[Column12]],Query2[[#This Row],[Column13]])</f>
        <v>1483.75621</v>
      </c>
      <c r="R311" s="103" t="e">
        <f>(Query2[[#This Row],[Column4]]/D368)</f>
        <v>#DIV/0!</v>
      </c>
      <c r="S311" s="103" t="e">
        <f>(Query2[[#This Row],[Column15]]/O375)</f>
        <v>#DIV/0!</v>
      </c>
      <c r="T311" s="103" t="e">
        <f>(Query2[[#This Row],[Column14]]/N375)</f>
        <v>#DIV/0!</v>
      </c>
      <c r="U311" s="103">
        <f>(Query2[[#This Row],[Column9]]/I368)</f>
        <v>0.89530725023192614</v>
      </c>
      <c r="V311" s="103" t="e">
        <f>(Query2[[#This Row],[Column17]]/Q375)</f>
        <v>#DIV/0!</v>
      </c>
      <c r="W311" s="103">
        <f>(Query2[[#This Row],[Column10]]+Query2[[#This Row],[Column11]]/J368+K368)</f>
        <v>792575.3985537471</v>
      </c>
      <c r="X311" s="104">
        <f>(Query2[[#This Row],[Column5]]+Query2[[#This Row],[Column6]])</f>
        <v>0</v>
      </c>
      <c r="Y311" s="104">
        <f>(Query2[[#This Row],[Column7]]+Query2[[#This Row],[Column8]])</f>
        <v>0</v>
      </c>
      <c r="Z311" s="104">
        <f>(Query2[[#This Row],[Column10]]+Query2[[#This Row],[Column11]])</f>
        <v>240799</v>
      </c>
      <c r="AA311" s="104">
        <f>(Query2[[#This Row],[Column12]]+Query2[[#This Row],[Column13]])</f>
        <v>1483.75621</v>
      </c>
      <c r="AB311" s="104" t="e">
        <f>(G368+H368/E368+F368)</f>
        <v>#DIV/0!</v>
      </c>
      <c r="AC311" s="104" t="e">
        <f>(G368+H368/D368)</f>
        <v>#DIV/0!</v>
      </c>
      <c r="AD311" s="104" t="e">
        <f>(E368+F368/D368)</f>
        <v>#DIV/0!</v>
      </c>
      <c r="AE311" s="104">
        <f>(L368+M368/J368+K368)</f>
        <v>810862.46775531943</v>
      </c>
      <c r="AF311" s="104">
        <f>(Query2[[#This Row],[Column12]]+Query2[[#This Row],[Column13]]/I368)</f>
        <v>1.0435839706172997E-3</v>
      </c>
      <c r="AG311" s="104">
        <f>(J368+K368/I368)</f>
        <v>604182.55744910112</v>
      </c>
      <c r="AH311" s="102" t="s">
        <v>166</v>
      </c>
    </row>
    <row r="312" spans="1:34">
      <c r="A312" s="105" t="s">
        <v>209</v>
      </c>
      <c r="B312" s="101" t="s">
        <v>56</v>
      </c>
      <c r="C312" s="101" t="s">
        <v>91</v>
      </c>
      <c r="D312" s="101">
        <v>0</v>
      </c>
      <c r="E312" s="101">
        <v>0</v>
      </c>
      <c r="F312" s="101">
        <v>0</v>
      </c>
      <c r="G312" s="101">
        <v>0</v>
      </c>
      <c r="H312" s="101">
        <v>0</v>
      </c>
      <c r="I312" s="101">
        <v>1262143</v>
      </c>
      <c r="J312" s="101">
        <v>222105</v>
      </c>
      <c r="K312" s="101">
        <v>138773</v>
      </c>
      <c r="L312" s="101">
        <v>6562.62345</v>
      </c>
      <c r="M312" s="101">
        <v>1291.2685100000001</v>
      </c>
      <c r="N312" s="101">
        <f>SUM(Query2[[#This Row],[Column5]],Query2[[#This Row],[Column6]])</f>
        <v>0</v>
      </c>
      <c r="O312" s="101">
        <f>SUM(Query2[[#This Row],[Column7]],Query2[[#This Row],[Column8]])</f>
        <v>0</v>
      </c>
      <c r="P312" s="101">
        <f>SUM(Query2[[#This Row],[Column10]],Query2[[#This Row],[Column11]])</f>
        <v>360878</v>
      </c>
      <c r="Q312" s="101">
        <f>SUM(Query2[[#This Row],[Column12]],Query2[[#This Row],[Column13]])</f>
        <v>7853.8919599999999</v>
      </c>
      <c r="R312" s="103" t="e">
        <f>(Query2[[#This Row],[Column4]]/D369)</f>
        <v>#DIV/0!</v>
      </c>
      <c r="S312" s="103" t="e">
        <f>(Query2[[#This Row],[Column15]]/O376)</f>
        <v>#DIV/0!</v>
      </c>
      <c r="T312" s="103" t="e">
        <f>(Query2[[#This Row],[Column14]]/N376)</f>
        <v>#DIV/0!</v>
      </c>
      <c r="U312" s="103">
        <f>(Query2[[#This Row],[Column9]]/I369)</f>
        <v>9.772463667123489</v>
      </c>
      <c r="V312" s="103">
        <f>(Query2[[#This Row],[Column17]]/Q376)</f>
        <v>360.75496920853811</v>
      </c>
      <c r="W312" s="103">
        <f>(Query2[[#This Row],[Column10]]+Query2[[#This Row],[Column11]]/J369+K369)</f>
        <v>320240.2978374525</v>
      </c>
      <c r="X312" s="104">
        <f>(Query2[[#This Row],[Column5]]+Query2[[#This Row],[Column6]])</f>
        <v>0</v>
      </c>
      <c r="Y312" s="104">
        <f>(Query2[[#This Row],[Column7]]+Query2[[#This Row],[Column8]])</f>
        <v>0</v>
      </c>
      <c r="Z312" s="104">
        <f>(Query2[[#This Row],[Column10]]+Query2[[#This Row],[Column11]])</f>
        <v>360878</v>
      </c>
      <c r="AA312" s="104">
        <f>(Query2[[#This Row],[Column12]]+Query2[[#This Row],[Column13]])</f>
        <v>7853.8919599999999</v>
      </c>
      <c r="AB312" s="104" t="e">
        <f>(G369+H369/E369+F369)</f>
        <v>#DIV/0!</v>
      </c>
      <c r="AC312" s="104" t="e">
        <f>(G369+H369/D369)</f>
        <v>#DIV/0!</v>
      </c>
      <c r="AD312" s="104" t="e">
        <f>(E369+F369/D369)</f>
        <v>#DIV/0!</v>
      </c>
      <c r="AE312" s="104">
        <f>(L369+M369/J369+K369)</f>
        <v>100458.54745102067</v>
      </c>
      <c r="AF312" s="104">
        <f>(Query2[[#This Row],[Column12]]+Query2[[#This Row],[Column13]]/I369)</f>
        <v>6562.6334479753468</v>
      </c>
      <c r="AG312" s="104">
        <f>(J369+K369/I369)</f>
        <v>42080.759812005912</v>
      </c>
      <c r="AH312" s="102" t="s">
        <v>166</v>
      </c>
    </row>
    <row r="313" spans="1:34">
      <c r="A313" s="105" t="s">
        <v>209</v>
      </c>
      <c r="B313" s="101" t="s">
        <v>57</v>
      </c>
      <c r="C313" s="101" t="s">
        <v>91</v>
      </c>
      <c r="D313" s="101">
        <v>0</v>
      </c>
      <c r="E313" s="101">
        <v>0</v>
      </c>
      <c r="F313" s="101">
        <v>0</v>
      </c>
      <c r="G313" s="101">
        <v>0</v>
      </c>
      <c r="H313" s="101">
        <v>0</v>
      </c>
      <c r="I313" s="101">
        <v>30</v>
      </c>
      <c r="J313" s="101">
        <v>0</v>
      </c>
      <c r="K313" s="101">
        <v>0</v>
      </c>
      <c r="L313" s="101">
        <v>0</v>
      </c>
      <c r="M313" s="101">
        <v>0</v>
      </c>
      <c r="N313" s="101">
        <f>SUM(Query2[[#This Row],[Column5]],Query2[[#This Row],[Column6]])</f>
        <v>0</v>
      </c>
      <c r="O313" s="101">
        <f>SUM(Query2[[#This Row],[Column7]],Query2[[#This Row],[Column8]])</f>
        <v>0</v>
      </c>
      <c r="P313" s="101">
        <f>SUM(Query2[[#This Row],[Column10]],Query2[[#This Row],[Column11]])</f>
        <v>0</v>
      </c>
      <c r="Q313" s="101">
        <f>SUM(Query2[[#This Row],[Column12]],Query2[[#This Row],[Column13]])</f>
        <v>0</v>
      </c>
      <c r="R313" s="103">
        <f>(Query2[[#This Row],[Column4]]/D370)</f>
        <v>0</v>
      </c>
      <c r="S313" s="103" t="e">
        <f>(Query2[[#This Row],[Column15]]/O377)</f>
        <v>#DIV/0!</v>
      </c>
      <c r="T313" s="103" t="e">
        <f>(Query2[[#This Row],[Column14]]/N377)</f>
        <v>#DIV/0!</v>
      </c>
      <c r="U313" s="103">
        <f>(Query2[[#This Row],[Column9]]/I370)</f>
        <v>6.2279944197169999E-5</v>
      </c>
      <c r="V313" s="103">
        <f>(Query2[[#This Row],[Column17]]/Q377)</f>
        <v>0</v>
      </c>
      <c r="W313" s="103">
        <f>(Query2[[#This Row],[Column10]]+Query2[[#This Row],[Column11]]/J370+K370)</f>
        <v>246544</v>
      </c>
      <c r="X313" s="104">
        <f>(Query2[[#This Row],[Column5]]+Query2[[#This Row],[Column6]])</f>
        <v>0</v>
      </c>
      <c r="Y313" s="104">
        <f>(Query2[[#This Row],[Column7]]+Query2[[#This Row],[Column8]])</f>
        <v>0</v>
      </c>
      <c r="Z313" s="104">
        <f>(Query2[[#This Row],[Column10]]+Query2[[#This Row],[Column11]])</f>
        <v>0</v>
      </c>
      <c r="AA313" s="104">
        <f>(Query2[[#This Row],[Column12]]+Query2[[#This Row],[Column13]])</f>
        <v>0</v>
      </c>
      <c r="AB313" s="104">
        <f>(G370+H370/E370+F370)</f>
        <v>1239710.2550084097</v>
      </c>
      <c r="AC313" s="104">
        <f>(G370+H370/D370)</f>
        <v>95.213019807477693</v>
      </c>
      <c r="AD313" s="104">
        <f>(E370+F370/D370)</f>
        <v>1466.4234121370239</v>
      </c>
      <c r="AE313" s="104">
        <f>(L370+M370/J370+K370)</f>
        <v>258720.78817738738</v>
      </c>
      <c r="AF313" s="104">
        <f>(Query2[[#This Row],[Column12]]+Query2[[#This Row],[Column13]]/I370)</f>
        <v>0</v>
      </c>
      <c r="AG313" s="104">
        <f>(J370+K370/I370)</f>
        <v>215744.51182488541</v>
      </c>
      <c r="AH313" s="102" t="s">
        <v>166</v>
      </c>
    </row>
    <row r="314" spans="1:34">
      <c r="A314" s="105" t="s">
        <v>209</v>
      </c>
      <c r="B314" s="101" t="s">
        <v>111</v>
      </c>
      <c r="C314" s="101" t="s">
        <v>91</v>
      </c>
      <c r="D314" s="101">
        <v>0</v>
      </c>
      <c r="E314" s="101">
        <v>0</v>
      </c>
      <c r="F314" s="101">
        <v>0</v>
      </c>
      <c r="G314" s="101">
        <v>0</v>
      </c>
      <c r="H314" s="101">
        <v>0</v>
      </c>
      <c r="I314" s="101">
        <v>0</v>
      </c>
      <c r="J314" s="101">
        <v>0</v>
      </c>
      <c r="K314" s="101">
        <v>0</v>
      </c>
      <c r="L314" s="101">
        <v>0</v>
      </c>
      <c r="M314" s="101">
        <v>0</v>
      </c>
      <c r="N314" s="101">
        <f>SUM(Query2[[#This Row],[Column5]],Query2[[#This Row],[Column6]])</f>
        <v>0</v>
      </c>
      <c r="O314" s="101">
        <f>SUM(Query2[[#This Row],[Column7]],Query2[[#This Row],[Column8]])</f>
        <v>0</v>
      </c>
      <c r="P314" s="101">
        <f>SUM(Query2[[#This Row],[Column10]],Query2[[#This Row],[Column11]])</f>
        <v>0</v>
      </c>
      <c r="Q314" s="101">
        <f>SUM(Query2[[#This Row],[Column12]],Query2[[#This Row],[Column13]])</f>
        <v>0</v>
      </c>
      <c r="R314" s="103">
        <f>(Query2[[#This Row],[Column4]]/D371)</f>
        <v>0</v>
      </c>
      <c r="S314" s="103" t="e">
        <f>(Query2[[#This Row],[Column15]]/O378)</f>
        <v>#DIV/0!</v>
      </c>
      <c r="T314" s="103" t="e">
        <f>(Query2[[#This Row],[Column14]]/N378)</f>
        <v>#DIV/0!</v>
      </c>
      <c r="U314" s="103">
        <f>(Query2[[#This Row],[Column9]]/I371)</f>
        <v>0</v>
      </c>
      <c r="V314" s="103">
        <f>(Query2[[#This Row],[Column17]]/Q378)</f>
        <v>0</v>
      </c>
      <c r="W314" s="103">
        <f>(Query2[[#This Row],[Column10]]+Query2[[#This Row],[Column11]]/J371+K371)</f>
        <v>1431964</v>
      </c>
      <c r="X314" s="104">
        <f>(Query2[[#This Row],[Column5]]+Query2[[#This Row],[Column6]])</f>
        <v>0</v>
      </c>
      <c r="Y314" s="104">
        <f>(Query2[[#This Row],[Column7]]+Query2[[#This Row],[Column8]])</f>
        <v>0</v>
      </c>
      <c r="Z314" s="104">
        <f>(Query2[[#This Row],[Column10]]+Query2[[#This Row],[Column11]])</f>
        <v>0</v>
      </c>
      <c r="AA314" s="104">
        <f>(Query2[[#This Row],[Column12]]+Query2[[#This Row],[Column13]])</f>
        <v>0</v>
      </c>
      <c r="AB314" s="104">
        <f>(G371+H371/E371+F371)</f>
        <v>2514380.4193341951</v>
      </c>
      <c r="AC314" s="104">
        <f>(G371+H371/D371)</f>
        <v>154.794020171022</v>
      </c>
      <c r="AD314" s="104">
        <f>(E371+F371/D371)</f>
        <v>2511.7815758257739</v>
      </c>
      <c r="AE314" s="104">
        <f>(L371+M371/J371+K371)</f>
        <v>1468185.6852048885</v>
      </c>
      <c r="AF314" s="104">
        <f>(Query2[[#This Row],[Column12]]+Query2[[#This Row],[Column13]]/I371)</f>
        <v>0</v>
      </c>
      <c r="AG314" s="104">
        <f>(J371+K371/I371)</f>
        <v>849929.4535241233</v>
      </c>
      <c r="AH314" s="102" t="s">
        <v>166</v>
      </c>
    </row>
    <row r="315" spans="1:34">
      <c r="A315" s="105" t="s">
        <v>209</v>
      </c>
      <c r="B315" s="101" t="s">
        <v>59</v>
      </c>
      <c r="C315" s="101" t="s">
        <v>91</v>
      </c>
      <c r="D315" s="101">
        <v>0</v>
      </c>
      <c r="E315" s="101">
        <v>0</v>
      </c>
      <c r="F315" s="101">
        <v>0</v>
      </c>
      <c r="G315" s="101">
        <v>0</v>
      </c>
      <c r="H315" s="101">
        <v>0</v>
      </c>
      <c r="I315" s="101">
        <v>31357</v>
      </c>
      <c r="J315" s="101">
        <v>13</v>
      </c>
      <c r="K315" s="101">
        <v>3291</v>
      </c>
      <c r="L315" s="101">
        <v>0.15</v>
      </c>
      <c r="M315" s="101">
        <v>12.960599999999999</v>
      </c>
      <c r="N315" s="101">
        <f>SUM(Query2[[#This Row],[Column5]],Query2[[#This Row],[Column6]])</f>
        <v>0</v>
      </c>
      <c r="O315" s="101">
        <f>SUM(Query2[[#This Row],[Column7]],Query2[[#This Row],[Column8]])</f>
        <v>0</v>
      </c>
      <c r="P315" s="101">
        <f>SUM(Query2[[#This Row],[Column10]],Query2[[#This Row],[Column11]])</f>
        <v>3304</v>
      </c>
      <c r="Q315" s="101">
        <f>SUM(Query2[[#This Row],[Column12]],Query2[[#This Row],[Column13]])</f>
        <v>13.1106</v>
      </c>
      <c r="R315" s="103" t="e">
        <f>(Query2[[#This Row],[Column4]]/#REF!)</f>
        <v>#REF!</v>
      </c>
      <c r="S315" s="103" t="e">
        <f>(Query2[[#This Row],[Column15]]/O379)</f>
        <v>#DIV/0!</v>
      </c>
      <c r="T315" s="103" t="e">
        <f>(Query2[[#This Row],[Column14]]/N379)</f>
        <v>#DIV/0!</v>
      </c>
      <c r="U315" s="103" t="e">
        <f>(Query2[[#This Row],[Column9]]/#REF!)</f>
        <v>#REF!</v>
      </c>
      <c r="V315" s="103">
        <f>(Query2[[#This Row],[Column17]]/Q379)</f>
        <v>2.7471949591176444E-3</v>
      </c>
      <c r="W315" s="103" t="e">
        <f>(Query2[[#This Row],[Column10]]+Query2[[#This Row],[Column11]]/#REF!+#REF!)</f>
        <v>#REF!</v>
      </c>
      <c r="X315" s="104">
        <f>(Query2[[#This Row],[Column5]]+Query2[[#This Row],[Column6]])</f>
        <v>0</v>
      </c>
      <c r="Y315" s="104">
        <f>(Query2[[#This Row],[Column7]]+Query2[[#This Row],[Column8]])</f>
        <v>0</v>
      </c>
      <c r="Z315" s="104">
        <f>(Query2[[#This Row],[Column10]]+Query2[[#This Row],[Column11]])</f>
        <v>3304</v>
      </c>
      <c r="AA315" s="104">
        <f>(Query2[[#This Row],[Column12]]+Query2[[#This Row],[Column13]])</f>
        <v>13.1106</v>
      </c>
      <c r="AB315" s="104" t="e">
        <f>(#REF!+#REF!/#REF!+#REF!)</f>
        <v>#REF!</v>
      </c>
      <c r="AC315" s="104" t="e">
        <f>(#REF!+#REF!/#REF!)</f>
        <v>#REF!</v>
      </c>
      <c r="AD315" s="104" t="e">
        <f>(#REF!+#REF!/#REF!)</f>
        <v>#REF!</v>
      </c>
      <c r="AE315" s="104" t="e">
        <f>(#REF!+#REF!/#REF!+#REF!)</f>
        <v>#REF!</v>
      </c>
      <c r="AF315" s="104" t="e">
        <f>(Query2[[#This Row],[Column12]]+Query2[[#This Row],[Column13]]/#REF!)</f>
        <v>#REF!</v>
      </c>
      <c r="AG315" s="104" t="e">
        <f>(#REF!+#REF!/#REF!)</f>
        <v>#REF!</v>
      </c>
      <c r="AH315" s="102" t="s">
        <v>166</v>
      </c>
    </row>
    <row r="316" spans="1:34">
      <c r="A316" s="105" t="s">
        <v>209</v>
      </c>
      <c r="B316" s="101" t="s">
        <v>60</v>
      </c>
      <c r="C316" s="101" t="s">
        <v>91</v>
      </c>
      <c r="D316" s="101">
        <v>0</v>
      </c>
      <c r="E316" s="101">
        <v>0</v>
      </c>
      <c r="F316" s="101">
        <v>0</v>
      </c>
      <c r="G316" s="101">
        <v>0</v>
      </c>
      <c r="H316" s="101">
        <v>0</v>
      </c>
      <c r="I316" s="101">
        <v>58146754</v>
      </c>
      <c r="J316" s="101">
        <v>1420843</v>
      </c>
      <c r="K316" s="101">
        <v>1610885</v>
      </c>
      <c r="L316" s="101">
        <v>44702.256569999998</v>
      </c>
      <c r="M316" s="101">
        <v>13564.487719999999</v>
      </c>
      <c r="N316" s="101">
        <f>SUM(Query2[[#This Row],[Column5]],Query2[[#This Row],[Column6]])</f>
        <v>0</v>
      </c>
      <c r="O316" s="101">
        <f>SUM(Query2[[#This Row],[Column7]],Query2[[#This Row],[Column8]])</f>
        <v>0</v>
      </c>
      <c r="P316" s="101">
        <f>SUM(Query2[[#This Row],[Column10]],Query2[[#This Row],[Column11]])</f>
        <v>3031728</v>
      </c>
      <c r="Q316" s="101">
        <f>SUM(Query2[[#This Row],[Column12]],Query2[[#This Row],[Column13]])</f>
        <v>58266.744289999995</v>
      </c>
      <c r="R316" s="103" t="e">
        <f>(Query2[[#This Row],[Column4]]/D372)</f>
        <v>#DIV/0!</v>
      </c>
      <c r="S316" s="103" t="e">
        <f>(Query2[[#This Row],[Column15]]/O380)</f>
        <v>#DIV/0!</v>
      </c>
      <c r="T316" s="103" t="e">
        <f>(Query2[[#This Row],[Column14]]/N380)</f>
        <v>#DIV/0!</v>
      </c>
      <c r="U316" s="103">
        <f>(Query2[[#This Row],[Column9]]/I372)</f>
        <v>43.426058433900955</v>
      </c>
      <c r="V316" s="103">
        <f>(Query2[[#This Row],[Column17]]/Q380)</f>
        <v>2.2366569438819051</v>
      </c>
      <c r="W316" s="103" t="e">
        <f>(Query2[[#This Row],[Column10]]+Query2[[#This Row],[Column11]]/J372+K372)</f>
        <v>#DIV/0!</v>
      </c>
      <c r="X316" s="104">
        <f>(Query2[[#This Row],[Column5]]+Query2[[#This Row],[Column6]])</f>
        <v>0</v>
      </c>
      <c r="Y316" s="104">
        <f>(Query2[[#This Row],[Column7]]+Query2[[#This Row],[Column8]])</f>
        <v>0</v>
      </c>
      <c r="Z316" s="104">
        <f>(Query2[[#This Row],[Column10]]+Query2[[#This Row],[Column11]])</f>
        <v>3031728</v>
      </c>
      <c r="AA316" s="104">
        <f>(Query2[[#This Row],[Column12]]+Query2[[#This Row],[Column13]])</f>
        <v>58266.744289999995</v>
      </c>
      <c r="AB316" s="104" t="e">
        <f>(G372+H372/E372+F372)</f>
        <v>#DIV/0!</v>
      </c>
      <c r="AC316" s="104" t="e">
        <f>(G372+H372/D372)</f>
        <v>#DIV/0!</v>
      </c>
      <c r="AD316" s="104" t="e">
        <f>(E372+F372/D372)</f>
        <v>#DIV/0!</v>
      </c>
      <c r="AE316" s="104" t="e">
        <f>(L372+M372/J372+K372)</f>
        <v>#DIV/0!</v>
      </c>
      <c r="AF316" s="104">
        <f>(Query2[[#This Row],[Column12]]+Query2[[#This Row],[Column13]]/I372)</f>
        <v>44702.266700440581</v>
      </c>
      <c r="AG316" s="104">
        <f>(J372+K372/I372)</f>
        <v>0.2067770838016614</v>
      </c>
      <c r="AH316" s="102" t="s">
        <v>166</v>
      </c>
    </row>
    <row r="317" spans="1:34">
      <c r="A317" s="105" t="s">
        <v>209</v>
      </c>
      <c r="B317" s="101" t="s">
        <v>61</v>
      </c>
      <c r="C317" s="101" t="s">
        <v>92</v>
      </c>
      <c r="D317" s="101">
        <v>0</v>
      </c>
      <c r="E317" s="101">
        <v>0</v>
      </c>
      <c r="F317" s="101">
        <v>0</v>
      </c>
      <c r="G317" s="101">
        <v>0</v>
      </c>
      <c r="H317" s="101">
        <v>0</v>
      </c>
      <c r="I317" s="101">
        <v>1310582</v>
      </c>
      <c r="J317" s="101">
        <v>349960</v>
      </c>
      <c r="K317" s="101">
        <v>213667</v>
      </c>
      <c r="L317" s="101">
        <v>20603.311140000002</v>
      </c>
      <c r="M317" s="101">
        <v>4285.1092900000003</v>
      </c>
      <c r="N317" s="101">
        <f>SUM(Query2[[#This Row],[Column5]],Query2[[#This Row],[Column6]])</f>
        <v>0</v>
      </c>
      <c r="O317" s="101">
        <f>SUM(Query2[[#This Row],[Column7]],Query2[[#This Row],[Column8]])</f>
        <v>0</v>
      </c>
      <c r="P317" s="101">
        <f>SUM(Query2[[#This Row],[Column10]],Query2[[#This Row],[Column11]])</f>
        <v>563627</v>
      </c>
      <c r="Q317" s="101">
        <f>SUM(Query2[[#This Row],[Column12]],Query2[[#This Row],[Column13]])</f>
        <v>24888.420430000002</v>
      </c>
      <c r="R317" s="103" t="e">
        <f>(Query2[[#This Row],[Column4]]/D374)</f>
        <v>#DIV/0!</v>
      </c>
      <c r="S317" s="103" t="e">
        <f>(Query2[[#This Row],[Column15]]/O381)</f>
        <v>#DIV/0!</v>
      </c>
      <c r="T317" s="103" t="e">
        <f>(Query2[[#This Row],[Column14]]/N381)</f>
        <v>#DIV/0!</v>
      </c>
      <c r="U317" s="103">
        <f>(Query2[[#This Row],[Column9]]/I374)</f>
        <v>43686.066666666666</v>
      </c>
      <c r="V317" s="103">
        <f>(Query2[[#This Row],[Column17]]/Q381)</f>
        <v>1.4034304041441883</v>
      </c>
      <c r="W317" s="103" t="e">
        <f>(Query2[[#This Row],[Column10]]+Query2[[#This Row],[Column11]]/J374+K374)</f>
        <v>#DIV/0!</v>
      </c>
      <c r="X317" s="104">
        <f>(Query2[[#This Row],[Column5]]+Query2[[#This Row],[Column6]])</f>
        <v>0</v>
      </c>
      <c r="Y317" s="104">
        <f>(Query2[[#This Row],[Column7]]+Query2[[#This Row],[Column8]])</f>
        <v>0</v>
      </c>
      <c r="Z317" s="104">
        <f>(Query2[[#This Row],[Column10]]+Query2[[#This Row],[Column11]])</f>
        <v>563627</v>
      </c>
      <c r="AA317" s="104">
        <f>(Query2[[#This Row],[Column12]]+Query2[[#This Row],[Column13]])</f>
        <v>24888.420430000002</v>
      </c>
      <c r="AB317" s="104" t="e">
        <f>(G374+H374/E374+F374)</f>
        <v>#DIV/0!</v>
      </c>
      <c r="AC317" s="104" t="e">
        <f>(G374+H374/D374)</f>
        <v>#DIV/0!</v>
      </c>
      <c r="AD317" s="104" t="e">
        <f>(E374+F374/D374)</f>
        <v>#DIV/0!</v>
      </c>
      <c r="AE317" s="104" t="e">
        <f>(L374+M374/J374+K374)</f>
        <v>#DIV/0!</v>
      </c>
      <c r="AF317" s="104">
        <f>(Query2[[#This Row],[Column12]]+Query2[[#This Row],[Column13]]/I374)</f>
        <v>20746.148116333334</v>
      </c>
      <c r="AG317" s="104">
        <f>(J374+K374/I374)</f>
        <v>0</v>
      </c>
      <c r="AH317" s="102" t="s">
        <v>166</v>
      </c>
    </row>
    <row r="318" spans="1:34">
      <c r="A318" s="105" t="s">
        <v>209</v>
      </c>
      <c r="B318" s="101" t="s">
        <v>62</v>
      </c>
      <c r="C318" s="101" t="s">
        <v>92</v>
      </c>
      <c r="D318" s="101">
        <v>0</v>
      </c>
      <c r="E318" s="101">
        <v>0</v>
      </c>
      <c r="F318" s="101">
        <v>0</v>
      </c>
      <c r="G318" s="101">
        <v>0</v>
      </c>
      <c r="H318" s="101">
        <v>0</v>
      </c>
      <c r="I318" s="101">
        <v>127941</v>
      </c>
      <c r="J318" s="101">
        <v>63236</v>
      </c>
      <c r="K318" s="101">
        <v>55091</v>
      </c>
      <c r="L318" s="101">
        <v>3113.8962200000001</v>
      </c>
      <c r="M318" s="101">
        <v>900.97026870000002</v>
      </c>
      <c r="N318" s="101">
        <f>SUM(Query2[[#This Row],[Column5]],Query2[[#This Row],[Column6]])</f>
        <v>0</v>
      </c>
      <c r="O318" s="101">
        <f>SUM(Query2[[#This Row],[Column7]],Query2[[#This Row],[Column8]])</f>
        <v>0</v>
      </c>
      <c r="P318" s="101">
        <f>SUM(Query2[[#This Row],[Column10]],Query2[[#This Row],[Column11]])</f>
        <v>118327</v>
      </c>
      <c r="Q318" s="101">
        <f>SUM(Query2[[#This Row],[Column12]],Query2[[#This Row],[Column13]])</f>
        <v>4014.8664887</v>
      </c>
      <c r="R318" s="103" t="e">
        <f>(Query2[[#This Row],[Column4]]/D375)</f>
        <v>#DIV/0!</v>
      </c>
      <c r="S318" s="103" t="e">
        <f>(Query2[[#This Row],[Column15]]/O382)</f>
        <v>#DIV/0!</v>
      </c>
      <c r="T318" s="103" t="e">
        <f>(Query2[[#This Row],[Column14]]/N382)</f>
        <v>#DIV/0!</v>
      </c>
      <c r="U318" s="103" t="e">
        <f>(Query2[[#This Row],[Column9]]/I375)</f>
        <v>#DIV/0!</v>
      </c>
      <c r="V318" s="103">
        <f>(Query2[[#This Row],[Column17]]/Q382)</f>
        <v>0.23360194531413656</v>
      </c>
      <c r="W318" s="103" t="e">
        <f>(Query2[[#This Row],[Column10]]+Query2[[#This Row],[Column11]]/J375+K375)</f>
        <v>#DIV/0!</v>
      </c>
      <c r="X318" s="104">
        <f>(Query2[[#This Row],[Column5]]+Query2[[#This Row],[Column6]])</f>
        <v>0</v>
      </c>
      <c r="Y318" s="104">
        <f>(Query2[[#This Row],[Column7]]+Query2[[#This Row],[Column8]])</f>
        <v>0</v>
      </c>
      <c r="Z318" s="104">
        <f>(Query2[[#This Row],[Column10]]+Query2[[#This Row],[Column11]])</f>
        <v>118327</v>
      </c>
      <c r="AA318" s="104">
        <f>(Query2[[#This Row],[Column12]]+Query2[[#This Row],[Column13]])</f>
        <v>4014.8664887</v>
      </c>
      <c r="AB318" s="104" t="e">
        <f>(G375+H375/E375+F375)</f>
        <v>#DIV/0!</v>
      </c>
      <c r="AC318" s="104" t="e">
        <f>(G375+H375/D375)</f>
        <v>#DIV/0!</v>
      </c>
      <c r="AD318" s="104" t="e">
        <f>(E375+F375/D375)</f>
        <v>#DIV/0!</v>
      </c>
      <c r="AE318" s="104" t="e">
        <f>(L375+M375/J375+K375)</f>
        <v>#DIV/0!</v>
      </c>
      <c r="AF318" s="104" t="e">
        <f>(Query2[[#This Row],[Column12]]+Query2[[#This Row],[Column13]]/I375)</f>
        <v>#DIV/0!</v>
      </c>
      <c r="AG318" s="104" t="e">
        <f>(J375+K375/I375)</f>
        <v>#DIV/0!</v>
      </c>
      <c r="AH318" s="102" t="s">
        <v>166</v>
      </c>
    </row>
    <row r="319" spans="1:34">
      <c r="A319" s="105" t="s">
        <v>209</v>
      </c>
      <c r="B319" s="101" t="s">
        <v>63</v>
      </c>
      <c r="C319" s="101" t="s">
        <v>92</v>
      </c>
      <c r="D319" s="101">
        <v>0</v>
      </c>
      <c r="E319" s="101">
        <v>0</v>
      </c>
      <c r="F319" s="101">
        <v>0</v>
      </c>
      <c r="G319" s="101">
        <v>0</v>
      </c>
      <c r="H319" s="101">
        <v>0</v>
      </c>
      <c r="I319" s="101">
        <v>2283278</v>
      </c>
      <c r="J319" s="101">
        <v>304136</v>
      </c>
      <c r="K319" s="101">
        <v>38976</v>
      </c>
      <c r="L319" s="101">
        <v>8698.0435600000019</v>
      </c>
      <c r="M319" s="101">
        <v>346.10000630000002</v>
      </c>
      <c r="N319" s="101">
        <f>SUM(Query2[[#This Row],[Column5]],Query2[[#This Row],[Column6]])</f>
        <v>0</v>
      </c>
      <c r="O319" s="101">
        <f>SUM(Query2[[#This Row],[Column7]],Query2[[#This Row],[Column8]])</f>
        <v>0</v>
      </c>
      <c r="P319" s="101">
        <f>SUM(Query2[[#This Row],[Column10]],Query2[[#This Row],[Column11]])</f>
        <v>343112</v>
      </c>
      <c r="Q319" s="101">
        <f>SUM(Query2[[#This Row],[Column12]],Query2[[#This Row],[Column13]])</f>
        <v>9044.1435663000011</v>
      </c>
      <c r="R319" s="103" t="e">
        <f>(Query2[[#This Row],[Column4]]/D376)</f>
        <v>#DIV/0!</v>
      </c>
      <c r="S319" s="103" t="e">
        <f>(Query2[[#This Row],[Column15]]/O383)</f>
        <v>#DIV/0!</v>
      </c>
      <c r="T319" s="103" t="e">
        <f>(Query2[[#This Row],[Column14]]/N383)</f>
        <v>#DIV/0!</v>
      </c>
      <c r="U319" s="103">
        <f>(Query2[[#This Row],[Column9]]/I376)</f>
        <v>54.359879056257888</v>
      </c>
      <c r="V319" s="103">
        <f>(Query2[[#This Row],[Column17]]/Q383)</f>
        <v>2.3900572717763895</v>
      </c>
      <c r="W319" s="103">
        <f>(Query2[[#This Row],[Column10]]+Query2[[#This Row],[Column11]]/J376+K376)</f>
        <v>348415</v>
      </c>
      <c r="X319" s="104">
        <f>(Query2[[#This Row],[Column5]]+Query2[[#This Row],[Column6]])</f>
        <v>0</v>
      </c>
      <c r="Y319" s="104">
        <f>(Query2[[#This Row],[Column7]]+Query2[[#This Row],[Column8]])</f>
        <v>0</v>
      </c>
      <c r="Z319" s="104">
        <f>(Query2[[#This Row],[Column10]]+Query2[[#This Row],[Column11]])</f>
        <v>343112</v>
      </c>
      <c r="AA319" s="104">
        <f>(Query2[[#This Row],[Column12]]+Query2[[#This Row],[Column13]])</f>
        <v>9044.1435663000011</v>
      </c>
      <c r="AB319" s="104" t="e">
        <f>(G376+H376/E376+F376)</f>
        <v>#DIV/0!</v>
      </c>
      <c r="AC319" s="104" t="e">
        <f>(G376+H376/D376)</f>
        <v>#DIV/0!</v>
      </c>
      <c r="AD319" s="104" t="e">
        <f>(E376+F376/D376)</f>
        <v>#DIV/0!</v>
      </c>
      <c r="AE319" s="104">
        <f>(L376+M376/J376+K376)</f>
        <v>5324.7707104000001</v>
      </c>
      <c r="AF319" s="104">
        <f>(Query2[[#This Row],[Column12]]+Query2[[#This Row],[Column13]]/I376)</f>
        <v>8698.0517998877785</v>
      </c>
      <c r="AG319" s="104">
        <f>(J376+K376/I376)</f>
        <v>1.1262528866985693</v>
      </c>
      <c r="AH319" s="102" t="s">
        <v>166</v>
      </c>
    </row>
    <row r="320" spans="1:34">
      <c r="A320" s="105" t="s">
        <v>209</v>
      </c>
      <c r="B320" s="101" t="s">
        <v>64</v>
      </c>
      <c r="C320" s="101" t="s">
        <v>92</v>
      </c>
      <c r="D320" s="101">
        <v>0</v>
      </c>
      <c r="E320" s="101">
        <v>0</v>
      </c>
      <c r="F320" s="101">
        <v>0</v>
      </c>
      <c r="G320" s="101">
        <v>0</v>
      </c>
      <c r="H320" s="101">
        <v>0</v>
      </c>
      <c r="I320" s="101">
        <v>709108</v>
      </c>
      <c r="J320" s="101">
        <v>574165</v>
      </c>
      <c r="K320" s="101">
        <v>99813</v>
      </c>
      <c r="L320" s="101">
        <v>11926.144</v>
      </c>
      <c r="M320" s="101">
        <v>1859.1076499999999</v>
      </c>
      <c r="N320" s="101">
        <f>SUM(Query2[[#This Row],[Column5]],Query2[[#This Row],[Column6]])</f>
        <v>0</v>
      </c>
      <c r="O320" s="101">
        <f>SUM(Query2[[#This Row],[Column7]],Query2[[#This Row],[Column8]])</f>
        <v>0</v>
      </c>
      <c r="P320" s="101">
        <f>SUM(Query2[[#This Row],[Column10]],Query2[[#This Row],[Column11]])</f>
        <v>673978</v>
      </c>
      <c r="Q320" s="101">
        <f>SUM(Query2[[#This Row],[Column12]],Query2[[#This Row],[Column13]])</f>
        <v>13785.25165</v>
      </c>
      <c r="R320" s="103" t="e">
        <f>(Query2[[#This Row],[Column4]]/D377)</f>
        <v>#DIV/0!</v>
      </c>
      <c r="S320" s="103" t="e">
        <f>(Query2[[#This Row],[Column15]]/O384)</f>
        <v>#DIV/0!</v>
      </c>
      <c r="T320" s="103" t="e">
        <f>(Query2[[#This Row],[Column14]]/N384)</f>
        <v>#DIV/0!</v>
      </c>
      <c r="U320" s="103">
        <f>(Query2[[#This Row],[Column9]]/I377)</f>
        <v>1.2041139853638038E-2</v>
      </c>
      <c r="V320" s="103">
        <f>(Query2[[#This Row],[Column17]]/Q384)</f>
        <v>13.960340936546181</v>
      </c>
      <c r="W320" s="103">
        <f>(Query2[[#This Row],[Column10]]+Query2[[#This Row],[Column11]]/J377+K377)</f>
        <v>2529670.0616864916</v>
      </c>
      <c r="X320" s="104">
        <f>(Query2[[#This Row],[Column5]]+Query2[[#This Row],[Column6]])</f>
        <v>0</v>
      </c>
      <c r="Y320" s="104">
        <f>(Query2[[#This Row],[Column7]]+Query2[[#This Row],[Column8]])</f>
        <v>0</v>
      </c>
      <c r="Z320" s="104">
        <f>(Query2[[#This Row],[Column10]]+Query2[[#This Row],[Column11]])</f>
        <v>673978</v>
      </c>
      <c r="AA320" s="104">
        <f>(Query2[[#This Row],[Column12]]+Query2[[#This Row],[Column13]])</f>
        <v>13785.25165</v>
      </c>
      <c r="AB320" s="104" t="e">
        <f>(G377+H377/E377+F377)</f>
        <v>#DIV/0!</v>
      </c>
      <c r="AC320" s="104" t="e">
        <f>(G377+H377/D377)</f>
        <v>#DIV/0!</v>
      </c>
      <c r="AD320" s="104" t="e">
        <f>(E377+F377/D377)</f>
        <v>#DIV/0!</v>
      </c>
      <c r="AE320" s="104">
        <f>(L377+M377/J377+K377)</f>
        <v>2008287.9156016652</v>
      </c>
      <c r="AF320" s="104">
        <f>(Query2[[#This Row],[Column12]]+Query2[[#This Row],[Column13]]/I377)</f>
        <v>11926.144031568921</v>
      </c>
      <c r="AG320" s="104">
        <f>(J377+K377/I377)</f>
        <v>1618069.0332058151</v>
      </c>
      <c r="AH320" s="102" t="s">
        <v>166</v>
      </c>
    </row>
    <row r="321" spans="1:34">
      <c r="A321" s="105" t="s">
        <v>209</v>
      </c>
      <c r="B321" s="101" t="s">
        <v>65</v>
      </c>
      <c r="C321" s="101" t="s">
        <v>92</v>
      </c>
      <c r="D321" s="101">
        <v>0</v>
      </c>
      <c r="E321" s="101">
        <v>0</v>
      </c>
      <c r="F321" s="101">
        <v>0</v>
      </c>
      <c r="G321" s="101">
        <v>0</v>
      </c>
      <c r="H321" s="101">
        <v>0</v>
      </c>
      <c r="I321" s="101">
        <v>3113989</v>
      </c>
      <c r="J321" s="101">
        <v>261694</v>
      </c>
      <c r="K321" s="101">
        <v>122113</v>
      </c>
      <c r="L321" s="101">
        <v>9617.76728</v>
      </c>
      <c r="M321" s="101">
        <v>1072.1952844</v>
      </c>
      <c r="N321" s="101">
        <f>SUM(Query2[[#This Row],[Column5]],Query2[[#This Row],[Column6]])</f>
        <v>0</v>
      </c>
      <c r="O321" s="101">
        <f>SUM(Query2[[#This Row],[Column7]],Query2[[#This Row],[Column8]])</f>
        <v>0</v>
      </c>
      <c r="P321" s="101">
        <f>SUM(Query2[[#This Row],[Column10]],Query2[[#This Row],[Column11]])</f>
        <v>383807</v>
      </c>
      <c r="Q321" s="101">
        <f>SUM(Query2[[#This Row],[Column12]],Query2[[#This Row],[Column13]])</f>
        <v>10689.962564400001</v>
      </c>
      <c r="R321" s="103" t="e">
        <f>(Query2[[#This Row],[Column4]]/#REF!)</f>
        <v>#REF!</v>
      </c>
      <c r="S321" s="103" t="e">
        <f>(Query2[[#This Row],[Column15]]/O385)</f>
        <v>#DIV/0!</v>
      </c>
      <c r="T321" s="103" t="e">
        <f>(Query2[[#This Row],[Column14]]/N385)</f>
        <v>#DIV/0!</v>
      </c>
      <c r="U321" s="103" t="e">
        <f>(Query2[[#This Row],[Column9]]/#REF!)</f>
        <v>#REF!</v>
      </c>
      <c r="V321" s="103">
        <f>(Query2[[#This Row],[Column17]]/Q385)</f>
        <v>8.4878377826075777</v>
      </c>
      <c r="W321" s="103" t="e">
        <f>(Query2[[#This Row],[Column10]]+Query2[[#This Row],[Column11]]/#REF!+#REF!)</f>
        <v>#REF!</v>
      </c>
      <c r="X321" s="104">
        <f>(Query2[[#This Row],[Column5]]+Query2[[#This Row],[Column6]])</f>
        <v>0</v>
      </c>
      <c r="Y321" s="104">
        <f>(Query2[[#This Row],[Column7]]+Query2[[#This Row],[Column8]])</f>
        <v>0</v>
      </c>
      <c r="Z321" s="104">
        <f>(Query2[[#This Row],[Column10]]+Query2[[#This Row],[Column11]])</f>
        <v>383807</v>
      </c>
      <c r="AA321" s="104">
        <f>(Query2[[#This Row],[Column12]]+Query2[[#This Row],[Column13]])</f>
        <v>10689.962564400001</v>
      </c>
      <c r="AB321" s="104" t="e">
        <f>(#REF!+#REF!/#REF!+#REF!)</f>
        <v>#REF!</v>
      </c>
      <c r="AC321" s="104" t="e">
        <f>(#REF!+#REF!/#REF!)</f>
        <v>#REF!</v>
      </c>
      <c r="AD321" s="104" t="e">
        <f>(#REF!+#REF!/#REF!)</f>
        <v>#REF!</v>
      </c>
      <c r="AE321" s="104" t="e">
        <f>(#REF!+#REF!/#REF!+#REF!)</f>
        <v>#REF!</v>
      </c>
      <c r="AF321" s="104" t="e">
        <f>(Query2[[#This Row],[Column12]]+Query2[[#This Row],[Column13]]/#REF!)</f>
        <v>#REF!</v>
      </c>
      <c r="AG321" s="104" t="e">
        <f>(#REF!+#REF!/#REF!)</f>
        <v>#REF!</v>
      </c>
      <c r="AH321" s="102" t="s">
        <v>166</v>
      </c>
    </row>
    <row r="322" spans="1:34">
      <c r="A322" s="105" t="s">
        <v>209</v>
      </c>
      <c r="B322" s="101" t="s">
        <v>66</v>
      </c>
      <c r="C322" s="101" t="s">
        <v>92</v>
      </c>
      <c r="D322" s="101">
        <v>0</v>
      </c>
      <c r="E322" s="101">
        <v>0</v>
      </c>
      <c r="F322" s="101">
        <v>0</v>
      </c>
      <c r="G322" s="101">
        <v>0</v>
      </c>
      <c r="H322" s="101">
        <v>0</v>
      </c>
      <c r="I322" s="101">
        <v>1381552</v>
      </c>
      <c r="J322" s="101">
        <v>97395</v>
      </c>
      <c r="K322" s="101">
        <v>49900</v>
      </c>
      <c r="L322" s="101">
        <v>3072.7505000000001</v>
      </c>
      <c r="M322" s="101">
        <v>498.89704</v>
      </c>
      <c r="N322" s="101">
        <f>SUM(Query2[[#This Row],[Column5]],Query2[[#This Row],[Column6]])</f>
        <v>0</v>
      </c>
      <c r="O322" s="101">
        <f>SUM(Query2[[#This Row],[Column7]],Query2[[#This Row],[Column8]])</f>
        <v>0</v>
      </c>
      <c r="P322" s="101">
        <f>SUM(Query2[[#This Row],[Column10]],Query2[[#This Row],[Column11]])</f>
        <v>147295</v>
      </c>
      <c r="Q322" s="101">
        <f>SUM(Query2[[#This Row],[Column12]],Query2[[#This Row],[Column13]])</f>
        <v>3571.6475399999999</v>
      </c>
      <c r="R322" s="103" t="e">
        <f>(Query2[[#This Row],[Column4]]/D378)</f>
        <v>#DIV/0!</v>
      </c>
      <c r="S322" s="103" t="e">
        <f>(Query2[[#This Row],[Column15]]/O386)</f>
        <v>#DIV/0!</v>
      </c>
      <c r="T322" s="103" t="e">
        <f>(Query2[[#This Row],[Column14]]/N386)</f>
        <v>#DIV/0!</v>
      </c>
      <c r="U322" s="103">
        <f>(Query2[[#This Row],[Column9]]/I378)</f>
        <v>1.032653494445632</v>
      </c>
      <c r="V322" s="103">
        <f>(Query2[[#This Row],[Column17]]/Q386)</f>
        <v>6.8562852595231955E-2</v>
      </c>
      <c r="W322" s="103">
        <f>(Query2[[#This Row],[Column10]]+Query2[[#This Row],[Column11]]/J378+K378)</f>
        <v>363077.10456546658</v>
      </c>
      <c r="X322" s="104">
        <f>(Query2[[#This Row],[Column5]]+Query2[[#This Row],[Column6]])</f>
        <v>0</v>
      </c>
      <c r="Y322" s="104">
        <f>(Query2[[#This Row],[Column7]]+Query2[[#This Row],[Column8]])</f>
        <v>0</v>
      </c>
      <c r="Z322" s="104">
        <f>(Query2[[#This Row],[Column10]]+Query2[[#This Row],[Column11]])</f>
        <v>147295</v>
      </c>
      <c r="AA322" s="104">
        <f>(Query2[[#This Row],[Column12]]+Query2[[#This Row],[Column13]])</f>
        <v>3571.6475399999999</v>
      </c>
      <c r="AB322" s="104" t="e">
        <f t="shared" ref="AB322:AB327" si="80">(G378+H378/E378+F378)</f>
        <v>#DIV/0!</v>
      </c>
      <c r="AC322" s="104" t="e">
        <f t="shared" ref="AC322:AC327" si="81">(G378+H378/D378)</f>
        <v>#DIV/0!</v>
      </c>
      <c r="AD322" s="104" t="e">
        <f t="shared" ref="AD322:AD327" si="82">(E378+F378/D378)</f>
        <v>#DIV/0!</v>
      </c>
      <c r="AE322" s="104">
        <f t="shared" ref="AE322:AE327" si="83">(L378+M378/J378+K378)</f>
        <v>296113.91571419232</v>
      </c>
      <c r="AF322" s="104">
        <f>(Query2[[#This Row],[Column12]]+Query2[[#This Row],[Column13]]/I378)</f>
        <v>3072.7508729050892</v>
      </c>
      <c r="AG322" s="104">
        <f t="shared" ref="AG322:AG327" si="84">(J378+K378/I378)</f>
        <v>477213.19858640549</v>
      </c>
      <c r="AH322" s="102" t="s">
        <v>166</v>
      </c>
    </row>
    <row r="323" spans="1:34">
      <c r="A323" s="105" t="s">
        <v>209</v>
      </c>
      <c r="B323" s="101" t="s">
        <v>67</v>
      </c>
      <c r="C323" s="101" t="s">
        <v>92</v>
      </c>
      <c r="D323" s="101">
        <v>0</v>
      </c>
      <c r="E323" s="101">
        <v>0</v>
      </c>
      <c r="F323" s="101">
        <v>0</v>
      </c>
      <c r="G323" s="101">
        <v>0</v>
      </c>
      <c r="H323" s="101">
        <v>0</v>
      </c>
      <c r="I323" s="101">
        <v>167972</v>
      </c>
      <c r="J323" s="101">
        <v>19373</v>
      </c>
      <c r="K323" s="101">
        <v>17398</v>
      </c>
      <c r="L323" s="101">
        <v>774.06825000000003</v>
      </c>
      <c r="M323" s="101">
        <v>120.60393500000001</v>
      </c>
      <c r="N323" s="101">
        <f>SUM(Query2[[#This Row],[Column5]],Query2[[#This Row],[Column6]])</f>
        <v>0</v>
      </c>
      <c r="O323" s="101">
        <f>SUM(Query2[[#This Row],[Column7]],Query2[[#This Row],[Column8]])</f>
        <v>0</v>
      </c>
      <c r="P323" s="101">
        <f>SUM(Query2[[#This Row],[Column10]],Query2[[#This Row],[Column11]])</f>
        <v>36771</v>
      </c>
      <c r="Q323" s="101">
        <f>SUM(Query2[[#This Row],[Column12]],Query2[[#This Row],[Column13]])</f>
        <v>894.67218500000001</v>
      </c>
      <c r="R323" s="103" t="e">
        <f>(Query2[[#This Row],[Column4]]/D379)</f>
        <v>#DIV/0!</v>
      </c>
      <c r="S323" s="103" t="e">
        <f>(Query2[[#This Row],[Column15]]/O387)</f>
        <v>#DIV/0!</v>
      </c>
      <c r="T323" s="103" t="e">
        <f>(Query2[[#This Row],[Column14]]/N387)</f>
        <v>#DIV/0!</v>
      </c>
      <c r="U323" s="103">
        <f>(Query2[[#This Row],[Column9]]/I379)</f>
        <v>1.290464337297563</v>
      </c>
      <c r="V323" s="103">
        <f>(Query2[[#This Row],[Column17]]/Q387)</f>
        <v>0.23126617262416457</v>
      </c>
      <c r="W323" s="103">
        <f>(Query2[[#This Row],[Column10]]+Query2[[#This Row],[Column11]]/J379+K379)</f>
        <v>80116.225959790114</v>
      </c>
      <c r="X323" s="104">
        <f>(Query2[[#This Row],[Column5]]+Query2[[#This Row],[Column6]])</f>
        <v>0</v>
      </c>
      <c r="Y323" s="104">
        <f>(Query2[[#This Row],[Column7]]+Query2[[#This Row],[Column8]])</f>
        <v>0</v>
      </c>
      <c r="Z323" s="104">
        <f>(Query2[[#This Row],[Column10]]+Query2[[#This Row],[Column11]])</f>
        <v>36771</v>
      </c>
      <c r="AA323" s="104">
        <f>(Query2[[#This Row],[Column12]]+Query2[[#This Row],[Column13]])</f>
        <v>894.67218500000001</v>
      </c>
      <c r="AB323" s="104" t="e">
        <f t="shared" si="80"/>
        <v>#DIV/0!</v>
      </c>
      <c r="AC323" s="104" t="e">
        <f t="shared" si="81"/>
        <v>#DIV/0!</v>
      </c>
      <c r="AD323" s="104" t="e">
        <f t="shared" si="82"/>
        <v>#DIV/0!</v>
      </c>
      <c r="AE323" s="104">
        <f t="shared" si="83"/>
        <v>64463.218905041635</v>
      </c>
      <c r="AF323" s="104">
        <f>(Query2[[#This Row],[Column12]]+Query2[[#This Row],[Column13]]/I379)</f>
        <v>774.06917655369386</v>
      </c>
      <c r="AG323" s="104">
        <f t="shared" si="84"/>
        <v>76996.466665130138</v>
      </c>
      <c r="AH323" s="102" t="s">
        <v>166</v>
      </c>
    </row>
    <row r="324" spans="1:34">
      <c r="A324" s="105" t="s">
        <v>209</v>
      </c>
      <c r="B324" s="101" t="s">
        <v>68</v>
      </c>
      <c r="C324" s="101" t="s">
        <v>92</v>
      </c>
      <c r="D324" s="101">
        <v>0</v>
      </c>
      <c r="E324" s="101">
        <v>0</v>
      </c>
      <c r="F324" s="101">
        <v>0</v>
      </c>
      <c r="G324" s="101">
        <v>0</v>
      </c>
      <c r="H324" s="101">
        <v>0</v>
      </c>
      <c r="I324" s="101">
        <v>56026</v>
      </c>
      <c r="J324" s="101">
        <v>25233</v>
      </c>
      <c r="K324" s="101">
        <v>22710</v>
      </c>
      <c r="L324" s="101">
        <v>780.34742000000006</v>
      </c>
      <c r="M324" s="101">
        <v>331.24774000000002</v>
      </c>
      <c r="N324" s="101">
        <f>SUM(Query2[[#This Row],[Column5]],Query2[[#This Row],[Column6]])</f>
        <v>0</v>
      </c>
      <c r="O324" s="101">
        <f>SUM(Query2[[#This Row],[Column7]],Query2[[#This Row],[Column8]])</f>
        <v>0</v>
      </c>
      <c r="P324" s="101">
        <f>SUM(Query2[[#This Row],[Column10]],Query2[[#This Row],[Column11]])</f>
        <v>47943</v>
      </c>
      <c r="Q324" s="101">
        <f>SUM(Query2[[#This Row],[Column12]],Query2[[#This Row],[Column13]])</f>
        <v>1111.5951600000001</v>
      </c>
      <c r="R324" s="103" t="e">
        <f>(Query2[[#This Row],[Column4]]/D380)</f>
        <v>#DIV/0!</v>
      </c>
      <c r="S324" s="103">
        <f>(Query2[[#This Row],[Column15]]/O388)</f>
        <v>0</v>
      </c>
      <c r="T324" s="103">
        <f>(Query2[[#This Row],[Column14]]/N388)</f>
        <v>0</v>
      </c>
      <c r="U324" s="103">
        <f>(Query2[[#This Row],[Column9]]/I380)</f>
        <v>2.4152136127243384E-2</v>
      </c>
      <c r="V324" s="103">
        <f>(Query2[[#This Row],[Column17]]/Q388)</f>
        <v>4.0193906140424962E-5</v>
      </c>
      <c r="W324" s="103">
        <f>(Query2[[#This Row],[Column10]]+Query2[[#This Row],[Column11]]/J380+K380)</f>
        <v>69255.037019890646</v>
      </c>
      <c r="X324" s="104">
        <f>(Query2[[#This Row],[Column5]]+Query2[[#This Row],[Column6]])</f>
        <v>0</v>
      </c>
      <c r="Y324" s="104">
        <f>(Query2[[#This Row],[Column7]]+Query2[[#This Row],[Column8]])</f>
        <v>0</v>
      </c>
      <c r="Z324" s="104">
        <f>(Query2[[#This Row],[Column10]]+Query2[[#This Row],[Column11]])</f>
        <v>47943</v>
      </c>
      <c r="AA324" s="104">
        <f>(Query2[[#This Row],[Column12]]+Query2[[#This Row],[Column13]])</f>
        <v>1111.5951600000001</v>
      </c>
      <c r="AB324" s="104" t="e">
        <f t="shared" si="80"/>
        <v>#DIV/0!</v>
      </c>
      <c r="AC324" s="104" t="e">
        <f t="shared" si="81"/>
        <v>#DIV/0!</v>
      </c>
      <c r="AD324" s="104" t="e">
        <f t="shared" si="82"/>
        <v>#DIV/0!</v>
      </c>
      <c r="AE324" s="104">
        <f t="shared" si="83"/>
        <v>69663.289757579798</v>
      </c>
      <c r="AF324" s="104">
        <f>(Query2[[#This Row],[Column12]]+Query2[[#This Row],[Column13]]/I380)</f>
        <v>780.34756279692488</v>
      </c>
      <c r="AG324" s="104">
        <f t="shared" si="84"/>
        <v>613454.01897735579</v>
      </c>
      <c r="AH324" s="102" t="s">
        <v>166</v>
      </c>
    </row>
    <row r="325" spans="1:34">
      <c r="A325" s="105" t="s">
        <v>209</v>
      </c>
      <c r="B325" s="101" t="s">
        <v>69</v>
      </c>
      <c r="C325" s="101" t="s">
        <v>92</v>
      </c>
      <c r="D325" s="101">
        <v>0</v>
      </c>
      <c r="E325" s="101">
        <v>0</v>
      </c>
      <c r="F325" s="101">
        <v>0</v>
      </c>
      <c r="G325" s="101">
        <v>0</v>
      </c>
      <c r="H325" s="101">
        <v>0</v>
      </c>
      <c r="I325" s="101">
        <v>5371092</v>
      </c>
      <c r="J325" s="101">
        <v>929175</v>
      </c>
      <c r="K325" s="101">
        <v>316036</v>
      </c>
      <c r="L325" s="101">
        <v>25827.75088</v>
      </c>
      <c r="M325" s="101">
        <v>3024.7346499999999</v>
      </c>
      <c r="N325" s="101">
        <f>SUM(Query2[[#This Row],[Column5]],Query2[[#This Row],[Column6]])</f>
        <v>0</v>
      </c>
      <c r="O325" s="101">
        <f>SUM(Query2[[#This Row],[Column7]],Query2[[#This Row],[Column8]])</f>
        <v>0</v>
      </c>
      <c r="P325" s="101">
        <f>SUM(Query2[[#This Row],[Column10]],Query2[[#This Row],[Column11]])</f>
        <v>1245211</v>
      </c>
      <c r="Q325" s="101">
        <f>SUM(Query2[[#This Row],[Column12]],Query2[[#This Row],[Column13]])</f>
        <v>28852.485529999998</v>
      </c>
      <c r="R325" s="103" t="e">
        <f>(Query2[[#This Row],[Column4]]/D381)</f>
        <v>#DIV/0!</v>
      </c>
      <c r="S325" s="103" t="e">
        <f>(Query2[[#This Row],[Column15]]/O389)</f>
        <v>#DIV/0!</v>
      </c>
      <c r="T325" s="103" t="e">
        <f>(Query2[[#This Row],[Column14]]/N389)</f>
        <v>#DIV/0!</v>
      </c>
      <c r="U325" s="103">
        <f>(Query2[[#This Row],[Column9]]/I381)</f>
        <v>7.2980660660007803</v>
      </c>
      <c r="V325" s="103" t="e">
        <f>(Query2[[#This Row],[Column17]]/Q389)</f>
        <v>#DIV/0!</v>
      </c>
      <c r="W325" s="103">
        <f>(Query2[[#This Row],[Column10]]+Query2[[#This Row],[Column11]]/J381+K381)</f>
        <v>1045559.4631595608</v>
      </c>
      <c r="X325" s="104">
        <f>(Query2[[#This Row],[Column5]]+Query2[[#This Row],[Column6]])</f>
        <v>0</v>
      </c>
      <c r="Y325" s="104">
        <f>(Query2[[#This Row],[Column7]]+Query2[[#This Row],[Column8]])</f>
        <v>0</v>
      </c>
      <c r="Z325" s="104">
        <f>(Query2[[#This Row],[Column10]]+Query2[[#This Row],[Column11]])</f>
        <v>1245211</v>
      </c>
      <c r="AA325" s="104">
        <f>(Query2[[#This Row],[Column12]]+Query2[[#This Row],[Column13]])</f>
        <v>28852.485529999998</v>
      </c>
      <c r="AB325" s="104" t="e">
        <f t="shared" si="80"/>
        <v>#DIV/0!</v>
      </c>
      <c r="AC325" s="104" t="e">
        <f t="shared" si="81"/>
        <v>#DIV/0!</v>
      </c>
      <c r="AD325" s="104" t="e">
        <f t="shared" si="82"/>
        <v>#DIV/0!</v>
      </c>
      <c r="AE325" s="104">
        <f t="shared" si="83"/>
        <v>131958.17116527897</v>
      </c>
      <c r="AF325" s="104">
        <f>(Query2[[#This Row],[Column12]]+Query2[[#This Row],[Column13]]/I381)</f>
        <v>25827.754989911598</v>
      </c>
      <c r="AG325" s="104">
        <f t="shared" si="84"/>
        <v>682348.15813881438</v>
      </c>
      <c r="AH325" s="102" t="s">
        <v>166</v>
      </c>
    </row>
    <row r="326" spans="1:34">
      <c r="A326" s="105" t="s">
        <v>209</v>
      </c>
      <c r="B326" s="101" t="s">
        <v>70</v>
      </c>
      <c r="C326" s="101" t="s">
        <v>92</v>
      </c>
      <c r="D326" s="101">
        <v>0</v>
      </c>
      <c r="E326" s="101">
        <v>0</v>
      </c>
      <c r="F326" s="101">
        <v>0</v>
      </c>
      <c r="G326" s="101">
        <v>0</v>
      </c>
      <c r="H326" s="101">
        <v>0</v>
      </c>
      <c r="I326" s="101">
        <v>399125</v>
      </c>
      <c r="J326" s="101">
        <v>90081</v>
      </c>
      <c r="K326" s="101">
        <v>30717</v>
      </c>
      <c r="L326" s="101">
        <v>2791.1672100000001</v>
      </c>
      <c r="M326" s="101">
        <v>300.63396</v>
      </c>
      <c r="N326" s="101">
        <f>SUM(Query2[[#This Row],[Column5]],Query2[[#This Row],[Column6]])</f>
        <v>0</v>
      </c>
      <c r="O326" s="101">
        <f>SUM(Query2[[#This Row],[Column7]],Query2[[#This Row],[Column8]])</f>
        <v>0</v>
      </c>
      <c r="P326" s="101">
        <f>SUM(Query2[[#This Row],[Column10]],Query2[[#This Row],[Column11]])</f>
        <v>120798</v>
      </c>
      <c r="Q326" s="101">
        <f>SUM(Query2[[#This Row],[Column12]],Query2[[#This Row],[Column13]])</f>
        <v>3091.8011700000002</v>
      </c>
      <c r="R326" s="103" t="e">
        <f>(Query2[[#This Row],[Column4]]/D382)</f>
        <v>#DIV/0!</v>
      </c>
      <c r="S326" s="103" t="e">
        <f>(Query2[[#This Row],[Column15]]/O390)</f>
        <v>#DIV/0!</v>
      </c>
      <c r="T326" s="103" t="e">
        <f>(Query2[[#This Row],[Column14]]/N390)</f>
        <v>#DIV/0!</v>
      </c>
      <c r="U326" s="103">
        <f>(Query2[[#This Row],[Column9]]/I382)</f>
        <v>0.12730326004790718</v>
      </c>
      <c r="V326" s="103" t="e">
        <f>(Query2[[#This Row],[Column17]]/Q390)</f>
        <v>#DIV/0!</v>
      </c>
      <c r="W326" s="103">
        <f>(Query2[[#This Row],[Column10]]+Query2[[#This Row],[Column11]]/J382+K382)</f>
        <v>236333.0812763109</v>
      </c>
      <c r="X326" s="104">
        <f>(Query2[[#This Row],[Column5]]+Query2[[#This Row],[Column6]])</f>
        <v>0</v>
      </c>
      <c r="Y326" s="104">
        <f>(Query2[[#This Row],[Column7]]+Query2[[#This Row],[Column8]])</f>
        <v>0</v>
      </c>
      <c r="Z326" s="104">
        <f>(Query2[[#This Row],[Column10]]+Query2[[#This Row],[Column11]])</f>
        <v>120798</v>
      </c>
      <c r="AA326" s="104">
        <f>(Query2[[#This Row],[Column12]]+Query2[[#This Row],[Column13]])</f>
        <v>3091.8011700000002</v>
      </c>
      <c r="AB326" s="104" t="e">
        <f t="shared" si="80"/>
        <v>#DIV/0!</v>
      </c>
      <c r="AC326" s="104" t="e">
        <f t="shared" si="81"/>
        <v>#DIV/0!</v>
      </c>
      <c r="AD326" s="104" t="e">
        <f t="shared" si="82"/>
        <v>#DIV/0!</v>
      </c>
      <c r="AE326" s="104">
        <f t="shared" si="83"/>
        <v>162018.23529874507</v>
      </c>
      <c r="AF326" s="104">
        <f>(Query2[[#This Row],[Column12]]+Query2[[#This Row],[Column13]]/I382)</f>
        <v>2791.1673058889651</v>
      </c>
      <c r="AG326" s="104">
        <f t="shared" si="84"/>
        <v>377933.04664793331</v>
      </c>
      <c r="AH326" s="102" t="s">
        <v>166</v>
      </c>
    </row>
    <row r="327" spans="1:34">
      <c r="A327" s="101"/>
      <c r="B327" s="101" t="s">
        <v>71</v>
      </c>
      <c r="C327" s="101"/>
      <c r="D327" s="101">
        <v>57179899</v>
      </c>
      <c r="E327" s="101">
        <v>276473</v>
      </c>
      <c r="F327" s="101">
        <v>103129469</v>
      </c>
      <c r="G327" s="101">
        <v>14155.414686699996</v>
      </c>
      <c r="H327" s="101">
        <v>3227086.2589381002</v>
      </c>
      <c r="I327" s="101">
        <v>835349120</v>
      </c>
      <c r="J327" s="101">
        <v>407105514</v>
      </c>
      <c r="K327" s="101">
        <v>268563775</v>
      </c>
      <c r="L327" s="101">
        <v>19576126.782021493</v>
      </c>
      <c r="M327" s="101">
        <v>3762155.2422782998</v>
      </c>
      <c r="N327" s="101">
        <f>SUM(Query2[[#This Row],[Column5]],Query2[[#This Row],[Column6]])</f>
        <v>103405942</v>
      </c>
      <c r="O327" s="101">
        <f>SUM(Query2[[#This Row],[Column7]],Query2[[#This Row],[Column8]])</f>
        <v>3241241.6736248001</v>
      </c>
      <c r="P327" s="101">
        <f>SUM(Query2[[#This Row],[Column10]],Query2[[#This Row],[Column11]])</f>
        <v>675669289</v>
      </c>
      <c r="Q327" s="101">
        <f>SUM(Query2[[#This Row],[Column12]],Query2[[#This Row],[Column13]])</f>
        <v>23338282.024299793</v>
      </c>
      <c r="R327" s="103" t="e">
        <f>(Query2[[#This Row],[Column4]]/D383)</f>
        <v>#DIV/0!</v>
      </c>
      <c r="S327" s="103" t="e">
        <f>(Query2[[#This Row],[Column15]]/O391)</f>
        <v>#DIV/0!</v>
      </c>
      <c r="T327" s="103" t="e">
        <f>(Query2[[#This Row],[Column14]]/N391)</f>
        <v>#DIV/0!</v>
      </c>
      <c r="U327" s="103">
        <f>(Query2[[#This Row],[Column9]]/I383)</f>
        <v>602.96645226393264</v>
      </c>
      <c r="V327" s="103" t="e">
        <f>(Query2[[#This Row],[Column17]]/Q391)</f>
        <v>#DIV/0!</v>
      </c>
      <c r="W327" s="103">
        <f>(Query2[[#This Row],[Column10]]+Query2[[#This Row],[Column11]]/J383+K383)</f>
        <v>407163020.56026614</v>
      </c>
      <c r="X327" s="104">
        <f>(Query2[[#This Row],[Column5]]+Query2[[#This Row],[Column6]])</f>
        <v>103405942</v>
      </c>
      <c r="Y327" s="104">
        <f>(Query2[[#This Row],[Column7]]+Query2[[#This Row],[Column8]])</f>
        <v>3241241.6736248001</v>
      </c>
      <c r="Z327" s="104">
        <f>(Query2[[#This Row],[Column10]]+Query2[[#This Row],[Column11]])</f>
        <v>675669289</v>
      </c>
      <c r="AA327" s="104">
        <f>(Query2[[#This Row],[Column12]]+Query2[[#This Row],[Column13]])</f>
        <v>23338282.024299793</v>
      </c>
      <c r="AB327" s="104" t="e">
        <f t="shared" si="80"/>
        <v>#DIV/0!</v>
      </c>
      <c r="AC327" s="104" t="e">
        <f t="shared" si="81"/>
        <v>#DIV/0!</v>
      </c>
      <c r="AD327" s="104" t="e">
        <f t="shared" si="82"/>
        <v>#DIV/0!</v>
      </c>
      <c r="AE327" s="104">
        <f t="shared" si="83"/>
        <v>57977.138077478798</v>
      </c>
      <c r="AF327" s="104">
        <f>(Query2[[#This Row],[Column12]]+Query2[[#This Row],[Column13]]/I383)</f>
        <v>19576129.497596748</v>
      </c>
      <c r="AG327" s="104">
        <f t="shared" si="84"/>
        <v>99044.039551782553</v>
      </c>
      <c r="AH327" s="102" t="s">
        <v>166</v>
      </c>
    </row>
    <row r="328" spans="1:34">
      <c r="A328" s="101"/>
      <c r="B328" s="101" t="s">
        <v>2</v>
      </c>
      <c r="C328" s="101"/>
      <c r="D328" s="101" t="s">
        <v>4</v>
      </c>
      <c r="E328" s="101"/>
      <c r="F328" s="101"/>
      <c r="G328" s="101"/>
      <c r="H328" s="101"/>
      <c r="I328" s="101" t="s">
        <v>5</v>
      </c>
      <c r="J328" s="101"/>
      <c r="K328" s="101"/>
      <c r="L328" s="101"/>
      <c r="M328" s="101"/>
      <c r="N328" s="101">
        <f>SUM(Query2[[#This Row],[Column5]],Query2[[#This Row],[Column6]])</f>
        <v>0</v>
      </c>
      <c r="O328" s="101">
        <f>SUM(Query2[[#This Row],[Column7]],Query2[[#This Row],[Column8]])</f>
        <v>0</v>
      </c>
      <c r="P328" s="101">
        <f>SUM(Query2[[#This Row],[Column10]],Query2[[#This Row],[Column11]])</f>
        <v>0</v>
      </c>
      <c r="Q328" s="101">
        <f>SUM(Query2[[#This Row],[Column12]],Query2[[#This Row],[Column13]])</f>
        <v>0</v>
      </c>
      <c r="R328" s="103" t="e">
        <f>(Query2[[#This Row],[Column4]]/D385)</f>
        <v>#VALUE!</v>
      </c>
      <c r="S328" s="103">
        <f>(Query2[[#This Row],[Column15]]/O392)</f>
        <v>0</v>
      </c>
      <c r="T328" s="103">
        <f>(Query2[[#This Row],[Column14]]/N392)</f>
        <v>0</v>
      </c>
      <c r="U328" s="103" t="e">
        <f>(Query2[[#This Row],[Column9]]/I385)</f>
        <v>#VALUE!</v>
      </c>
      <c r="V328" s="103">
        <f>(Query2[[#This Row],[Column17]]/Q392)</f>
        <v>0</v>
      </c>
      <c r="W328" s="103">
        <f>(Query2[[#This Row],[Column10]]+Query2[[#This Row],[Column11]]/J385+K385)</f>
        <v>23741</v>
      </c>
      <c r="X328" s="104">
        <f>(Query2[[#This Row],[Column5]]+Query2[[#This Row],[Column6]])</f>
        <v>0</v>
      </c>
      <c r="Y328" s="104">
        <f>(Query2[[#This Row],[Column7]]+Query2[[#This Row],[Column8]])</f>
        <v>0</v>
      </c>
      <c r="Z328" s="104">
        <f>(Query2[[#This Row],[Column10]]+Query2[[#This Row],[Column11]])</f>
        <v>0</v>
      </c>
      <c r="AA328" s="104">
        <f>(Query2[[#This Row],[Column12]]+Query2[[#This Row],[Column13]])</f>
        <v>0</v>
      </c>
      <c r="AB328" s="104" t="e">
        <f>(G385+H385/E385+F385)</f>
        <v>#DIV/0!</v>
      </c>
      <c r="AC328" s="104" t="e">
        <f>(G385+H385/D385)</f>
        <v>#DIV/0!</v>
      </c>
      <c r="AD328" s="104" t="e">
        <f>(E385+F385/D385)</f>
        <v>#DIV/0!</v>
      </c>
      <c r="AE328" s="104">
        <f>(L385+M385/J385+K385)</f>
        <v>24689.957402681968</v>
      </c>
      <c r="AF328" s="104">
        <f>(Query2[[#This Row],[Column12]]+Query2[[#This Row],[Column13]]/I385)</f>
        <v>0</v>
      </c>
      <c r="AG328" s="104">
        <f>(J385+K385/I385)</f>
        <v>28796.405565615496</v>
      </c>
      <c r="AH328" s="102" t="s">
        <v>167</v>
      </c>
    </row>
    <row r="329" spans="1:34">
      <c r="A329" s="101"/>
      <c r="B329" s="101"/>
      <c r="C329" s="101"/>
      <c r="D329" s="101" t="s">
        <v>152</v>
      </c>
      <c r="E329" s="101" t="s">
        <v>153</v>
      </c>
      <c r="F329" s="101" t="s">
        <v>154</v>
      </c>
      <c r="G329" s="101" t="s">
        <v>155</v>
      </c>
      <c r="H329" s="101" t="s">
        <v>156</v>
      </c>
      <c r="I329" s="101" t="s">
        <v>157</v>
      </c>
      <c r="J329" s="101" t="s">
        <v>158</v>
      </c>
      <c r="K329" s="101" t="s">
        <v>159</v>
      </c>
      <c r="L329" s="101" t="s">
        <v>160</v>
      </c>
      <c r="M329" s="101" t="s">
        <v>161</v>
      </c>
      <c r="N329" s="101">
        <f>SUM(Query2[[#This Row],[Column5]],Query2[[#This Row],[Column6]])</f>
        <v>0</v>
      </c>
      <c r="O329" s="101">
        <f>SUM(Query2[[#This Row],[Column7]],Query2[[#This Row],[Column8]])</f>
        <v>0</v>
      </c>
      <c r="P329" s="101">
        <f>SUM(Query2[[#This Row],[Column10]],Query2[[#This Row],[Column11]])</f>
        <v>0</v>
      </c>
      <c r="Q329" s="101">
        <f>SUM(Query2[[#This Row],[Column12]],Query2[[#This Row],[Column13]])</f>
        <v>0</v>
      </c>
      <c r="R329" s="103" t="e">
        <f>(Query2[[#This Row],[Column4]]/D386)</f>
        <v>#VALUE!</v>
      </c>
      <c r="S329" s="103">
        <f>(Query2[[#This Row],[Column15]]/O393)</f>
        <v>0</v>
      </c>
      <c r="T329" s="103">
        <f>(Query2[[#This Row],[Column14]]/N393)</f>
        <v>0</v>
      </c>
      <c r="U329" s="103" t="e">
        <f>(Query2[[#This Row],[Column9]]/I386)</f>
        <v>#VALUE!</v>
      </c>
      <c r="V329" s="103">
        <f>(Query2[[#This Row],[Column17]]/Q393)</f>
        <v>0</v>
      </c>
      <c r="W329" s="103" t="e">
        <f>(Query2[[#This Row],[Column10]]+Query2[[#This Row],[Column11]]/J386+K386)</f>
        <v>#VALUE!</v>
      </c>
      <c r="X329" s="104" t="e">
        <f>(Query2[[#This Row],[Column5]]+Query2[[#This Row],[Column6]])</f>
        <v>#VALUE!</v>
      </c>
      <c r="Y329" s="104" t="e">
        <f>(Query2[[#This Row],[Column7]]+Query2[[#This Row],[Column8]])</f>
        <v>#VALUE!</v>
      </c>
      <c r="Z329" s="104" t="e">
        <f>(Query2[[#This Row],[Column10]]+Query2[[#This Row],[Column11]])</f>
        <v>#VALUE!</v>
      </c>
      <c r="AA329" s="104" t="e">
        <f>(Query2[[#This Row],[Column12]]+Query2[[#This Row],[Column13]])</f>
        <v>#VALUE!</v>
      </c>
      <c r="AB329" s="104" t="e">
        <f>(G386+H386/E386+F386)</f>
        <v>#DIV/0!</v>
      </c>
      <c r="AC329" s="104" t="e">
        <f>(G386+H386/D386)</f>
        <v>#DIV/0!</v>
      </c>
      <c r="AD329" s="104" t="e">
        <f>(E386+F386/D386)</f>
        <v>#DIV/0!</v>
      </c>
      <c r="AE329" s="104">
        <f>(L386+M386/J386+K386)</f>
        <v>446606.72196317138</v>
      </c>
      <c r="AF329" s="104" t="e">
        <f>(Query2[[#This Row],[Column12]]+Query2[[#This Row],[Column13]]/I386)</f>
        <v>#VALUE!</v>
      </c>
      <c r="AG329" s="104">
        <f>(J386+K386/I386)</f>
        <v>1297282.0736493648</v>
      </c>
      <c r="AH329" s="102" t="s">
        <v>167</v>
      </c>
    </row>
    <row r="330" spans="1:34">
      <c r="A330" s="101"/>
      <c r="B330" s="101"/>
      <c r="C330" s="101"/>
      <c r="D330" s="101"/>
      <c r="E330" s="101" t="s">
        <v>6</v>
      </c>
      <c r="F330" s="101" t="s">
        <v>115</v>
      </c>
      <c r="G330" s="101" t="s">
        <v>6</v>
      </c>
      <c r="H330" s="101" t="s">
        <v>115</v>
      </c>
      <c r="I330" s="101"/>
      <c r="J330" s="101" t="s">
        <v>6</v>
      </c>
      <c r="K330" s="101" t="s">
        <v>115</v>
      </c>
      <c r="L330" s="101" t="s">
        <v>6</v>
      </c>
      <c r="M330" s="101" t="s">
        <v>115</v>
      </c>
      <c r="N330" s="101">
        <f>SUM(Query2[[#This Row],[Column5]],Query2[[#This Row],[Column6]])</f>
        <v>0</v>
      </c>
      <c r="O330" s="101">
        <f>SUM(Query2[[#This Row],[Column7]],Query2[[#This Row],[Column8]])</f>
        <v>0</v>
      </c>
      <c r="P330" s="101">
        <f>SUM(Query2[[#This Row],[Column10]],Query2[[#This Row],[Column11]])</f>
        <v>0</v>
      </c>
      <c r="Q330" s="101">
        <f>SUM(Query2[[#This Row],[Column12]],Query2[[#This Row],[Column13]])</f>
        <v>0</v>
      </c>
      <c r="R330" s="103" t="e">
        <f>(Query2[[#This Row],[Column4]]/D387)</f>
        <v>#DIV/0!</v>
      </c>
      <c r="S330" s="103" t="e">
        <f>(Query2[[#This Row],[Column15]]/O394)</f>
        <v>#DIV/0!</v>
      </c>
      <c r="T330" s="103" t="e">
        <f>(Query2[[#This Row],[Column14]]/N394)</f>
        <v>#DIV/0!</v>
      </c>
      <c r="U330" s="103">
        <f>(Query2[[#This Row],[Column9]]/I387)</f>
        <v>0</v>
      </c>
      <c r="V330" s="103">
        <f>(Query2[[#This Row],[Column17]]/Q394)</f>
        <v>0</v>
      </c>
      <c r="W330" s="103" t="e">
        <f>(Query2[[#This Row],[Column10]]+Query2[[#This Row],[Column11]]/J387+K387)</f>
        <v>#VALUE!</v>
      </c>
      <c r="X330" s="104" t="e">
        <f>(Query2[[#This Row],[Column5]]+Query2[[#This Row],[Column6]])</f>
        <v>#VALUE!</v>
      </c>
      <c r="Y330" s="104" t="e">
        <f>(Query2[[#This Row],[Column7]]+Query2[[#This Row],[Column8]])</f>
        <v>#VALUE!</v>
      </c>
      <c r="Z330" s="104" t="e">
        <f>(Query2[[#This Row],[Column10]]+Query2[[#This Row],[Column11]])</f>
        <v>#VALUE!</v>
      </c>
      <c r="AA330" s="104" t="e">
        <f>(Query2[[#This Row],[Column12]]+Query2[[#This Row],[Column13]])</f>
        <v>#VALUE!</v>
      </c>
      <c r="AB330" s="104" t="e">
        <f>(G387+H387/E387+F387)</f>
        <v>#DIV/0!</v>
      </c>
      <c r="AC330" s="104" t="e">
        <f>(G387+H387/D387)</f>
        <v>#DIV/0!</v>
      </c>
      <c r="AD330" s="104" t="e">
        <f>(E387+F387/D387)</f>
        <v>#DIV/0!</v>
      </c>
      <c r="AE330" s="104">
        <f>(L387+M387/J387+K387)</f>
        <v>39783.831983934826</v>
      </c>
      <c r="AF330" s="104" t="e">
        <f>(Query2[[#This Row],[Column12]]+Query2[[#This Row],[Column13]]/I387)</f>
        <v>#VALUE!</v>
      </c>
      <c r="AG330" s="104">
        <f>(J387+K387/I387)</f>
        <v>102866.08730755826</v>
      </c>
      <c r="AH330" s="102" t="s">
        <v>167</v>
      </c>
    </row>
    <row r="331" spans="1:34">
      <c r="A331" s="105" t="s">
        <v>210</v>
      </c>
      <c r="B331" s="101" t="s">
        <v>9</v>
      </c>
      <c r="C331" s="101" t="s">
        <v>88</v>
      </c>
      <c r="D331" s="101">
        <v>450146</v>
      </c>
      <c r="E331" s="101">
        <v>6055</v>
      </c>
      <c r="F331" s="101">
        <v>787148</v>
      </c>
      <c r="G331" s="101">
        <v>261.61099999999999</v>
      </c>
      <c r="H331" s="101">
        <v>19352.028600000001</v>
      </c>
      <c r="I331" s="101">
        <v>57863557</v>
      </c>
      <c r="J331" s="101">
        <v>24743567</v>
      </c>
      <c r="K331" s="101">
        <v>14155266</v>
      </c>
      <c r="L331" s="101">
        <v>1080246.1579199999</v>
      </c>
      <c r="M331" s="101">
        <v>203917.51989</v>
      </c>
      <c r="N331" s="101">
        <f>SUM(Query2[[#This Row],[Column5]],Query2[[#This Row],[Column6]])</f>
        <v>793203</v>
      </c>
      <c r="O331" s="101">
        <f>SUM(Query2[[#This Row],[Column7]],Query2[[#This Row],[Column8]])</f>
        <v>19613.639600000002</v>
      </c>
      <c r="P331" s="101">
        <f>SUM(Query2[[#This Row],[Column10]],Query2[[#This Row],[Column11]])</f>
        <v>38898833</v>
      </c>
      <c r="Q331" s="101">
        <f>SUM(Query2[[#This Row],[Column12]],Query2[[#This Row],[Column13]])</f>
        <v>1284163.6778099998</v>
      </c>
      <c r="R331" s="103" t="e">
        <f>(Query2[[#This Row],[Column4]]/D390)</f>
        <v>#VALUE!</v>
      </c>
      <c r="S331" s="103">
        <f>(Query2[[#This Row],[Column15]]/O395)</f>
        <v>0.96122115917429296</v>
      </c>
      <c r="T331" s="103">
        <f>(Query2[[#This Row],[Column14]]/N395)</f>
        <v>0.9691289845687685</v>
      </c>
      <c r="U331" s="103" t="e">
        <f>(Query2[[#This Row],[Column9]]/I390)</f>
        <v>#VALUE!</v>
      </c>
      <c r="V331" s="103">
        <f>(Query2[[#This Row],[Column17]]/Q395)</f>
        <v>0.90183640742356341</v>
      </c>
      <c r="W331" s="103" t="e">
        <f>(Query2[[#This Row],[Column10]]+Query2[[#This Row],[Column11]]/J390+K390)</f>
        <v>#VALUE!</v>
      </c>
      <c r="X331" s="104">
        <f>(Query2[[#This Row],[Column5]]+Query2[[#This Row],[Column6]])</f>
        <v>793203</v>
      </c>
      <c r="Y331" s="104">
        <f>(Query2[[#This Row],[Column7]]+Query2[[#This Row],[Column8]])</f>
        <v>19613.639600000002</v>
      </c>
      <c r="Z331" s="104">
        <f>(Query2[[#This Row],[Column10]]+Query2[[#This Row],[Column11]])</f>
        <v>38898833</v>
      </c>
      <c r="AA331" s="104">
        <f>(Query2[[#This Row],[Column12]]+Query2[[#This Row],[Column13]])</f>
        <v>1284163.6778099998</v>
      </c>
      <c r="AB331" s="104" t="e">
        <f>(G390+H390/E390+F390)</f>
        <v>#VALUE!</v>
      </c>
      <c r="AC331" s="104" t="e">
        <f>(G390+H390/D390)</f>
        <v>#VALUE!</v>
      </c>
      <c r="AD331" s="104" t="e">
        <f>(E390+F390/D390)</f>
        <v>#VALUE!</v>
      </c>
      <c r="AE331" s="104" t="e">
        <f>(L390+M390/J390+K390)</f>
        <v>#VALUE!</v>
      </c>
      <c r="AF331" s="104" t="e">
        <f>(Query2[[#This Row],[Column12]]+Query2[[#This Row],[Column13]]/I390)</f>
        <v>#VALUE!</v>
      </c>
      <c r="AG331" s="104" t="e">
        <f>(J390+K390/I390)</f>
        <v>#VALUE!</v>
      </c>
      <c r="AH331" s="102" t="s">
        <v>167</v>
      </c>
    </row>
    <row r="332" spans="1:34">
      <c r="A332" s="105" t="s">
        <v>210</v>
      </c>
      <c r="B332" s="101" t="s">
        <v>10</v>
      </c>
      <c r="C332" s="101" t="s">
        <v>88</v>
      </c>
      <c r="D332" s="101">
        <v>163933</v>
      </c>
      <c r="E332" s="101">
        <v>7973</v>
      </c>
      <c r="F332" s="101">
        <v>325631</v>
      </c>
      <c r="G332" s="101">
        <v>439.5345921</v>
      </c>
      <c r="H332" s="101">
        <v>7203.6254976999999</v>
      </c>
      <c r="I332" s="101">
        <v>39420291</v>
      </c>
      <c r="J332" s="101">
        <v>15787875</v>
      </c>
      <c r="K332" s="101">
        <v>8391002</v>
      </c>
      <c r="L332" s="101">
        <v>607853.71273919998</v>
      </c>
      <c r="M332" s="101">
        <v>105431.39525320001</v>
      </c>
      <c r="N332" s="101">
        <f>SUM(Query2[[#This Row],[Column5]],Query2[[#This Row],[Column6]])</f>
        <v>333604</v>
      </c>
      <c r="O332" s="101">
        <f>SUM(Query2[[#This Row],[Column7]],Query2[[#This Row],[Column8]])</f>
        <v>7643.1600897999997</v>
      </c>
      <c r="P332" s="101">
        <f>SUM(Query2[[#This Row],[Column10]],Query2[[#This Row],[Column11]])</f>
        <v>24178877</v>
      </c>
      <c r="Q332" s="101">
        <f>SUM(Query2[[#This Row],[Column12]],Query2[[#This Row],[Column13]])</f>
        <v>713285.10799239995</v>
      </c>
      <c r="R332" s="103" t="e">
        <f>(Query2[[#This Row],[Column4]]/D391)</f>
        <v>#DIV/0!</v>
      </c>
      <c r="S332" s="103">
        <f>(Query2[[#This Row],[Column15]]/O396)</f>
        <v>3.9724503337818531</v>
      </c>
      <c r="T332" s="103">
        <f>(Query2[[#This Row],[Column14]]/N396)</f>
        <v>3.8193829068635869</v>
      </c>
      <c r="U332" s="103" t="e">
        <f>(Query2[[#This Row],[Column9]]/I391)</f>
        <v>#DIV/0!</v>
      </c>
      <c r="V332" s="103">
        <f>(Query2[[#This Row],[Column17]]/Q396)</f>
        <v>1.3982300391204328</v>
      </c>
      <c r="W332" s="103" t="e">
        <f>(Query2[[#This Row],[Column10]]+Query2[[#This Row],[Column11]]/J391+K391)</f>
        <v>#VALUE!</v>
      </c>
      <c r="X332" s="104">
        <f>(Query2[[#This Row],[Column5]]+Query2[[#This Row],[Column6]])</f>
        <v>333604</v>
      </c>
      <c r="Y332" s="104">
        <f>(Query2[[#This Row],[Column7]]+Query2[[#This Row],[Column8]])</f>
        <v>7643.1600897999997</v>
      </c>
      <c r="Z332" s="104">
        <f>(Query2[[#This Row],[Column10]]+Query2[[#This Row],[Column11]])</f>
        <v>24178877</v>
      </c>
      <c r="AA332" s="104">
        <f>(Query2[[#This Row],[Column12]]+Query2[[#This Row],[Column13]])</f>
        <v>713285.10799239995</v>
      </c>
      <c r="AB332" s="104" t="e">
        <f>(G391+H391/E391+F391)</f>
        <v>#VALUE!</v>
      </c>
      <c r="AC332" s="104" t="e">
        <f>(G391+H391/D391)</f>
        <v>#VALUE!</v>
      </c>
      <c r="AD332" s="104" t="e">
        <f>(E391+F391/D391)</f>
        <v>#VALUE!</v>
      </c>
      <c r="AE332" s="104" t="e">
        <f>(L391+M391/J391+K391)</f>
        <v>#VALUE!</v>
      </c>
      <c r="AF332" s="104" t="e">
        <f>(Query2[[#This Row],[Column12]]+Query2[[#This Row],[Column13]]/I391)</f>
        <v>#DIV/0!</v>
      </c>
      <c r="AG332" s="104" t="e">
        <f>(J391+K391/I391)</f>
        <v>#VALUE!</v>
      </c>
      <c r="AH332" s="102" t="s">
        <v>167</v>
      </c>
    </row>
    <row r="333" spans="1:34">
      <c r="A333" s="105" t="s">
        <v>210</v>
      </c>
      <c r="B333" s="101" t="s">
        <v>11</v>
      </c>
      <c r="C333" s="101" t="s">
        <v>88</v>
      </c>
      <c r="D333" s="101">
        <v>0</v>
      </c>
      <c r="E333" s="101">
        <v>0</v>
      </c>
      <c r="F333" s="101">
        <v>0</v>
      </c>
      <c r="G333" s="101">
        <v>0</v>
      </c>
      <c r="H333" s="101">
        <v>0</v>
      </c>
      <c r="I333" s="101">
        <v>7769901</v>
      </c>
      <c r="J333" s="101">
        <v>5577979</v>
      </c>
      <c r="K333" s="101">
        <v>3814282</v>
      </c>
      <c r="L333" s="101">
        <v>110193.15722969999</v>
      </c>
      <c r="M333" s="101">
        <v>45432.330999999998</v>
      </c>
      <c r="N333" s="101">
        <f>SUM(Query2[[#This Row],[Column5]],Query2[[#This Row],[Column6]])</f>
        <v>0</v>
      </c>
      <c r="O333" s="101">
        <f>SUM(Query2[[#This Row],[Column7]],Query2[[#This Row],[Column8]])</f>
        <v>0</v>
      </c>
      <c r="P333" s="101">
        <f>SUM(Query2[[#This Row],[Column10]],Query2[[#This Row],[Column11]])</f>
        <v>9392261</v>
      </c>
      <c r="Q333" s="101">
        <f>SUM(Query2[[#This Row],[Column12]],Query2[[#This Row],[Column13]])</f>
        <v>155625.48822969999</v>
      </c>
      <c r="R333" s="103" t="e">
        <f>(Query2[[#This Row],[Column4]]/#REF!)</f>
        <v>#REF!</v>
      </c>
      <c r="S333" s="103">
        <f>(Query2[[#This Row],[Column15]]/O397)</f>
        <v>0</v>
      </c>
      <c r="T333" s="103">
        <f>(Query2[[#This Row],[Column14]]/N397)</f>
        <v>0</v>
      </c>
      <c r="U333" s="103" t="e">
        <f>(Query2[[#This Row],[Column9]]/#REF!)</f>
        <v>#REF!</v>
      </c>
      <c r="V333" s="103">
        <f>(Query2[[#This Row],[Column17]]/Q397)</f>
        <v>0.16615937683112389</v>
      </c>
      <c r="W333" s="103" t="e">
        <f>(Query2[[#This Row],[Column10]]+Query2[[#This Row],[Column11]]/#REF!+#REF!)</f>
        <v>#REF!</v>
      </c>
      <c r="X333" s="104">
        <f>(Query2[[#This Row],[Column5]]+Query2[[#This Row],[Column6]])</f>
        <v>0</v>
      </c>
      <c r="Y333" s="104">
        <f>(Query2[[#This Row],[Column7]]+Query2[[#This Row],[Column8]])</f>
        <v>0</v>
      </c>
      <c r="Z333" s="104">
        <f>(Query2[[#This Row],[Column10]]+Query2[[#This Row],[Column11]])</f>
        <v>9392261</v>
      </c>
      <c r="AA333" s="104">
        <f>(Query2[[#This Row],[Column12]]+Query2[[#This Row],[Column13]])</f>
        <v>155625.48822969999</v>
      </c>
      <c r="AB333" s="104" t="e">
        <f>(#REF!+#REF!/#REF!+#REF!)</f>
        <v>#REF!</v>
      </c>
      <c r="AC333" s="104" t="e">
        <f>(#REF!+#REF!/#REF!)</f>
        <v>#REF!</v>
      </c>
      <c r="AD333" s="104" t="e">
        <f>(#REF!+#REF!/#REF!)</f>
        <v>#REF!</v>
      </c>
      <c r="AE333" s="104" t="e">
        <f>(#REF!+#REF!/#REF!+#REF!)</f>
        <v>#REF!</v>
      </c>
      <c r="AF333" s="104" t="e">
        <f>(Query2[[#This Row],[Column12]]+Query2[[#This Row],[Column13]]/#REF!)</f>
        <v>#REF!</v>
      </c>
      <c r="AG333" s="104" t="e">
        <f>(#REF!+#REF!/#REF!)</f>
        <v>#REF!</v>
      </c>
      <c r="AH333" s="102" t="s">
        <v>167</v>
      </c>
    </row>
    <row r="334" spans="1:34">
      <c r="A334" s="105" t="s">
        <v>210</v>
      </c>
      <c r="B334" s="101" t="s">
        <v>12</v>
      </c>
      <c r="C334" s="101" t="s">
        <v>88</v>
      </c>
      <c r="D334" s="101">
        <v>577594</v>
      </c>
      <c r="E334" s="101">
        <v>39840</v>
      </c>
      <c r="F334" s="101">
        <v>770660</v>
      </c>
      <c r="G334" s="101">
        <v>1887.0795619</v>
      </c>
      <c r="H334" s="101">
        <v>18580.100313700001</v>
      </c>
      <c r="I334" s="101">
        <v>35086827</v>
      </c>
      <c r="J334" s="101">
        <v>27464468</v>
      </c>
      <c r="K334" s="101">
        <v>17363973</v>
      </c>
      <c r="L334" s="101">
        <v>1185687.1701263001</v>
      </c>
      <c r="M334" s="101">
        <v>215342.36316850001</v>
      </c>
      <c r="N334" s="101">
        <f>SUM(Query2[[#This Row],[Column5]],Query2[[#This Row],[Column6]])</f>
        <v>810500</v>
      </c>
      <c r="O334" s="101">
        <f>SUM(Query2[[#This Row],[Column7]],Query2[[#This Row],[Column8]])</f>
        <v>20467.179875599999</v>
      </c>
      <c r="P334" s="101">
        <f>SUM(Query2[[#This Row],[Column10]],Query2[[#This Row],[Column11]])</f>
        <v>44828441</v>
      </c>
      <c r="Q334" s="101">
        <f>SUM(Query2[[#This Row],[Column12]],Query2[[#This Row],[Column13]])</f>
        <v>1401029.5332948002</v>
      </c>
      <c r="R334" s="103" t="e">
        <f>(Query2[[#This Row],[Column4]]/#REF!)</f>
        <v>#REF!</v>
      </c>
      <c r="S334" s="103">
        <f>(Query2[[#This Row],[Column15]]/O398)</f>
        <v>17.672347739841253</v>
      </c>
      <c r="T334" s="103">
        <f>(Query2[[#This Row],[Column14]]/N398)</f>
        <v>12.756748248996615</v>
      </c>
      <c r="U334" s="103" t="e">
        <f>(Query2[[#This Row],[Column9]]/#REF!)</f>
        <v>#REF!</v>
      </c>
      <c r="V334" s="103">
        <f>(Query2[[#This Row],[Column17]]/Q398)</f>
        <v>2.6212907691344625</v>
      </c>
      <c r="W334" s="103" t="e">
        <f>(Query2[[#This Row],[Column10]]+Query2[[#This Row],[Column11]]/#REF!+#REF!)</f>
        <v>#REF!</v>
      </c>
      <c r="X334" s="104">
        <f>(Query2[[#This Row],[Column5]]+Query2[[#This Row],[Column6]])</f>
        <v>810500</v>
      </c>
      <c r="Y334" s="104">
        <f>(Query2[[#This Row],[Column7]]+Query2[[#This Row],[Column8]])</f>
        <v>20467.179875599999</v>
      </c>
      <c r="Z334" s="104">
        <f>(Query2[[#This Row],[Column10]]+Query2[[#This Row],[Column11]])</f>
        <v>44828441</v>
      </c>
      <c r="AA334" s="104">
        <f>(Query2[[#This Row],[Column12]]+Query2[[#This Row],[Column13]])</f>
        <v>1401029.5332948002</v>
      </c>
      <c r="AB334" s="104" t="e">
        <f>(#REF!+#REF!/#REF!+#REF!)</f>
        <v>#REF!</v>
      </c>
      <c r="AC334" s="104" t="e">
        <f>(#REF!+#REF!/#REF!)</f>
        <v>#REF!</v>
      </c>
      <c r="AD334" s="104" t="e">
        <f>(#REF!+#REF!/#REF!)</f>
        <v>#REF!</v>
      </c>
      <c r="AE334" s="104" t="e">
        <f>(#REF!+#REF!/#REF!+#REF!)</f>
        <v>#REF!</v>
      </c>
      <c r="AF334" s="104" t="e">
        <f>(Query2[[#This Row],[Column12]]+Query2[[#This Row],[Column13]]/#REF!)</f>
        <v>#REF!</v>
      </c>
      <c r="AG334" s="104" t="e">
        <f>(#REF!+#REF!/#REF!)</f>
        <v>#REF!</v>
      </c>
      <c r="AH334" s="102" t="s">
        <v>167</v>
      </c>
    </row>
    <row r="335" spans="1:34">
      <c r="A335" s="105" t="s">
        <v>210</v>
      </c>
      <c r="B335" s="101" t="s">
        <v>13</v>
      </c>
      <c r="C335" s="101" t="s">
        <v>88</v>
      </c>
      <c r="D335" s="101">
        <v>69082</v>
      </c>
      <c r="E335" s="101">
        <v>866</v>
      </c>
      <c r="F335" s="101">
        <v>86270</v>
      </c>
      <c r="G335" s="101">
        <v>40.379484300000001</v>
      </c>
      <c r="H335" s="101">
        <v>1894.8460836000002</v>
      </c>
      <c r="I335" s="101">
        <v>24646217</v>
      </c>
      <c r="J335" s="101">
        <v>9683258</v>
      </c>
      <c r="K335" s="101">
        <v>4962168</v>
      </c>
      <c r="L335" s="101">
        <v>435114.97438000003</v>
      </c>
      <c r="M335" s="101">
        <v>75172.57594770001</v>
      </c>
      <c r="N335" s="101">
        <f>SUM(Query2[[#This Row],[Column5]],Query2[[#This Row],[Column6]])</f>
        <v>87136</v>
      </c>
      <c r="O335" s="101">
        <f>SUM(Query2[[#This Row],[Column7]],Query2[[#This Row],[Column8]])</f>
        <v>1935.2255679000002</v>
      </c>
      <c r="P335" s="101">
        <f>SUM(Query2[[#This Row],[Column10]],Query2[[#This Row],[Column11]])</f>
        <v>14645426</v>
      </c>
      <c r="Q335" s="101">
        <f>SUM(Query2[[#This Row],[Column12]],Query2[[#This Row],[Column13]])</f>
        <v>510287.55032770004</v>
      </c>
      <c r="R335" s="103" t="e">
        <f>(Query2[[#This Row],[Column4]]/#REF!)</f>
        <v>#REF!</v>
      </c>
      <c r="S335" s="103" t="e">
        <f>(Query2[[#This Row],[Column15]]/O399)</f>
        <v>#DIV/0!</v>
      </c>
      <c r="T335" s="103" t="e">
        <f>(Query2[[#This Row],[Column14]]/N399)</f>
        <v>#DIV/0!</v>
      </c>
      <c r="U335" s="103" t="e">
        <f>(Query2[[#This Row],[Column9]]/#REF!)</f>
        <v>#REF!</v>
      </c>
      <c r="V335" s="103">
        <f>(Query2[[#This Row],[Column17]]/Q399)</f>
        <v>7.4610484585192234</v>
      </c>
      <c r="W335" s="103" t="e">
        <f>(Query2[[#This Row],[Column10]]+Query2[[#This Row],[Column11]]/#REF!+#REF!)</f>
        <v>#REF!</v>
      </c>
      <c r="X335" s="104">
        <f>(Query2[[#This Row],[Column5]]+Query2[[#This Row],[Column6]])</f>
        <v>87136</v>
      </c>
      <c r="Y335" s="104">
        <f>(Query2[[#This Row],[Column7]]+Query2[[#This Row],[Column8]])</f>
        <v>1935.2255679000002</v>
      </c>
      <c r="Z335" s="104">
        <f>(Query2[[#This Row],[Column10]]+Query2[[#This Row],[Column11]])</f>
        <v>14645426</v>
      </c>
      <c r="AA335" s="104">
        <f>(Query2[[#This Row],[Column12]]+Query2[[#This Row],[Column13]])</f>
        <v>510287.55032770004</v>
      </c>
      <c r="AB335" s="104" t="e">
        <f>(#REF!+#REF!/#REF!+#REF!)</f>
        <v>#REF!</v>
      </c>
      <c r="AC335" s="104" t="e">
        <f>(#REF!+#REF!/#REF!)</f>
        <v>#REF!</v>
      </c>
      <c r="AD335" s="104" t="e">
        <f>(#REF!+#REF!/#REF!)</f>
        <v>#REF!</v>
      </c>
      <c r="AE335" s="104" t="e">
        <f>(#REF!+#REF!/#REF!+#REF!)</f>
        <v>#REF!</v>
      </c>
      <c r="AF335" s="104" t="e">
        <f>(Query2[[#This Row],[Column12]]+Query2[[#This Row],[Column13]]/#REF!)</f>
        <v>#REF!</v>
      </c>
      <c r="AG335" s="104" t="e">
        <f>(#REF!+#REF!/#REF!)</f>
        <v>#REF!</v>
      </c>
      <c r="AH335" s="102" t="s">
        <v>167</v>
      </c>
    </row>
    <row r="336" spans="1:34">
      <c r="A336" s="105" t="s">
        <v>210</v>
      </c>
      <c r="B336" s="101" t="s">
        <v>15</v>
      </c>
      <c r="C336" s="101" t="s">
        <v>88</v>
      </c>
      <c r="D336" s="101">
        <v>103445</v>
      </c>
      <c r="E336" s="101">
        <v>2450</v>
      </c>
      <c r="F336" s="101">
        <v>126665</v>
      </c>
      <c r="G336" s="101">
        <v>147.06899999999999</v>
      </c>
      <c r="H336" s="101">
        <v>3006.9038297000002</v>
      </c>
      <c r="I336" s="101">
        <v>21824035</v>
      </c>
      <c r="J336" s="101">
        <v>17884773</v>
      </c>
      <c r="K336" s="101">
        <v>9204848</v>
      </c>
      <c r="L336" s="101">
        <v>784872.30579000001</v>
      </c>
      <c r="M336" s="101">
        <v>116334.720021</v>
      </c>
      <c r="N336" s="101">
        <f>SUM(Query2[[#This Row],[Column5]],Query2[[#This Row],[Column6]])</f>
        <v>129115</v>
      </c>
      <c r="O336" s="101">
        <f>SUM(Query2[[#This Row],[Column7]],Query2[[#This Row],[Column8]])</f>
        <v>3153.9728297000001</v>
      </c>
      <c r="P336" s="101">
        <f>SUM(Query2[[#This Row],[Column10]],Query2[[#This Row],[Column11]])</f>
        <v>27089621</v>
      </c>
      <c r="Q336" s="101">
        <f>SUM(Query2[[#This Row],[Column12]],Query2[[#This Row],[Column13]])</f>
        <v>901207.02581100003</v>
      </c>
      <c r="R336" s="103">
        <f>(Query2[[#This Row],[Column4]]/D392)</f>
        <v>0.2285163282753197</v>
      </c>
      <c r="S336" s="103">
        <f>(Query2[[#This Row],[Column15]]/O400)</f>
        <v>0.2643591023140644</v>
      </c>
      <c r="T336" s="103">
        <f>(Query2[[#This Row],[Column14]]/N400)</f>
        <v>0.25094408931094597</v>
      </c>
      <c r="U336" s="103">
        <f>(Query2[[#This Row],[Column9]]/I392)</f>
        <v>0.37099517016877226</v>
      </c>
      <c r="V336" s="103">
        <f>(Query2[[#This Row],[Column17]]/Q400)</f>
        <v>0.54327611177841373</v>
      </c>
      <c r="W336" s="103">
        <f>(Query2[[#This Row],[Column10]]+Query2[[#This Row],[Column11]]/J392+K392)</f>
        <v>31838812.401291233</v>
      </c>
      <c r="X336" s="104">
        <f>(Query2[[#This Row],[Column5]]+Query2[[#This Row],[Column6]])</f>
        <v>129115</v>
      </c>
      <c r="Y336" s="104">
        <f>(Query2[[#This Row],[Column7]]+Query2[[#This Row],[Column8]])</f>
        <v>3153.9728297000001</v>
      </c>
      <c r="Z336" s="104">
        <f>(Query2[[#This Row],[Column10]]+Query2[[#This Row],[Column11]])</f>
        <v>27089621</v>
      </c>
      <c r="AA336" s="104">
        <f>(Query2[[#This Row],[Column12]]+Query2[[#This Row],[Column13]])</f>
        <v>901207.02581100003</v>
      </c>
      <c r="AB336" s="104">
        <f t="shared" ref="AB336:AB343" si="85">(G392+H392/E392+F392)</f>
        <v>827822.69354572217</v>
      </c>
      <c r="AC336" s="104">
        <f t="shared" ref="AC336:AC343" si="86">(G392+H392/D392)</f>
        <v>264.39976852498779</v>
      </c>
      <c r="AD336" s="104">
        <f t="shared" ref="AD336:AD343" si="87">(E392+F392/D392)</f>
        <v>6205.8281195808968</v>
      </c>
      <c r="AE336" s="104">
        <f t="shared" ref="AE336:AE343" si="88">(L392+M392/J392+K392)</f>
        <v>14977110.408929825</v>
      </c>
      <c r="AF336" s="104">
        <f>(Query2[[#This Row],[Column12]]+Query2[[#This Row],[Column13]]/I392)</f>
        <v>784872.30776761868</v>
      </c>
      <c r="AG336" s="104">
        <f t="shared" ref="AG336:AG343" si="89">(J392+K392/I392)</f>
        <v>22938074.23721008</v>
      </c>
      <c r="AH336" s="102" t="s">
        <v>167</v>
      </c>
    </row>
    <row r="337" spans="1:34">
      <c r="A337" s="105" t="s">
        <v>210</v>
      </c>
      <c r="B337" s="101" t="s">
        <v>16</v>
      </c>
      <c r="C337" s="101" t="s">
        <v>88</v>
      </c>
      <c r="D337" s="101">
        <v>60237</v>
      </c>
      <c r="E337" s="101">
        <v>471</v>
      </c>
      <c r="F337" s="101">
        <v>62640</v>
      </c>
      <c r="G337" s="101">
        <v>20.184560000000001</v>
      </c>
      <c r="H337" s="101">
        <v>1140.58178</v>
      </c>
      <c r="I337" s="101">
        <v>18084291</v>
      </c>
      <c r="J337" s="101">
        <v>10796804</v>
      </c>
      <c r="K337" s="101">
        <v>4320875</v>
      </c>
      <c r="L337" s="101">
        <v>443393.10800000001</v>
      </c>
      <c r="M337" s="101">
        <v>58941.019249999998</v>
      </c>
      <c r="N337" s="101">
        <f>SUM(Query2[[#This Row],[Column5]],Query2[[#This Row],[Column6]])</f>
        <v>63111</v>
      </c>
      <c r="O337" s="101">
        <f>SUM(Query2[[#This Row],[Column7]],Query2[[#This Row],[Column8]])</f>
        <v>1160.7663399999999</v>
      </c>
      <c r="P337" s="101">
        <f>SUM(Query2[[#This Row],[Column10]],Query2[[#This Row],[Column11]])</f>
        <v>15117679</v>
      </c>
      <c r="Q337" s="101">
        <f>SUM(Query2[[#This Row],[Column12]],Query2[[#This Row],[Column13]])</f>
        <v>502334.12725000002</v>
      </c>
      <c r="R337" s="103">
        <f>(Query2[[#This Row],[Column4]]/D393)</f>
        <v>0.36308565848718832</v>
      </c>
      <c r="S337" s="103" t="e">
        <f>(Query2[[#This Row],[Column15]]/O401)</f>
        <v>#DIV/0!</v>
      </c>
      <c r="T337" s="103" t="e">
        <f>(Query2[[#This Row],[Column14]]/N401)</f>
        <v>#DIV/0!</v>
      </c>
      <c r="U337" s="103">
        <f>(Query2[[#This Row],[Column9]]/I393)</f>
        <v>0.47244475804406943</v>
      </c>
      <c r="V337" s="103">
        <f>(Query2[[#This Row],[Column17]]/Q401)</f>
        <v>1.8406210759324124</v>
      </c>
      <c r="W337" s="103">
        <f>(Query2[[#This Row],[Column10]]+Query2[[#This Row],[Column11]]/J393+K393)</f>
        <v>19649117.275945645</v>
      </c>
      <c r="X337" s="104">
        <f>(Query2[[#This Row],[Column5]]+Query2[[#This Row],[Column6]])</f>
        <v>63111</v>
      </c>
      <c r="Y337" s="104">
        <f>(Query2[[#This Row],[Column7]]+Query2[[#This Row],[Column8]])</f>
        <v>1160.7663399999999</v>
      </c>
      <c r="Z337" s="104">
        <f>(Query2[[#This Row],[Column10]]+Query2[[#This Row],[Column11]])</f>
        <v>15117679</v>
      </c>
      <c r="AA337" s="104">
        <f>(Query2[[#This Row],[Column12]]+Query2[[#This Row],[Column13]])</f>
        <v>502334.12725000002</v>
      </c>
      <c r="AB337" s="104">
        <f t="shared" si="85"/>
        <v>343283.60769859573</v>
      </c>
      <c r="AC337" s="104">
        <f t="shared" si="86"/>
        <v>454.7581497240285</v>
      </c>
      <c r="AD337" s="104">
        <f t="shared" si="87"/>
        <v>8352.0664364116383</v>
      </c>
      <c r="AE337" s="104">
        <f t="shared" si="88"/>
        <v>9458000.7720848154</v>
      </c>
      <c r="AF337" s="104">
        <f>(Query2[[#This Row],[Column12]]+Query2[[#This Row],[Column13]]/I393)</f>
        <v>443393.10953981022</v>
      </c>
      <c r="AG337" s="104">
        <f t="shared" si="89"/>
        <v>15658428.231263082</v>
      </c>
      <c r="AH337" s="102" t="s">
        <v>167</v>
      </c>
    </row>
    <row r="338" spans="1:34">
      <c r="A338" s="105" t="s">
        <v>210</v>
      </c>
      <c r="B338" s="101" t="s">
        <v>18</v>
      </c>
      <c r="C338" s="101" t="s">
        <v>88</v>
      </c>
      <c r="D338" s="101">
        <v>0</v>
      </c>
      <c r="E338" s="101">
        <v>0</v>
      </c>
      <c r="F338" s="101">
        <v>0</v>
      </c>
      <c r="G338" s="101">
        <v>0</v>
      </c>
      <c r="H338" s="101">
        <v>0</v>
      </c>
      <c r="I338" s="101">
        <v>2783588</v>
      </c>
      <c r="J338" s="101">
        <v>1177292</v>
      </c>
      <c r="K338" s="101">
        <v>667395</v>
      </c>
      <c r="L338" s="101">
        <v>51076.04</v>
      </c>
      <c r="M338" s="101">
        <v>10646.8492123</v>
      </c>
      <c r="N338" s="101">
        <f>SUM(Query2[[#This Row],[Column5]],Query2[[#This Row],[Column6]])</f>
        <v>0</v>
      </c>
      <c r="O338" s="101">
        <f>SUM(Query2[[#This Row],[Column7]],Query2[[#This Row],[Column8]])</f>
        <v>0</v>
      </c>
      <c r="P338" s="101">
        <f>SUM(Query2[[#This Row],[Column10]],Query2[[#This Row],[Column11]])</f>
        <v>1844687</v>
      </c>
      <c r="Q338" s="101">
        <f>SUM(Query2[[#This Row],[Column12]],Query2[[#This Row],[Column13]])</f>
        <v>61722.889212299997</v>
      </c>
      <c r="R338" s="103" t="e">
        <f>(Query2[[#This Row],[Column4]]/D394)</f>
        <v>#DIV/0!</v>
      </c>
      <c r="S338" s="103">
        <f>(Query2[[#This Row],[Column15]]/O402)</f>
        <v>0</v>
      </c>
      <c r="T338" s="103">
        <f>(Query2[[#This Row],[Column14]]/N402)</f>
        <v>0</v>
      </c>
      <c r="U338" s="103">
        <f>(Query2[[#This Row],[Column9]]/I394)</f>
        <v>0.35004923295929696</v>
      </c>
      <c r="V338" s="103">
        <f>(Query2[[#This Row],[Column17]]/Q402)</f>
        <v>4.2031533402725002E-2</v>
      </c>
      <c r="W338" s="103">
        <f>(Query2[[#This Row],[Column10]]+Query2[[#This Row],[Column11]]/J394+K394)</f>
        <v>5139759.1225404516</v>
      </c>
      <c r="X338" s="104">
        <f>(Query2[[#This Row],[Column5]]+Query2[[#This Row],[Column6]])</f>
        <v>0</v>
      </c>
      <c r="Y338" s="104">
        <f>(Query2[[#This Row],[Column7]]+Query2[[#This Row],[Column8]])</f>
        <v>0</v>
      </c>
      <c r="Z338" s="104">
        <f>(Query2[[#This Row],[Column10]]+Query2[[#This Row],[Column11]])</f>
        <v>1844687</v>
      </c>
      <c r="AA338" s="104">
        <f>(Query2[[#This Row],[Column12]]+Query2[[#This Row],[Column13]])</f>
        <v>61722.889212299997</v>
      </c>
      <c r="AB338" s="104" t="e">
        <f t="shared" si="85"/>
        <v>#DIV/0!</v>
      </c>
      <c r="AC338" s="104" t="e">
        <f t="shared" si="86"/>
        <v>#DIV/0!</v>
      </c>
      <c r="AD338" s="104" t="e">
        <f t="shared" si="87"/>
        <v>#DIV/0!</v>
      </c>
      <c r="AE338" s="104">
        <f t="shared" si="88"/>
        <v>4192409.313781423</v>
      </c>
      <c r="AF338" s="104">
        <f>(Query2[[#This Row],[Column12]]+Query2[[#This Row],[Column13]]/I394)</f>
        <v>51076.041338891177</v>
      </c>
      <c r="AG338" s="104">
        <f t="shared" si="89"/>
        <v>5446324.4982987903</v>
      </c>
      <c r="AH338" s="102" t="s">
        <v>167</v>
      </c>
    </row>
    <row r="339" spans="1:34">
      <c r="A339" s="105" t="s">
        <v>210</v>
      </c>
      <c r="B339" s="101" t="s">
        <v>19</v>
      </c>
      <c r="C339" s="101" t="s">
        <v>88</v>
      </c>
      <c r="D339" s="101">
        <v>355209</v>
      </c>
      <c r="E339" s="101">
        <v>2436</v>
      </c>
      <c r="F339" s="101">
        <v>467362</v>
      </c>
      <c r="G339" s="101">
        <v>66.019802999999996</v>
      </c>
      <c r="H339" s="101">
        <v>10785.753187799999</v>
      </c>
      <c r="I339" s="101">
        <v>42039174</v>
      </c>
      <c r="J339" s="101">
        <v>28272421</v>
      </c>
      <c r="K339" s="101">
        <v>15336537</v>
      </c>
      <c r="L339" s="101">
        <v>1365242.4402780998</v>
      </c>
      <c r="M339" s="101">
        <v>241812.8268716</v>
      </c>
      <c r="N339" s="101">
        <f>SUM(Query2[[#This Row],[Column5]],Query2[[#This Row],[Column6]])</f>
        <v>469798</v>
      </c>
      <c r="O339" s="101">
        <f>SUM(Query2[[#This Row],[Column7]],Query2[[#This Row],[Column8]])</f>
        <v>10851.772990799998</v>
      </c>
      <c r="P339" s="101">
        <f>SUM(Query2[[#This Row],[Column10]],Query2[[#This Row],[Column11]])</f>
        <v>43608958</v>
      </c>
      <c r="Q339" s="101">
        <f>SUM(Query2[[#This Row],[Column12]],Query2[[#This Row],[Column13]])</f>
        <v>1607055.2671496999</v>
      </c>
      <c r="R339" s="103">
        <f>(Query2[[#This Row],[Column4]]/D395)</f>
        <v>0.59555857351239883</v>
      </c>
      <c r="S339" s="103">
        <f>(Query2[[#This Row],[Column15]]/O403)</f>
        <v>4.8898382516295298</v>
      </c>
      <c r="T339" s="103">
        <f>(Query2[[#This Row],[Column14]]/N403)</f>
        <v>5.392415233810059</v>
      </c>
      <c r="U339" s="103">
        <f>(Query2[[#This Row],[Column9]]/I395)</f>
        <v>1.1758697719338425</v>
      </c>
      <c r="V339" s="103">
        <f>(Query2[[#This Row],[Column17]]/Q403)</f>
        <v>4.3060185438645435</v>
      </c>
      <c r="W339" s="103">
        <f>(Query2[[#This Row],[Column10]]+Query2[[#This Row],[Column11]]/J395+K395)</f>
        <v>44848257.563303806</v>
      </c>
      <c r="X339" s="104">
        <f>(Query2[[#This Row],[Column5]]+Query2[[#This Row],[Column6]])</f>
        <v>469798</v>
      </c>
      <c r="Y339" s="104">
        <f>(Query2[[#This Row],[Column7]]+Query2[[#This Row],[Column8]])</f>
        <v>10851.772990799998</v>
      </c>
      <c r="Z339" s="104">
        <f>(Query2[[#This Row],[Column10]]+Query2[[#This Row],[Column11]])</f>
        <v>43608958</v>
      </c>
      <c r="AA339" s="104">
        <f>(Query2[[#This Row],[Column12]]+Query2[[#This Row],[Column13]])</f>
        <v>1607055.2671496999</v>
      </c>
      <c r="AB339" s="104">
        <f t="shared" si="85"/>
        <v>780917.79891395546</v>
      </c>
      <c r="AC339" s="104">
        <f t="shared" si="86"/>
        <v>1916.3614795562885</v>
      </c>
      <c r="AD339" s="104">
        <f t="shared" si="87"/>
        <v>39470.306106332682</v>
      </c>
      <c r="AE339" s="104">
        <f t="shared" si="88"/>
        <v>17775304.413359746</v>
      </c>
      <c r="AF339" s="104">
        <f>(Query2[[#This Row],[Column12]]+Query2[[#This Row],[Column13]]/I395)</f>
        <v>1365242.4470418007</v>
      </c>
      <c r="AG339" s="104">
        <f t="shared" si="89"/>
        <v>27226049.463639569</v>
      </c>
      <c r="AH339" s="102" t="s">
        <v>167</v>
      </c>
    </row>
    <row r="340" spans="1:34">
      <c r="A340" s="105" t="s">
        <v>210</v>
      </c>
      <c r="B340" s="101" t="s">
        <v>21</v>
      </c>
      <c r="C340" s="101" t="s">
        <v>88</v>
      </c>
      <c r="D340" s="101">
        <v>0</v>
      </c>
      <c r="E340" s="101">
        <v>0</v>
      </c>
      <c r="F340" s="101">
        <v>0</v>
      </c>
      <c r="G340" s="101">
        <v>0</v>
      </c>
      <c r="H340" s="101">
        <v>0</v>
      </c>
      <c r="I340" s="101">
        <v>8740803</v>
      </c>
      <c r="J340" s="101">
        <v>5306765</v>
      </c>
      <c r="K340" s="101">
        <v>3174177</v>
      </c>
      <c r="L340" s="101">
        <v>225124.6906</v>
      </c>
      <c r="M340" s="101">
        <v>42763.536249999997</v>
      </c>
      <c r="N340" s="101">
        <f>SUM(Query2[[#This Row],[Column5]],Query2[[#This Row],[Column6]])</f>
        <v>0</v>
      </c>
      <c r="O340" s="101">
        <f>SUM(Query2[[#This Row],[Column7]],Query2[[#This Row],[Column8]])</f>
        <v>0</v>
      </c>
      <c r="P340" s="101">
        <f>SUM(Query2[[#This Row],[Column10]],Query2[[#This Row],[Column11]])</f>
        <v>8480942</v>
      </c>
      <c r="Q340" s="101">
        <f>SUM(Query2[[#This Row],[Column12]],Query2[[#This Row],[Column13]])</f>
        <v>267888.22684999998</v>
      </c>
      <c r="R340" s="103">
        <f>(Query2[[#This Row],[Column4]]/D396)</f>
        <v>0</v>
      </c>
      <c r="S340" s="103">
        <f>(Query2[[#This Row],[Column15]]/O404)</f>
        <v>0</v>
      </c>
      <c r="T340" s="103">
        <f>(Query2[[#This Row],[Column14]]/N404)</f>
        <v>0</v>
      </c>
      <c r="U340" s="103">
        <f>(Query2[[#This Row],[Column9]]/I396)</f>
        <v>0.35100756420077461</v>
      </c>
      <c r="V340" s="103">
        <f>(Query2[[#This Row],[Column17]]/Q404)</f>
        <v>2.6277911621312641E-2</v>
      </c>
      <c r="W340" s="103">
        <f>(Query2[[#This Row],[Column10]]+Query2[[#This Row],[Column11]]/J396+K396)</f>
        <v>10840762.332821546</v>
      </c>
      <c r="X340" s="104">
        <f>(Query2[[#This Row],[Column5]]+Query2[[#This Row],[Column6]])</f>
        <v>0</v>
      </c>
      <c r="Y340" s="104">
        <f>(Query2[[#This Row],[Column7]]+Query2[[#This Row],[Column8]])</f>
        <v>0</v>
      </c>
      <c r="Z340" s="104">
        <f>(Query2[[#This Row],[Column10]]+Query2[[#This Row],[Column11]])</f>
        <v>8480942</v>
      </c>
      <c r="AA340" s="104">
        <f>(Query2[[#This Row],[Column12]]+Query2[[#This Row],[Column13]])</f>
        <v>267888.22684999998</v>
      </c>
      <c r="AB340" s="104">
        <f t="shared" si="85"/>
        <v>86599.142871118442</v>
      </c>
      <c r="AC340" s="104">
        <f t="shared" si="86"/>
        <v>37.771085802970433</v>
      </c>
      <c r="AD340" s="104">
        <f t="shared" si="87"/>
        <v>787.28880914803017</v>
      </c>
      <c r="AE340" s="104">
        <f t="shared" si="88"/>
        <v>5960342.7343054721</v>
      </c>
      <c r="AF340" s="104">
        <f>(Query2[[#This Row],[Column12]]+Query2[[#This Row],[Column13]]/I396)</f>
        <v>225124.69231727067</v>
      </c>
      <c r="AG340" s="104">
        <f t="shared" si="89"/>
        <v>9537174.2222307045</v>
      </c>
      <c r="AH340" s="102" t="s">
        <v>167</v>
      </c>
    </row>
    <row r="341" spans="1:34">
      <c r="A341" s="105" t="s">
        <v>210</v>
      </c>
      <c r="B341" s="101" t="s">
        <v>22</v>
      </c>
      <c r="C341" s="101" t="s">
        <v>88</v>
      </c>
      <c r="D341" s="101">
        <v>457201</v>
      </c>
      <c r="E341" s="101">
        <v>7662</v>
      </c>
      <c r="F341" s="101">
        <v>709068</v>
      </c>
      <c r="G341" s="101">
        <v>380.70230229999999</v>
      </c>
      <c r="H341" s="101">
        <v>18282.0810834</v>
      </c>
      <c r="I341" s="101">
        <v>42556582</v>
      </c>
      <c r="J341" s="101">
        <v>35531689</v>
      </c>
      <c r="K341" s="101">
        <v>16944821</v>
      </c>
      <c r="L341" s="101">
        <v>1242463.8407000001</v>
      </c>
      <c r="M341" s="101">
        <v>234318.498303</v>
      </c>
      <c r="N341" s="101">
        <f>SUM(Query2[[#This Row],[Column5]],Query2[[#This Row],[Column6]])</f>
        <v>716730</v>
      </c>
      <c r="O341" s="101">
        <f>SUM(Query2[[#This Row],[Column7]],Query2[[#This Row],[Column8]])</f>
        <v>18662.783385700001</v>
      </c>
      <c r="P341" s="101">
        <f>SUM(Query2[[#This Row],[Column10]],Query2[[#This Row],[Column11]])</f>
        <v>52476510</v>
      </c>
      <c r="Q341" s="101">
        <f>SUM(Query2[[#This Row],[Column12]],Query2[[#This Row],[Column13]])</f>
        <v>1476782.3390029999</v>
      </c>
      <c r="R341" s="103">
        <f>(Query2[[#This Row],[Column4]]/D397)</f>
        <v>4.4157370652604335</v>
      </c>
      <c r="S341" s="103">
        <f>(Query2[[#This Row],[Column15]]/O405)</f>
        <v>4.9541174331930379E-2</v>
      </c>
      <c r="T341" s="103">
        <f>(Query2[[#This Row],[Column14]]/N405)</f>
        <v>6.360023490371805E-2</v>
      </c>
      <c r="U341" s="103">
        <f>(Query2[[#This Row],[Column9]]/I397)</f>
        <v>1.9302434016523231</v>
      </c>
      <c r="V341" s="103">
        <f>(Query2[[#This Row],[Column17]]/Q405)</f>
        <v>1.0281232253349821</v>
      </c>
      <c r="W341" s="103">
        <f>(Query2[[#This Row],[Column10]]+Query2[[#This Row],[Column11]]/J397+K397)</f>
        <v>45384721.937465496</v>
      </c>
      <c r="X341" s="104">
        <f>(Query2[[#This Row],[Column5]]+Query2[[#This Row],[Column6]])</f>
        <v>716730</v>
      </c>
      <c r="Y341" s="104">
        <f>(Query2[[#This Row],[Column7]]+Query2[[#This Row],[Column8]])</f>
        <v>18662.783385700001</v>
      </c>
      <c r="Z341" s="104">
        <f>(Query2[[#This Row],[Column10]]+Query2[[#This Row],[Column11]])</f>
        <v>52476510</v>
      </c>
      <c r="AA341" s="104">
        <f>(Query2[[#This Row],[Column12]]+Query2[[#This Row],[Column13]])</f>
        <v>1476782.3390029999</v>
      </c>
      <c r="AB341" s="104">
        <f t="shared" si="85"/>
        <v>135114.9178010418</v>
      </c>
      <c r="AC341" s="104">
        <f t="shared" si="86"/>
        <v>154.6445275598615</v>
      </c>
      <c r="AD341" s="104">
        <f t="shared" si="87"/>
        <v>2478.3034605317803</v>
      </c>
      <c r="AE341" s="104">
        <f t="shared" si="88"/>
        <v>10663860.75546845</v>
      </c>
      <c r="AF341" s="104">
        <f>(Query2[[#This Row],[Column12]]+Query2[[#This Row],[Column13]]/I397)</f>
        <v>1242463.851328009</v>
      </c>
      <c r="AG341" s="104">
        <f t="shared" si="89"/>
        <v>18075141.446905017</v>
      </c>
      <c r="AH341" s="102" t="s">
        <v>167</v>
      </c>
    </row>
    <row r="342" spans="1:34">
      <c r="A342" s="105" t="s">
        <v>210</v>
      </c>
      <c r="B342" s="101" t="s">
        <v>24</v>
      </c>
      <c r="C342" s="101" t="s">
        <v>88</v>
      </c>
      <c r="D342" s="101">
        <v>36064</v>
      </c>
      <c r="E342" s="101">
        <v>422</v>
      </c>
      <c r="F342" s="101">
        <v>85692</v>
      </c>
      <c r="G342" s="101">
        <v>23.725000000000001</v>
      </c>
      <c r="H342" s="101">
        <v>2130.7664527000002</v>
      </c>
      <c r="I342" s="101">
        <v>12692471</v>
      </c>
      <c r="J342" s="101">
        <v>6322562</v>
      </c>
      <c r="K342" s="101">
        <v>4024417</v>
      </c>
      <c r="L342" s="101">
        <v>300292.30378029996</v>
      </c>
      <c r="M342" s="101">
        <v>63498.735598900006</v>
      </c>
      <c r="N342" s="101">
        <f>SUM(Query2[[#This Row],[Column5]],Query2[[#This Row],[Column6]])</f>
        <v>86114</v>
      </c>
      <c r="O342" s="101">
        <f>SUM(Query2[[#This Row],[Column7]],Query2[[#This Row],[Column8]])</f>
        <v>2154.4914527000001</v>
      </c>
      <c r="P342" s="101">
        <f>SUM(Query2[[#This Row],[Column10]],Query2[[#This Row],[Column11]])</f>
        <v>10346979</v>
      </c>
      <c r="Q342" s="101">
        <f>SUM(Query2[[#This Row],[Column12]],Query2[[#This Row],[Column13]])</f>
        <v>363791.03937919997</v>
      </c>
      <c r="R342" s="103">
        <f>(Query2[[#This Row],[Column4]]/D398)</f>
        <v>0.59773925149998341</v>
      </c>
      <c r="S342" s="103" t="e">
        <f>(Query2[[#This Row],[Column15]]/O406)</f>
        <v>#DIV/0!</v>
      </c>
      <c r="T342" s="103" t="e">
        <f>(Query2[[#This Row],[Column14]]/N406)</f>
        <v>#DIV/0!</v>
      </c>
      <c r="U342" s="103">
        <f>(Query2[[#This Row],[Column9]]/I398)</f>
        <v>0.69654137673768746</v>
      </c>
      <c r="V342" s="103">
        <f>(Query2[[#This Row],[Column17]]/Q406)</f>
        <v>3.664072370313832</v>
      </c>
      <c r="W342" s="103">
        <f>(Query2[[#This Row],[Column10]]+Query2[[#This Row],[Column11]]/J398+K398)</f>
        <v>10947913.362430105</v>
      </c>
      <c r="X342" s="104">
        <f>(Query2[[#This Row],[Column5]]+Query2[[#This Row],[Column6]])</f>
        <v>86114</v>
      </c>
      <c r="Y342" s="104">
        <f>(Query2[[#This Row],[Column7]]+Query2[[#This Row],[Column8]])</f>
        <v>2154.4914527000001</v>
      </c>
      <c r="Z342" s="104">
        <f>(Query2[[#This Row],[Column10]]+Query2[[#This Row],[Column11]])</f>
        <v>10346979</v>
      </c>
      <c r="AA342" s="104">
        <f>(Query2[[#This Row],[Column12]]+Query2[[#This Row],[Column13]])</f>
        <v>363791.03937919997</v>
      </c>
      <c r="AB342" s="104">
        <f t="shared" si="85"/>
        <v>63119.084925091745</v>
      </c>
      <c r="AC342" s="104">
        <f t="shared" si="86"/>
        <v>17.487596064573872</v>
      </c>
      <c r="AD342" s="104">
        <f t="shared" si="87"/>
        <v>437.04582822289257</v>
      </c>
      <c r="AE342" s="104">
        <f t="shared" si="88"/>
        <v>5096386.8267137129</v>
      </c>
      <c r="AF342" s="104">
        <f>(Query2[[#This Row],[Column12]]+Query2[[#This Row],[Column13]]/I398)</f>
        <v>300292.30726500333</v>
      </c>
      <c r="AG342" s="104">
        <f t="shared" si="89"/>
        <v>11103981.253831454</v>
      </c>
      <c r="AH342" s="102" t="s">
        <v>167</v>
      </c>
    </row>
    <row r="343" spans="1:34">
      <c r="A343" s="105" t="s">
        <v>210</v>
      </c>
      <c r="B343" s="101" t="s">
        <v>25</v>
      </c>
      <c r="C343" s="101" t="s">
        <v>88</v>
      </c>
      <c r="D343" s="101">
        <v>10602103</v>
      </c>
      <c r="E343" s="101">
        <v>68781</v>
      </c>
      <c r="F343" s="101">
        <v>24651496</v>
      </c>
      <c r="G343" s="101">
        <v>2690.4461099999999</v>
      </c>
      <c r="H343" s="101">
        <v>867093.86026999995</v>
      </c>
      <c r="I343" s="101">
        <v>283597379</v>
      </c>
      <c r="J343" s="101">
        <v>161061267</v>
      </c>
      <c r="K343" s="101">
        <v>90882407</v>
      </c>
      <c r="L343" s="101">
        <v>8907511.8693933003</v>
      </c>
      <c r="M343" s="101">
        <v>1414570.2657699999</v>
      </c>
      <c r="N343" s="101">
        <f>SUM(Query2[[#This Row],[Column5]],Query2[[#This Row],[Column6]])</f>
        <v>24720277</v>
      </c>
      <c r="O343" s="101">
        <f>SUM(Query2[[#This Row],[Column7]],Query2[[#This Row],[Column8]])</f>
        <v>869784.30637999997</v>
      </c>
      <c r="P343" s="101">
        <f>SUM(Query2[[#This Row],[Column10]],Query2[[#This Row],[Column11]])</f>
        <v>251943674</v>
      </c>
      <c r="Q343" s="101">
        <f>SUM(Query2[[#This Row],[Column12]],Query2[[#This Row],[Column13]])</f>
        <v>10322082.1351633</v>
      </c>
      <c r="R343" s="103" t="e">
        <f>(Query2[[#This Row],[Column4]]/D399)</f>
        <v>#DIV/0!</v>
      </c>
      <c r="S343" s="103" t="e">
        <f>(Query2[[#This Row],[Column15]]/O407)</f>
        <v>#DIV/0!</v>
      </c>
      <c r="T343" s="103" t="e">
        <f>(Query2[[#This Row],[Column14]]/N407)</f>
        <v>#DIV/0!</v>
      </c>
      <c r="U343" s="103">
        <f>(Query2[[#This Row],[Column9]]/I399)</f>
        <v>100.51825472326743</v>
      </c>
      <c r="V343" s="103">
        <f>(Query2[[#This Row],[Column17]]/Q407)</f>
        <v>535.53872599023362</v>
      </c>
      <c r="W343" s="103">
        <f>(Query2[[#This Row],[Column10]]+Query2[[#This Row],[Column11]]/J399+K399)</f>
        <v>161836969.55705011</v>
      </c>
      <c r="X343" s="104">
        <f>(Query2[[#This Row],[Column5]]+Query2[[#This Row],[Column6]])</f>
        <v>24720277</v>
      </c>
      <c r="Y343" s="104">
        <f>(Query2[[#This Row],[Column7]]+Query2[[#This Row],[Column8]])</f>
        <v>869784.30637999997</v>
      </c>
      <c r="Z343" s="104">
        <f>(Query2[[#This Row],[Column10]]+Query2[[#This Row],[Column11]])</f>
        <v>251943674</v>
      </c>
      <c r="AA343" s="104">
        <f>(Query2[[#This Row],[Column12]]+Query2[[#This Row],[Column13]])</f>
        <v>10322082.1351633</v>
      </c>
      <c r="AB343" s="104" t="e">
        <f t="shared" si="85"/>
        <v>#DIV/0!</v>
      </c>
      <c r="AC343" s="104" t="e">
        <f t="shared" si="86"/>
        <v>#DIV/0!</v>
      </c>
      <c r="AD343" s="104" t="e">
        <f t="shared" si="87"/>
        <v>#DIV/0!</v>
      </c>
      <c r="AE343" s="104">
        <f t="shared" si="88"/>
        <v>831790.27779506089</v>
      </c>
      <c r="AF343" s="104">
        <f>(Query2[[#This Row],[Column12]]+Query2[[#This Row],[Column13]]/I399)</f>
        <v>8907512.3707735837</v>
      </c>
      <c r="AG343" s="104">
        <f t="shared" si="89"/>
        <v>1306588.2749153597</v>
      </c>
      <c r="AH343" s="102" t="s">
        <v>167</v>
      </c>
    </row>
    <row r="344" spans="1:34">
      <c r="A344" s="105" t="s">
        <v>210</v>
      </c>
      <c r="B344" s="101" t="s">
        <v>26</v>
      </c>
      <c r="C344" s="101" t="s">
        <v>89</v>
      </c>
      <c r="D344" s="101">
        <v>6811762</v>
      </c>
      <c r="E344" s="101">
        <v>23839</v>
      </c>
      <c r="F344" s="101">
        <v>10548455</v>
      </c>
      <c r="G344" s="101">
        <v>1181.826847</v>
      </c>
      <c r="H344" s="101">
        <v>360288.91067999997</v>
      </c>
      <c r="I344" s="101">
        <v>24995695</v>
      </c>
      <c r="J344" s="101">
        <v>18818688</v>
      </c>
      <c r="K344" s="101">
        <v>17508736</v>
      </c>
      <c r="L344" s="101">
        <v>1042412.6649452999</v>
      </c>
      <c r="M344" s="101">
        <v>325924.44140311365</v>
      </c>
      <c r="N344" s="101">
        <f>SUM(Query2[[#This Row],[Column5]],Query2[[#This Row],[Column6]])</f>
        <v>10572294</v>
      </c>
      <c r="O344" s="101">
        <f>SUM(Query2[[#This Row],[Column7]],Query2[[#This Row],[Column8]])</f>
        <v>361470.73752699996</v>
      </c>
      <c r="P344" s="101">
        <f>SUM(Query2[[#This Row],[Column10]],Query2[[#This Row],[Column11]])</f>
        <v>36327424</v>
      </c>
      <c r="Q344" s="101">
        <f>SUM(Query2[[#This Row],[Column12]],Query2[[#This Row],[Column13]])</f>
        <v>1368337.1063484135</v>
      </c>
      <c r="R344" s="103" t="e">
        <f>(Query2[[#This Row],[Column4]]/D401)</f>
        <v>#DIV/0!</v>
      </c>
      <c r="S344" s="103">
        <f>(Query2[[#This Row],[Column15]]/O408)</f>
        <v>1013.5076677632966</v>
      </c>
      <c r="T344" s="103">
        <f>(Query2[[#This Row],[Column14]]/N408)</f>
        <v>951.43034557235421</v>
      </c>
      <c r="U344" s="103">
        <f>(Query2[[#This Row],[Column9]]/I401)</f>
        <v>2.79146083542487</v>
      </c>
      <c r="V344" s="103">
        <f>(Query2[[#This Row],[Column17]]/Q408)</f>
        <v>12.384919948358082</v>
      </c>
      <c r="W344" s="103">
        <f>(Query2[[#This Row],[Column10]]+Query2[[#This Row],[Column11]]/J401+K401)</f>
        <v>22144406.300160836</v>
      </c>
      <c r="X344" s="104">
        <f>(Query2[[#This Row],[Column5]]+Query2[[#This Row],[Column6]])</f>
        <v>10572294</v>
      </c>
      <c r="Y344" s="104">
        <f>(Query2[[#This Row],[Column7]]+Query2[[#This Row],[Column8]])</f>
        <v>361470.73752699996</v>
      </c>
      <c r="Z344" s="104">
        <f>(Query2[[#This Row],[Column10]]+Query2[[#This Row],[Column11]])</f>
        <v>36327424</v>
      </c>
      <c r="AA344" s="104">
        <f>(Query2[[#This Row],[Column12]]+Query2[[#This Row],[Column13]])</f>
        <v>1368337.1063484135</v>
      </c>
      <c r="AB344" s="104" t="e">
        <f>(G401+H401/E401+F401)</f>
        <v>#DIV/0!</v>
      </c>
      <c r="AC344" s="104" t="e">
        <f>(G401+H401/D401)</f>
        <v>#DIV/0!</v>
      </c>
      <c r="AD344" s="104" t="e">
        <f>(E401+F401/D401)</f>
        <v>#DIV/0!</v>
      </c>
      <c r="AE344" s="104">
        <f>(L401+M401/J401+K401)</f>
        <v>3553401.9596149828</v>
      </c>
      <c r="AF344" s="104">
        <f>(Query2[[#This Row],[Column12]]+Query2[[#This Row],[Column13]]/I401)</f>
        <v>1042412.7013437803</v>
      </c>
      <c r="AG344" s="104">
        <f>(J401+K401/I401)</f>
        <v>5305419.3714080835</v>
      </c>
      <c r="AH344" s="102" t="s">
        <v>167</v>
      </c>
    </row>
    <row r="345" spans="1:34">
      <c r="A345" s="105" t="s">
        <v>210</v>
      </c>
      <c r="B345" s="101" t="s">
        <v>27</v>
      </c>
      <c r="C345" s="101" t="s">
        <v>89</v>
      </c>
      <c r="D345" s="101">
        <v>0</v>
      </c>
      <c r="E345" s="101">
        <v>0</v>
      </c>
      <c r="F345" s="101">
        <v>0</v>
      </c>
      <c r="G345" s="101">
        <v>0</v>
      </c>
      <c r="H345" s="101">
        <v>0</v>
      </c>
      <c r="I345" s="101">
        <v>3747445</v>
      </c>
      <c r="J345" s="101">
        <v>1916982</v>
      </c>
      <c r="K345" s="101">
        <v>859056</v>
      </c>
      <c r="L345" s="101">
        <v>76774.091731099994</v>
      </c>
      <c r="M345" s="101">
        <v>14534.1301905</v>
      </c>
      <c r="N345" s="101">
        <f>SUM(Query2[[#This Row],[Column5]],Query2[[#This Row],[Column6]])</f>
        <v>0</v>
      </c>
      <c r="O345" s="101">
        <f>SUM(Query2[[#This Row],[Column7]],Query2[[#This Row],[Column8]])</f>
        <v>0</v>
      </c>
      <c r="P345" s="101">
        <f>SUM(Query2[[#This Row],[Column10]],Query2[[#This Row],[Column11]])</f>
        <v>2776038</v>
      </c>
      <c r="Q345" s="101">
        <f>SUM(Query2[[#This Row],[Column12]],Query2[[#This Row],[Column13]])</f>
        <v>91308.221921599994</v>
      </c>
      <c r="R345" s="103">
        <f>(Query2[[#This Row],[Column4]]/D402)</f>
        <v>0</v>
      </c>
      <c r="S345" s="103">
        <f>(Query2[[#This Row],[Column15]]/O409)</f>
        <v>0</v>
      </c>
      <c r="T345" s="103">
        <f>(Query2[[#This Row],[Column14]]/N409)</f>
        <v>0</v>
      </c>
      <c r="U345" s="103">
        <f>(Query2[[#This Row],[Column9]]/I402)</f>
        <v>8.7411302467115551E-2</v>
      </c>
      <c r="V345" s="103">
        <f>(Query2[[#This Row],[Column17]]/Q409)</f>
        <v>3.2856878738623849</v>
      </c>
      <c r="W345" s="103">
        <f>(Query2[[#This Row],[Column10]]+Query2[[#This Row],[Column11]]/J402+K402)</f>
        <v>19680036.024623808</v>
      </c>
      <c r="X345" s="104">
        <f>(Query2[[#This Row],[Column5]]+Query2[[#This Row],[Column6]])</f>
        <v>0</v>
      </c>
      <c r="Y345" s="104">
        <f>(Query2[[#This Row],[Column7]]+Query2[[#This Row],[Column8]])</f>
        <v>0</v>
      </c>
      <c r="Z345" s="104">
        <f>(Query2[[#This Row],[Column10]]+Query2[[#This Row],[Column11]])</f>
        <v>2776038</v>
      </c>
      <c r="AA345" s="104">
        <f>(Query2[[#This Row],[Column12]]+Query2[[#This Row],[Column13]])</f>
        <v>91308.221921599994</v>
      </c>
      <c r="AB345" s="104">
        <f>(G402+H402/E402+F402)</f>
        <v>702824.42729730147</v>
      </c>
      <c r="AC345" s="104">
        <f>(G402+H402/D402)</f>
        <v>487.68324949367695</v>
      </c>
      <c r="AD345" s="104">
        <f>(E402+F402/D402)</f>
        <v>10042.536592623061</v>
      </c>
      <c r="AE345" s="104">
        <f>(L402+M402/J402+K402)</f>
        <v>18985944.433793619</v>
      </c>
      <c r="AF345" s="104">
        <f>(Query2[[#This Row],[Column12]]+Query2[[#This Row],[Column13]]/I402)</f>
        <v>76774.092070116909</v>
      </c>
      <c r="AG345" s="104">
        <f>(J402+K402/I402)</f>
        <v>34887210.414333418</v>
      </c>
      <c r="AH345" s="102" t="s">
        <v>167</v>
      </c>
    </row>
    <row r="346" spans="1:34">
      <c r="A346" s="105" t="s">
        <v>210</v>
      </c>
      <c r="B346" s="101" t="s">
        <v>28</v>
      </c>
      <c r="C346" s="101" t="s">
        <v>89</v>
      </c>
      <c r="D346" s="101">
        <v>0</v>
      </c>
      <c r="E346" s="101">
        <v>0</v>
      </c>
      <c r="F346" s="101">
        <v>0</v>
      </c>
      <c r="G346" s="101">
        <v>0</v>
      </c>
      <c r="H346" s="101">
        <v>0</v>
      </c>
      <c r="I346" s="101">
        <v>702156</v>
      </c>
      <c r="J346" s="101">
        <v>368090</v>
      </c>
      <c r="K346" s="101">
        <v>215191</v>
      </c>
      <c r="L346" s="101">
        <v>15651.11693</v>
      </c>
      <c r="M346" s="101">
        <v>3129.5330600000002</v>
      </c>
      <c r="N346" s="101">
        <f>SUM(Query2[[#This Row],[Column5]],Query2[[#This Row],[Column6]])</f>
        <v>0</v>
      </c>
      <c r="O346" s="101">
        <f>SUM(Query2[[#This Row],[Column7]],Query2[[#This Row],[Column8]])</f>
        <v>0</v>
      </c>
      <c r="P346" s="101">
        <f>SUM(Query2[[#This Row],[Column10]],Query2[[#This Row],[Column11]])</f>
        <v>583281</v>
      </c>
      <c r="Q346" s="101">
        <f>SUM(Query2[[#This Row],[Column12]],Query2[[#This Row],[Column13]])</f>
        <v>18780.649990000002</v>
      </c>
      <c r="R346" s="103">
        <f>(Query2[[#This Row],[Column4]]/D403)</f>
        <v>0</v>
      </c>
      <c r="S346" s="103">
        <f>(Query2[[#This Row],[Column15]]/O410)</f>
        <v>0</v>
      </c>
      <c r="T346" s="103">
        <f>(Query2[[#This Row],[Column14]]/N410)</f>
        <v>0</v>
      </c>
      <c r="U346" s="103">
        <f>(Query2[[#This Row],[Column9]]/I403)</f>
        <v>5.4984765086323349E-2</v>
      </c>
      <c r="V346" s="103">
        <f>(Query2[[#This Row],[Column17]]/Q410)</f>
        <v>1.0157471101966089</v>
      </c>
      <c r="W346" s="103">
        <f>(Query2[[#This Row],[Column10]]+Query2[[#This Row],[Column11]]/J403+K403)</f>
        <v>4597721.0339240497</v>
      </c>
      <c r="X346" s="104">
        <f>(Query2[[#This Row],[Column5]]+Query2[[#This Row],[Column6]])</f>
        <v>0</v>
      </c>
      <c r="Y346" s="104">
        <f>(Query2[[#This Row],[Column7]]+Query2[[#This Row],[Column8]])</f>
        <v>0</v>
      </c>
      <c r="Z346" s="104">
        <f>(Query2[[#This Row],[Column10]]+Query2[[#This Row],[Column11]])</f>
        <v>583281</v>
      </c>
      <c r="AA346" s="104">
        <f>(Query2[[#This Row],[Column12]]+Query2[[#This Row],[Column13]])</f>
        <v>18780.649990000002</v>
      </c>
      <c r="AB346" s="104">
        <f>(G403+H403/E403+F403)</f>
        <v>86781.528043290731</v>
      </c>
      <c r="AC346" s="104">
        <f>(G403+H403/D403)</f>
        <v>20.597994032614846</v>
      </c>
      <c r="AD346" s="104">
        <f>(E403+F403/D403)</f>
        <v>369.40665224145584</v>
      </c>
      <c r="AE346" s="104">
        <f>(L403+M403/J403+K403)</f>
        <v>4535672.4103246992</v>
      </c>
      <c r="AF346" s="104">
        <f>(Query2[[#This Row],[Column12]]+Query2[[#This Row],[Column13]]/I403)</f>
        <v>15651.117175068959</v>
      </c>
      <c r="AG346" s="104">
        <f>(J403+K403/I403)</f>
        <v>6343317.3312159507</v>
      </c>
      <c r="AH346" s="102" t="s">
        <v>167</v>
      </c>
    </row>
    <row r="347" spans="1:34">
      <c r="A347" s="105" t="s">
        <v>210</v>
      </c>
      <c r="B347" s="101" t="s">
        <v>29</v>
      </c>
      <c r="C347" s="101" t="s">
        <v>89</v>
      </c>
      <c r="D347" s="101">
        <v>6634</v>
      </c>
      <c r="E347" s="101">
        <v>67</v>
      </c>
      <c r="F347" s="101">
        <v>10865</v>
      </c>
      <c r="G347" s="101">
        <v>3.51</v>
      </c>
      <c r="H347" s="101">
        <v>326.97463269999997</v>
      </c>
      <c r="I347" s="101">
        <v>2044990</v>
      </c>
      <c r="J347" s="101">
        <v>1927166</v>
      </c>
      <c r="K347" s="101">
        <v>1019070</v>
      </c>
      <c r="L347" s="101">
        <v>89515.422929599998</v>
      </c>
      <c r="M347" s="101">
        <v>13678.061975699999</v>
      </c>
      <c r="N347" s="101">
        <f>SUM(Query2[[#This Row],[Column5]],Query2[[#This Row],[Column6]])</f>
        <v>10932</v>
      </c>
      <c r="O347" s="101">
        <f>SUM(Query2[[#This Row],[Column7]],Query2[[#This Row],[Column8]])</f>
        <v>330.48463269999996</v>
      </c>
      <c r="P347" s="101">
        <f>SUM(Query2[[#This Row],[Column10]],Query2[[#This Row],[Column11]])</f>
        <v>2946236</v>
      </c>
      <c r="Q347" s="101">
        <f>SUM(Query2[[#This Row],[Column12]],Query2[[#This Row],[Column13]])</f>
        <v>103193.48490529999</v>
      </c>
      <c r="R347" s="103">
        <f>(Query2[[#This Row],[Column4]]/D404)</f>
        <v>6.1952319873443198E-4</v>
      </c>
      <c r="S347" s="103" t="e">
        <f>(Query2[[#This Row],[Column15]]/O411)</f>
        <v>#DIV/0!</v>
      </c>
      <c r="T347" s="103" t="e">
        <f>(Query2[[#This Row],[Column14]]/N411)</f>
        <v>#DIV/0!</v>
      </c>
      <c r="U347" s="103">
        <f>(Query2[[#This Row],[Column9]]/I404)</f>
        <v>7.1857967931202782E-3</v>
      </c>
      <c r="V347" s="103">
        <f>(Query2[[#This Row],[Column17]]/Q411)</f>
        <v>0.26435559305837492</v>
      </c>
      <c r="W347" s="103">
        <f>(Query2[[#This Row],[Column10]]+Query2[[#This Row],[Column11]]/J404+K404)</f>
        <v>97502654.006533369</v>
      </c>
      <c r="X347" s="104">
        <f>(Query2[[#This Row],[Column5]]+Query2[[#This Row],[Column6]])</f>
        <v>10932</v>
      </c>
      <c r="Y347" s="104">
        <f>(Query2[[#This Row],[Column7]]+Query2[[#This Row],[Column8]])</f>
        <v>330.48463269999996</v>
      </c>
      <c r="Z347" s="104">
        <f>(Query2[[#This Row],[Column10]]+Query2[[#This Row],[Column11]])</f>
        <v>2946236</v>
      </c>
      <c r="AA347" s="104">
        <f>(Query2[[#This Row],[Column12]]+Query2[[#This Row],[Column13]])</f>
        <v>103193.48490529999</v>
      </c>
      <c r="AB347" s="104">
        <f>(G404+H404/E404+F404)</f>
        <v>26200085.614385117</v>
      </c>
      <c r="AC347" s="104">
        <f>(G404+H404/D404)</f>
        <v>2783.8011591580776</v>
      </c>
      <c r="AD347" s="104">
        <f>(E404+F404/D404)</f>
        <v>72004.44646190526</v>
      </c>
      <c r="AE347" s="104">
        <f>(L404+M404/J404+K404)</f>
        <v>104305405.36425093</v>
      </c>
      <c r="AF347" s="104">
        <f>(Query2[[#This Row],[Column12]]+Query2[[#This Row],[Column13]]/I404)</f>
        <v>89515.422977662718</v>
      </c>
      <c r="AG347" s="104">
        <f>(J404+K404/I404)</f>
        <v>155979127.33583835</v>
      </c>
      <c r="AH347" s="102" t="s">
        <v>167</v>
      </c>
    </row>
    <row r="348" spans="1:34">
      <c r="A348" s="105" t="s">
        <v>210</v>
      </c>
      <c r="B348" s="101" t="s">
        <v>30</v>
      </c>
      <c r="C348" s="101" t="s">
        <v>89</v>
      </c>
      <c r="D348" s="101">
        <v>8690</v>
      </c>
      <c r="E348" s="101">
        <v>494</v>
      </c>
      <c r="F348" s="101">
        <v>16233</v>
      </c>
      <c r="G348" s="101">
        <v>29.823049999999999</v>
      </c>
      <c r="H348" s="101">
        <v>391.58330000000001</v>
      </c>
      <c r="I348" s="101">
        <v>1121321</v>
      </c>
      <c r="J348" s="101">
        <v>337280</v>
      </c>
      <c r="K348" s="101">
        <v>361650</v>
      </c>
      <c r="L348" s="101">
        <v>18323.88581</v>
      </c>
      <c r="M348" s="101">
        <v>8200.9392599999992</v>
      </c>
      <c r="N348" s="101">
        <f>SUM(Query2[[#This Row],[Column5]],Query2[[#This Row],[Column6]])</f>
        <v>16727</v>
      </c>
      <c r="O348" s="101">
        <f>SUM(Query2[[#This Row],[Column7]],Query2[[#This Row],[Column8]])</f>
        <v>421.40635000000003</v>
      </c>
      <c r="P348" s="101">
        <f>SUM(Query2[[#This Row],[Column10]],Query2[[#This Row],[Column11]])</f>
        <v>698930</v>
      </c>
      <c r="Q348" s="101">
        <f>SUM(Query2[[#This Row],[Column12]],Query2[[#This Row],[Column13]])</f>
        <v>26524.825069999999</v>
      </c>
      <c r="R348" s="103" t="e">
        <f>(Query2[[#This Row],[Column4]]/#REF!)</f>
        <v>#REF!</v>
      </c>
      <c r="S348" s="103">
        <f>(Query2[[#This Row],[Column15]]/O412)</f>
        <v>3.001553868928438E-4</v>
      </c>
      <c r="T348" s="103">
        <f>(Query2[[#This Row],[Column14]]/N412)</f>
        <v>4.4479355936160545E-4</v>
      </c>
      <c r="U348" s="103" t="e">
        <f>(Query2[[#This Row],[Column9]]/#REF!)</f>
        <v>#REF!</v>
      </c>
      <c r="V348" s="103">
        <f>(Query2[[#This Row],[Column17]]/Q412)</f>
        <v>1.1740570564850648E-2</v>
      </c>
      <c r="W348" s="103" t="e">
        <f>(Query2[[#This Row],[Column10]]+Query2[[#This Row],[Column11]]/#REF!+#REF!)</f>
        <v>#REF!</v>
      </c>
      <c r="X348" s="104">
        <f>(Query2[[#This Row],[Column5]]+Query2[[#This Row],[Column6]])</f>
        <v>16727</v>
      </c>
      <c r="Y348" s="104">
        <f>(Query2[[#This Row],[Column7]]+Query2[[#This Row],[Column8]])</f>
        <v>421.40635000000003</v>
      </c>
      <c r="Z348" s="104">
        <f>(Query2[[#This Row],[Column10]]+Query2[[#This Row],[Column11]])</f>
        <v>698930</v>
      </c>
      <c r="AA348" s="104">
        <f>(Query2[[#This Row],[Column12]]+Query2[[#This Row],[Column13]])</f>
        <v>26524.825069999999</v>
      </c>
      <c r="AB348" s="104" t="e">
        <f>(#REF!+#REF!/#REF!+#REF!)</f>
        <v>#REF!</v>
      </c>
      <c r="AC348" s="104" t="e">
        <f>(#REF!+#REF!/#REF!)</f>
        <v>#REF!</v>
      </c>
      <c r="AD348" s="104" t="e">
        <f>(#REF!+#REF!/#REF!)</f>
        <v>#REF!</v>
      </c>
      <c r="AE348" s="104" t="e">
        <f>(#REF!+#REF!/#REF!+#REF!)</f>
        <v>#REF!</v>
      </c>
      <c r="AF348" s="104" t="e">
        <f>(Query2[[#This Row],[Column12]]+Query2[[#This Row],[Column13]]/#REF!)</f>
        <v>#REF!</v>
      </c>
      <c r="AG348" s="104" t="e">
        <f>(#REF!+#REF!/#REF!)</f>
        <v>#REF!</v>
      </c>
      <c r="AH348" s="102" t="s">
        <v>167</v>
      </c>
    </row>
    <row r="349" spans="1:34">
      <c r="A349" s="105" t="s">
        <v>210</v>
      </c>
      <c r="B349" s="101" t="s">
        <v>31</v>
      </c>
      <c r="C349" s="101" t="s">
        <v>89</v>
      </c>
      <c r="D349" s="101">
        <v>6051</v>
      </c>
      <c r="E349" s="101">
        <v>506</v>
      </c>
      <c r="F349" s="101">
        <v>15872</v>
      </c>
      <c r="G349" s="101">
        <v>8.4220199999999998</v>
      </c>
      <c r="H349" s="101">
        <v>321.0888185</v>
      </c>
      <c r="I349" s="101">
        <v>486847</v>
      </c>
      <c r="J349" s="101">
        <v>449455</v>
      </c>
      <c r="K349" s="101">
        <v>239369</v>
      </c>
      <c r="L349" s="101">
        <v>14858.146438600001</v>
      </c>
      <c r="M349" s="101">
        <v>3379.5148738999997</v>
      </c>
      <c r="N349" s="101">
        <f>SUM(Query2[[#This Row],[Column5]],Query2[[#This Row],[Column6]])</f>
        <v>16378</v>
      </c>
      <c r="O349" s="101">
        <f>SUM(Query2[[#This Row],[Column7]],Query2[[#This Row],[Column8]])</f>
        <v>329.51083849999998</v>
      </c>
      <c r="P349" s="101">
        <f>SUM(Query2[[#This Row],[Column10]],Query2[[#This Row],[Column11]])</f>
        <v>688824</v>
      </c>
      <c r="Q349" s="101">
        <f>SUM(Query2[[#This Row],[Column12]],Query2[[#This Row],[Column13]])</f>
        <v>18237.6613125</v>
      </c>
      <c r="R349" s="103">
        <f>(Query2[[#This Row],[Column4]]/D405)</f>
        <v>8.8526816339554398E-4</v>
      </c>
      <c r="S349" s="103">
        <f>(Query2[[#This Row],[Column15]]/O413)</f>
        <v>5.117922468394128E-4</v>
      </c>
      <c r="T349" s="103">
        <f>(Query2[[#This Row],[Column14]]/N413)</f>
        <v>7.7872566000898548E-4</v>
      </c>
      <c r="U349" s="103">
        <f>(Query2[[#This Row],[Column9]]/I405)</f>
        <v>1.8868707711316487E-2</v>
      </c>
      <c r="V349" s="103">
        <f>(Query2[[#This Row],[Column17]]/Q413)</f>
        <v>1.0716031132755415E-2</v>
      </c>
      <c r="W349" s="103">
        <f>(Query2[[#This Row],[Column10]]+Query2[[#This Row],[Column11]]/J405+K405)</f>
        <v>19205167.01243468</v>
      </c>
      <c r="X349" s="104">
        <f>(Query2[[#This Row],[Column5]]+Query2[[#This Row],[Column6]])</f>
        <v>16378</v>
      </c>
      <c r="Y349" s="104">
        <f>(Query2[[#This Row],[Column7]]+Query2[[#This Row],[Column8]])</f>
        <v>329.51083849999998</v>
      </c>
      <c r="Z349" s="104">
        <f>(Query2[[#This Row],[Column10]]+Query2[[#This Row],[Column11]])</f>
        <v>688824</v>
      </c>
      <c r="AA349" s="104">
        <f>(Query2[[#This Row],[Column12]]+Query2[[#This Row],[Column13]])</f>
        <v>18237.6613125</v>
      </c>
      <c r="AB349" s="104">
        <f t="shared" ref="AB349:AB363" si="90">(G405+H405/E405+F405)</f>
        <v>11246178.373575239</v>
      </c>
      <c r="AC349" s="104">
        <f t="shared" ref="AC349:AC363" si="91">(G405+H405/D405)</f>
        <v>1215.0076640281518</v>
      </c>
      <c r="AD349" s="104">
        <f t="shared" ref="AD349:AD363" si="92">(E405+F405/D405)</f>
        <v>24351.645148647072</v>
      </c>
      <c r="AE349" s="104">
        <f t="shared" ref="AE349:AE363" si="93">(L405+M405/J405+K405)</f>
        <v>19843698.988601971</v>
      </c>
      <c r="AF349" s="104">
        <f>(Query2[[#This Row],[Column12]]+Query2[[#This Row],[Column13]]/I405)</f>
        <v>14858.146569579709</v>
      </c>
      <c r="AG349" s="104">
        <f t="shared" ref="AG349:AG363" si="94">(J405+K405/I405)</f>
        <v>19250114.726914302</v>
      </c>
      <c r="AH349" s="102" t="s">
        <v>167</v>
      </c>
    </row>
    <row r="350" spans="1:34">
      <c r="A350" s="105" t="s">
        <v>210</v>
      </c>
      <c r="B350" s="101" t="s">
        <v>32</v>
      </c>
      <c r="C350" s="101" t="s">
        <v>89</v>
      </c>
      <c r="D350" s="101">
        <v>0</v>
      </c>
      <c r="E350" s="101">
        <v>0</v>
      </c>
      <c r="F350" s="101">
        <v>0</v>
      </c>
      <c r="G350" s="101">
        <v>0</v>
      </c>
      <c r="H350" s="101">
        <v>0</v>
      </c>
      <c r="I350" s="101">
        <v>7785619</v>
      </c>
      <c r="J350" s="101">
        <v>6635347</v>
      </c>
      <c r="K350" s="101">
        <v>4255409</v>
      </c>
      <c r="L350" s="101">
        <v>323780.36264000001</v>
      </c>
      <c r="M350" s="101">
        <v>64459.852686999999</v>
      </c>
      <c r="N350" s="101">
        <f>SUM(Query2[[#This Row],[Column5]],Query2[[#This Row],[Column6]])</f>
        <v>0</v>
      </c>
      <c r="O350" s="101">
        <f>SUM(Query2[[#This Row],[Column7]],Query2[[#This Row],[Column8]])</f>
        <v>0</v>
      </c>
      <c r="P350" s="101">
        <f>SUM(Query2[[#This Row],[Column10]],Query2[[#This Row],[Column11]])</f>
        <v>10890756</v>
      </c>
      <c r="Q350" s="101">
        <f>SUM(Query2[[#This Row],[Column12]],Query2[[#This Row],[Column13]])</f>
        <v>388240.21532700001</v>
      </c>
      <c r="R350" s="103" t="e">
        <f>(Query2[[#This Row],[Column4]]/D406)</f>
        <v>#DIV/0!</v>
      </c>
      <c r="S350" s="103">
        <f>(Query2[[#This Row],[Column15]]/O414)</f>
        <v>0</v>
      </c>
      <c r="T350" s="103">
        <f>(Query2[[#This Row],[Column14]]/N414)</f>
        <v>0</v>
      </c>
      <c r="U350" s="103">
        <f>(Query2[[#This Row],[Column9]]/I406)</f>
        <v>2.030176427470836</v>
      </c>
      <c r="V350" s="103">
        <f>(Query2[[#This Row],[Column17]]/Q414)</f>
        <v>4.5263051061935764</v>
      </c>
      <c r="W350" s="103">
        <f>(Query2[[#This Row],[Column10]]+Query2[[#This Row],[Column11]]/J406+K406)</f>
        <v>7594636.0872955024</v>
      </c>
      <c r="X350" s="104">
        <f>(Query2[[#This Row],[Column5]]+Query2[[#This Row],[Column6]])</f>
        <v>0</v>
      </c>
      <c r="Y350" s="104">
        <f>(Query2[[#This Row],[Column7]]+Query2[[#This Row],[Column8]])</f>
        <v>0</v>
      </c>
      <c r="Z350" s="104">
        <f>(Query2[[#This Row],[Column10]]+Query2[[#This Row],[Column11]])</f>
        <v>10890756</v>
      </c>
      <c r="AA350" s="104">
        <f>(Query2[[#This Row],[Column12]]+Query2[[#This Row],[Column13]])</f>
        <v>388240.21532700001</v>
      </c>
      <c r="AB350" s="104" t="e">
        <f t="shared" si="90"/>
        <v>#DIV/0!</v>
      </c>
      <c r="AC350" s="104" t="e">
        <f t="shared" si="91"/>
        <v>#DIV/0!</v>
      </c>
      <c r="AD350" s="104" t="e">
        <f t="shared" si="92"/>
        <v>#DIV/0!</v>
      </c>
      <c r="AE350" s="104">
        <f t="shared" si="93"/>
        <v>1042451.4558076805</v>
      </c>
      <c r="AF350" s="104">
        <f>(Query2[[#This Row],[Column12]]+Query2[[#This Row],[Column13]]/I406)</f>
        <v>323780.37944853806</v>
      </c>
      <c r="AG350" s="104">
        <f t="shared" si="94"/>
        <v>2038719.250143483</v>
      </c>
      <c r="AH350" s="102" t="s">
        <v>167</v>
      </c>
    </row>
    <row r="351" spans="1:34">
      <c r="A351" s="105" t="s">
        <v>210</v>
      </c>
      <c r="B351" s="101" t="s">
        <v>33</v>
      </c>
      <c r="C351" s="101" t="s">
        <v>89</v>
      </c>
      <c r="D351" s="101">
        <v>14570896</v>
      </c>
      <c r="E351" s="101">
        <v>100359</v>
      </c>
      <c r="F351" s="101">
        <v>35835822</v>
      </c>
      <c r="G351" s="101">
        <v>6160.3844799999997</v>
      </c>
      <c r="H351" s="101">
        <v>1340968.58821</v>
      </c>
      <c r="I351" s="101">
        <v>32639937</v>
      </c>
      <c r="J351" s="101">
        <v>28119331</v>
      </c>
      <c r="K351" s="101">
        <v>31251494</v>
      </c>
      <c r="L351" s="101">
        <v>1573373.1542100001</v>
      </c>
      <c r="M351" s="101">
        <v>598411.86436999997</v>
      </c>
      <c r="N351" s="101">
        <f>SUM(Query2[[#This Row],[Column5]],Query2[[#This Row],[Column6]])</f>
        <v>35936181</v>
      </c>
      <c r="O351" s="101">
        <f>SUM(Query2[[#This Row],[Column7]],Query2[[#This Row],[Column8]])</f>
        <v>1347128.97269</v>
      </c>
      <c r="P351" s="101">
        <f>SUM(Query2[[#This Row],[Column10]],Query2[[#This Row],[Column11]])</f>
        <v>59370825</v>
      </c>
      <c r="Q351" s="101">
        <f>SUM(Query2[[#This Row],[Column12]],Query2[[#This Row],[Column13]])</f>
        <v>2171785.0185799999</v>
      </c>
      <c r="R351" s="103" t="e">
        <f>(Query2[[#This Row],[Column4]]/D407)</f>
        <v>#DIV/0!</v>
      </c>
      <c r="S351" s="103">
        <f>(Query2[[#This Row],[Column15]]/O415)</f>
        <v>9.5352540594538659</v>
      </c>
      <c r="T351" s="103">
        <f>(Query2[[#This Row],[Column14]]/N415)</f>
        <v>14.087542960007747</v>
      </c>
      <c r="U351" s="103">
        <f>(Query2[[#This Row],[Column9]]/I407)</f>
        <v>46.04814325740454</v>
      </c>
      <c r="V351" s="103">
        <f>(Query2[[#This Row],[Column17]]/Q415)</f>
        <v>11.519279249885107</v>
      </c>
      <c r="W351" s="103">
        <f>(Query2[[#This Row],[Column10]]+Query2[[#This Row],[Column11]]/J407+K407)</f>
        <v>28344852.043054879</v>
      </c>
      <c r="X351" s="104">
        <f>(Query2[[#This Row],[Column5]]+Query2[[#This Row],[Column6]])</f>
        <v>35936181</v>
      </c>
      <c r="Y351" s="104">
        <f>(Query2[[#This Row],[Column7]]+Query2[[#This Row],[Column8]])</f>
        <v>1347128.97269</v>
      </c>
      <c r="Z351" s="104">
        <f>(Query2[[#This Row],[Column10]]+Query2[[#This Row],[Column11]])</f>
        <v>59370825</v>
      </c>
      <c r="AA351" s="104">
        <f>(Query2[[#This Row],[Column12]]+Query2[[#This Row],[Column13]])</f>
        <v>2171785.0185799999</v>
      </c>
      <c r="AB351" s="104" t="e">
        <f t="shared" si="90"/>
        <v>#DIV/0!</v>
      </c>
      <c r="AC351" s="104" t="e">
        <f t="shared" si="91"/>
        <v>#DIV/0!</v>
      </c>
      <c r="AD351" s="104" t="e">
        <f t="shared" si="92"/>
        <v>#DIV/0!</v>
      </c>
      <c r="AE351" s="104">
        <f t="shared" si="93"/>
        <v>241452.12261450294</v>
      </c>
      <c r="AF351" s="104">
        <f>(Query2[[#This Row],[Column12]]+Query2[[#This Row],[Column13]]/I407)</f>
        <v>1573373.9984443274</v>
      </c>
      <c r="AG351" s="104">
        <f t="shared" si="94"/>
        <v>371851.31804458663</v>
      </c>
      <c r="AH351" s="102" t="s">
        <v>167</v>
      </c>
    </row>
    <row r="352" spans="1:34">
      <c r="A352" s="105" t="s">
        <v>210</v>
      </c>
      <c r="B352" s="101" t="s">
        <v>34</v>
      </c>
      <c r="C352" s="101" t="s">
        <v>89</v>
      </c>
      <c r="D352" s="101">
        <v>9066788</v>
      </c>
      <c r="E352" s="101">
        <v>23306</v>
      </c>
      <c r="F352" s="101">
        <v>19603834</v>
      </c>
      <c r="G352" s="101">
        <v>1044.79629</v>
      </c>
      <c r="H352" s="101">
        <v>587673.41009000002</v>
      </c>
      <c r="I352" s="101">
        <v>46679063</v>
      </c>
      <c r="J352" s="101">
        <v>21240333</v>
      </c>
      <c r="K352" s="101">
        <v>22638113</v>
      </c>
      <c r="L352" s="101">
        <v>1195812.1615200001</v>
      </c>
      <c r="M352" s="101">
        <v>416386.90050430025</v>
      </c>
      <c r="N352" s="101">
        <f>SUM(Query2[[#This Row],[Column5]],Query2[[#This Row],[Column6]])</f>
        <v>19627140</v>
      </c>
      <c r="O352" s="101">
        <f>SUM(Query2[[#This Row],[Column7]],Query2[[#This Row],[Column8]])</f>
        <v>588718.20637999999</v>
      </c>
      <c r="P352" s="101">
        <f>SUM(Query2[[#This Row],[Column10]],Query2[[#This Row],[Column11]])</f>
        <v>43878446</v>
      </c>
      <c r="Q352" s="101">
        <f>SUM(Query2[[#This Row],[Column12]],Query2[[#This Row],[Column13]])</f>
        <v>1612199.0620243005</v>
      </c>
      <c r="R352" s="103">
        <f>(Query2[[#This Row],[Column4]]/D408)</f>
        <v>1762.5948678071541</v>
      </c>
      <c r="S352" s="103">
        <f>(Query2[[#This Row],[Column15]]/O416)</f>
        <v>67.268677733398803</v>
      </c>
      <c r="T352" s="103">
        <f>(Query2[[#This Row],[Column14]]/N416)</f>
        <v>74.692945568574913</v>
      </c>
      <c r="U352" s="103">
        <f>(Query2[[#This Row],[Column9]]/I408)</f>
        <v>22.716165835232466</v>
      </c>
      <c r="V352" s="103">
        <f>(Query2[[#This Row],[Column17]]/Q416)</f>
        <v>4.4218104027549385</v>
      </c>
      <c r="W352" s="103">
        <f>(Query2[[#This Row],[Column10]]+Query2[[#This Row],[Column11]]/J408+K408)</f>
        <v>22350332.381621271</v>
      </c>
      <c r="X352" s="104">
        <f>(Query2[[#This Row],[Column5]]+Query2[[#This Row],[Column6]])</f>
        <v>19627140</v>
      </c>
      <c r="Y352" s="104">
        <f>(Query2[[#This Row],[Column7]]+Query2[[#This Row],[Column8]])</f>
        <v>588718.20637999999</v>
      </c>
      <c r="Z352" s="104">
        <f>(Query2[[#This Row],[Column10]]+Query2[[#This Row],[Column11]])</f>
        <v>43878446</v>
      </c>
      <c r="AA352" s="104">
        <f>(Query2[[#This Row],[Column12]]+Query2[[#This Row],[Column13]])</f>
        <v>1612199.0620243005</v>
      </c>
      <c r="AB352" s="104">
        <f t="shared" si="90"/>
        <v>11049.088768560563</v>
      </c>
      <c r="AC352" s="104">
        <f t="shared" si="91"/>
        <v>3.1780062755637637</v>
      </c>
      <c r="AD352" s="104">
        <f t="shared" si="92"/>
        <v>73.146384136858472</v>
      </c>
      <c r="AE352" s="104">
        <f t="shared" si="93"/>
        <v>1205239.8735086294</v>
      </c>
      <c r="AF352" s="104">
        <f>(Query2[[#This Row],[Column12]]+Query2[[#This Row],[Column13]]/I408)</f>
        <v>1195812.3641528997</v>
      </c>
      <c r="AG352" s="104">
        <f t="shared" si="94"/>
        <v>1989006.5401709003</v>
      </c>
      <c r="AH352" s="102" t="s">
        <v>167</v>
      </c>
    </row>
    <row r="353" spans="1:34">
      <c r="A353" s="105" t="s">
        <v>210</v>
      </c>
      <c r="B353" s="101" t="s">
        <v>35</v>
      </c>
      <c r="C353" s="101" t="s">
        <v>89</v>
      </c>
      <c r="D353" s="101">
        <v>862</v>
      </c>
      <c r="E353" s="101">
        <v>2</v>
      </c>
      <c r="F353" s="101">
        <v>2457</v>
      </c>
      <c r="G353" s="101">
        <v>3.5000000000000003E-2</v>
      </c>
      <c r="H353" s="101">
        <v>62.6660489</v>
      </c>
      <c r="I353" s="101">
        <v>2197769</v>
      </c>
      <c r="J353" s="101">
        <v>1728542</v>
      </c>
      <c r="K353" s="101">
        <v>1134883</v>
      </c>
      <c r="L353" s="101">
        <v>72485.619070000001</v>
      </c>
      <c r="M353" s="101">
        <v>13127.045646200002</v>
      </c>
      <c r="N353" s="101">
        <f>SUM(Query2[[#This Row],[Column5]],Query2[[#This Row],[Column6]])</f>
        <v>2459</v>
      </c>
      <c r="O353" s="101">
        <f>SUM(Query2[[#This Row],[Column7]],Query2[[#This Row],[Column8]])</f>
        <v>62.701048899999996</v>
      </c>
      <c r="P353" s="101">
        <f>SUM(Query2[[#This Row],[Column10]],Query2[[#This Row],[Column11]])</f>
        <v>2863425</v>
      </c>
      <c r="Q353" s="101">
        <f>SUM(Query2[[#This Row],[Column12]],Query2[[#This Row],[Column13]])</f>
        <v>85612.664716200001</v>
      </c>
      <c r="R353" s="103">
        <f>(Query2[[#This Row],[Column4]]/D409)</f>
        <v>0.10221747895173722</v>
      </c>
      <c r="S353" s="103" t="e">
        <f>(Query2[[#This Row],[Column15]]/O417)</f>
        <v>#DIV/0!</v>
      </c>
      <c r="T353" s="103" t="e">
        <f>(Query2[[#This Row],[Column14]]/N417)</f>
        <v>#DIV/0!</v>
      </c>
      <c r="U353" s="103">
        <f>(Query2[[#This Row],[Column9]]/I409)</f>
        <v>1.955609755229448</v>
      </c>
      <c r="V353" s="103">
        <f>(Query2[[#This Row],[Column17]]/Q417)</f>
        <v>0.4618470438629606</v>
      </c>
      <c r="W353" s="103">
        <f>(Query2[[#This Row],[Column10]]+Query2[[#This Row],[Column11]]/J409+K409)</f>
        <v>2082560.2856874019</v>
      </c>
      <c r="X353" s="104">
        <f>(Query2[[#This Row],[Column5]]+Query2[[#This Row],[Column6]])</f>
        <v>2459</v>
      </c>
      <c r="Y353" s="104">
        <f>(Query2[[#This Row],[Column7]]+Query2[[#This Row],[Column8]])</f>
        <v>62.701048899999996</v>
      </c>
      <c r="Z353" s="104">
        <f>(Query2[[#This Row],[Column10]]+Query2[[#This Row],[Column11]])</f>
        <v>2863425</v>
      </c>
      <c r="AA353" s="104">
        <f>(Query2[[#This Row],[Column12]]+Query2[[#This Row],[Column13]])</f>
        <v>85612.664716200001</v>
      </c>
      <c r="AB353" s="104">
        <f t="shared" si="90"/>
        <v>16642.396803368199</v>
      </c>
      <c r="AC353" s="104">
        <f t="shared" si="91"/>
        <v>29.590735030238349</v>
      </c>
      <c r="AD353" s="104">
        <f t="shared" si="92"/>
        <v>479.96988023242028</v>
      </c>
      <c r="AE353" s="104">
        <f t="shared" si="93"/>
        <v>373391.46634782141</v>
      </c>
      <c r="AF353" s="104">
        <f>(Query2[[#This Row],[Column12]]+Query2[[#This Row],[Column13]]/I409)</f>
        <v>72485.630750653669</v>
      </c>
      <c r="AG353" s="104">
        <f t="shared" si="94"/>
        <v>345402.31500816852</v>
      </c>
      <c r="AH353" s="102" t="s">
        <v>167</v>
      </c>
    </row>
    <row r="354" spans="1:34">
      <c r="A354" s="105" t="s">
        <v>210</v>
      </c>
      <c r="B354" s="101" t="s">
        <v>36</v>
      </c>
      <c r="C354" s="101" t="s">
        <v>89</v>
      </c>
      <c r="D354" s="101">
        <v>1352725</v>
      </c>
      <c r="E354" s="101">
        <v>8500</v>
      </c>
      <c r="F354" s="101">
        <v>2396887</v>
      </c>
      <c r="G354" s="101">
        <v>457.48881999999998</v>
      </c>
      <c r="H354" s="101">
        <v>124052.84050000001</v>
      </c>
      <c r="I354" s="101">
        <v>5703940</v>
      </c>
      <c r="J354" s="101">
        <v>2550324</v>
      </c>
      <c r="K354" s="101">
        <v>2119261</v>
      </c>
      <c r="L354" s="101">
        <v>140653.4719487</v>
      </c>
      <c r="M354" s="101">
        <v>39169.754950000002</v>
      </c>
      <c r="N354" s="101">
        <f>SUM(Query2[[#This Row],[Column5]],Query2[[#This Row],[Column6]])</f>
        <v>2405387</v>
      </c>
      <c r="O354" s="101">
        <f>SUM(Query2[[#This Row],[Column7]],Query2[[#This Row],[Column8]])</f>
        <v>124510.32932</v>
      </c>
      <c r="P354" s="101">
        <f>SUM(Query2[[#This Row],[Column10]],Query2[[#This Row],[Column11]])</f>
        <v>4669585</v>
      </c>
      <c r="Q354" s="101">
        <f>SUM(Query2[[#This Row],[Column12]],Query2[[#This Row],[Column13]])</f>
        <v>179823.2268987</v>
      </c>
      <c r="R354" s="103">
        <f>(Query2[[#This Row],[Column4]]/D410)</f>
        <v>224.1095096090126</v>
      </c>
      <c r="S354" s="103">
        <f>(Query2[[#This Row],[Column15]]/O418)</f>
        <v>243.21962730905182</v>
      </c>
      <c r="T354" s="103">
        <f>(Query2[[#This Row],[Column14]]/N418)</f>
        <v>324.43849473968169</v>
      </c>
      <c r="U354" s="103">
        <f>(Query2[[#This Row],[Column9]]/I410)</f>
        <v>11.498441727042184</v>
      </c>
      <c r="V354" s="103">
        <f>(Query2[[#This Row],[Column17]]/Q418)</f>
        <v>0.72388218120392478</v>
      </c>
      <c r="W354" s="103">
        <f>(Query2[[#This Row],[Column10]]+Query2[[#This Row],[Column11]]/J410+K410)</f>
        <v>2798666.6699816003</v>
      </c>
      <c r="X354" s="104">
        <f>(Query2[[#This Row],[Column5]]+Query2[[#This Row],[Column6]])</f>
        <v>2405387</v>
      </c>
      <c r="Y354" s="104">
        <f>(Query2[[#This Row],[Column7]]+Query2[[#This Row],[Column8]])</f>
        <v>124510.32932</v>
      </c>
      <c r="Z354" s="104">
        <f>(Query2[[#This Row],[Column10]]+Query2[[#This Row],[Column11]])</f>
        <v>4669585</v>
      </c>
      <c r="AA354" s="104">
        <f>(Query2[[#This Row],[Column12]]+Query2[[#This Row],[Column13]])</f>
        <v>179823.2268987</v>
      </c>
      <c r="AB354" s="104">
        <f t="shared" si="90"/>
        <v>16621.315412824097</v>
      </c>
      <c r="AC354" s="104">
        <f t="shared" si="91"/>
        <v>5.7088359188866793</v>
      </c>
      <c r="AD354" s="104">
        <f t="shared" si="92"/>
        <v>500.75265076209411</v>
      </c>
      <c r="AE354" s="104">
        <f t="shared" si="93"/>
        <v>263358.17515687167</v>
      </c>
      <c r="AF354" s="104">
        <f>(Query2[[#This Row],[Column12]]+Query2[[#This Row],[Column13]]/I410)</f>
        <v>140653.55091010997</v>
      </c>
      <c r="AG354" s="104">
        <f t="shared" si="94"/>
        <v>453805.50061887427</v>
      </c>
      <c r="AH354" s="102" t="s">
        <v>167</v>
      </c>
    </row>
    <row r="355" spans="1:34">
      <c r="A355" s="105" t="s">
        <v>210</v>
      </c>
      <c r="B355" s="101" t="s">
        <v>37</v>
      </c>
      <c r="C355" s="101" t="s">
        <v>89</v>
      </c>
      <c r="D355" s="101">
        <v>77268</v>
      </c>
      <c r="E355" s="101">
        <v>4297</v>
      </c>
      <c r="F355" s="101">
        <v>225259</v>
      </c>
      <c r="G355" s="101">
        <v>166.59200000000001</v>
      </c>
      <c r="H355" s="101">
        <v>7695.3014632000004</v>
      </c>
      <c r="I355" s="101">
        <v>4272507</v>
      </c>
      <c r="J355" s="101">
        <v>5061897</v>
      </c>
      <c r="K355" s="101">
        <v>2147504</v>
      </c>
      <c r="L355" s="101">
        <v>277272.49745000002</v>
      </c>
      <c r="M355" s="101">
        <v>23479.2266375</v>
      </c>
      <c r="N355" s="101">
        <f>SUM(Query2[[#This Row],[Column5]],Query2[[#This Row],[Column6]])</f>
        <v>229556</v>
      </c>
      <c r="O355" s="101">
        <f>SUM(Query2[[#This Row],[Column7]],Query2[[#This Row],[Column8]])</f>
        <v>7861.8934632</v>
      </c>
      <c r="P355" s="101">
        <f>SUM(Query2[[#This Row],[Column10]],Query2[[#This Row],[Column11]])</f>
        <v>7209401</v>
      </c>
      <c r="Q355" s="101">
        <f>SUM(Query2[[#This Row],[Column12]],Query2[[#This Row],[Column13]])</f>
        <v>300751.72408750001</v>
      </c>
      <c r="R355" s="103" t="e">
        <f>(Query2[[#This Row],[Column4]]/D411)</f>
        <v>#DIV/0!</v>
      </c>
      <c r="S355" s="103">
        <f>(Query2[[#This Row],[Column15]]/O419)</f>
        <v>6.1928133353420164E-2</v>
      </c>
      <c r="T355" s="103">
        <f>(Query2[[#This Row],[Column14]]/N419)</f>
        <v>5.976988868848946E-2</v>
      </c>
      <c r="U355" s="103">
        <f>(Query2[[#This Row],[Column9]]/I411)</f>
        <v>0.54269390399192152</v>
      </c>
      <c r="V355" s="103">
        <f>(Query2[[#This Row],[Column17]]/Q419)</f>
        <v>0.77616214088775948</v>
      </c>
      <c r="W355" s="103">
        <f>(Query2[[#This Row],[Column10]]+Query2[[#This Row],[Column11]]/J411+K411)</f>
        <v>9558991.3256647456</v>
      </c>
      <c r="X355" s="104">
        <f>(Query2[[#This Row],[Column5]]+Query2[[#This Row],[Column6]])</f>
        <v>229556</v>
      </c>
      <c r="Y355" s="104">
        <f>(Query2[[#This Row],[Column7]]+Query2[[#This Row],[Column8]])</f>
        <v>7861.8934632</v>
      </c>
      <c r="Z355" s="104">
        <f>(Query2[[#This Row],[Column10]]+Query2[[#This Row],[Column11]])</f>
        <v>7209401</v>
      </c>
      <c r="AA355" s="104">
        <f>(Query2[[#This Row],[Column12]]+Query2[[#This Row],[Column13]])</f>
        <v>300751.72408750001</v>
      </c>
      <c r="AB355" s="104" t="e">
        <f t="shared" si="90"/>
        <v>#DIV/0!</v>
      </c>
      <c r="AC355" s="104" t="e">
        <f t="shared" si="91"/>
        <v>#DIV/0!</v>
      </c>
      <c r="AD355" s="104" t="e">
        <f t="shared" si="92"/>
        <v>#DIV/0!</v>
      </c>
      <c r="AE355" s="104">
        <f t="shared" si="93"/>
        <v>4819408.0084788334</v>
      </c>
      <c r="AF355" s="104">
        <f>(Query2[[#This Row],[Column12]]+Query2[[#This Row],[Column13]]/I411)</f>
        <v>277272.50043233176</v>
      </c>
      <c r="AG355" s="104">
        <f t="shared" si="94"/>
        <v>6594217.5712209484</v>
      </c>
      <c r="AH355" s="102" t="s">
        <v>167</v>
      </c>
    </row>
    <row r="356" spans="1:34">
      <c r="A356" s="105" t="s">
        <v>210</v>
      </c>
      <c r="B356" s="101" t="s">
        <v>38</v>
      </c>
      <c r="C356" s="101" t="s">
        <v>89</v>
      </c>
      <c r="D356" s="101">
        <v>0</v>
      </c>
      <c r="E356" s="101">
        <v>0</v>
      </c>
      <c r="F356" s="101">
        <v>0</v>
      </c>
      <c r="G356" s="101">
        <v>0</v>
      </c>
      <c r="H356" s="101">
        <v>0</v>
      </c>
      <c r="I356" s="101">
        <v>4774607</v>
      </c>
      <c r="J356" s="101">
        <v>3785342</v>
      </c>
      <c r="K356" s="101">
        <v>2548594</v>
      </c>
      <c r="L356" s="101">
        <v>155154.91802000001</v>
      </c>
      <c r="M356" s="101">
        <v>30825.543229999999</v>
      </c>
      <c r="N356" s="101">
        <f>SUM(Query2[[#This Row],[Column5]],Query2[[#This Row],[Column6]])</f>
        <v>0</v>
      </c>
      <c r="O356" s="101">
        <f>SUM(Query2[[#This Row],[Column7]],Query2[[#This Row],[Column8]])</f>
        <v>0</v>
      </c>
      <c r="P356" s="101">
        <f>SUM(Query2[[#This Row],[Column10]],Query2[[#This Row],[Column11]])</f>
        <v>6333936</v>
      </c>
      <c r="Q356" s="101">
        <f>SUM(Query2[[#This Row],[Column12]],Query2[[#This Row],[Column13]])</f>
        <v>185980.46125000002</v>
      </c>
      <c r="R356" s="103">
        <f>(Query2[[#This Row],[Column4]]/D412)</f>
        <v>0</v>
      </c>
      <c r="S356" s="103">
        <f>(Query2[[#This Row],[Column15]]/O420)</f>
        <v>0</v>
      </c>
      <c r="T356" s="103">
        <f>(Query2[[#This Row],[Column14]]/N420)</f>
        <v>0</v>
      </c>
      <c r="U356" s="103">
        <f>(Query2[[#This Row],[Column9]]/I412)</f>
        <v>0.14454686941868819</v>
      </c>
      <c r="V356" s="103">
        <f>(Query2[[#This Row],[Column17]]/Q420)</f>
        <v>6.7928832390293792</v>
      </c>
      <c r="W356" s="103">
        <f>(Query2[[#This Row],[Column10]]+Query2[[#This Row],[Column11]]/J412+K412)</f>
        <v>37063500.088797696</v>
      </c>
      <c r="X356" s="104">
        <f>(Query2[[#This Row],[Column5]]+Query2[[#This Row],[Column6]])</f>
        <v>0</v>
      </c>
      <c r="Y356" s="104">
        <f>(Query2[[#This Row],[Column7]]+Query2[[#This Row],[Column8]])</f>
        <v>0</v>
      </c>
      <c r="Z356" s="104">
        <f>(Query2[[#This Row],[Column10]]+Query2[[#This Row],[Column11]])</f>
        <v>6333936</v>
      </c>
      <c r="AA356" s="104">
        <f>(Query2[[#This Row],[Column12]]+Query2[[#This Row],[Column13]])</f>
        <v>185980.46125000002</v>
      </c>
      <c r="AB356" s="104">
        <f t="shared" si="90"/>
        <v>37512958.059250042</v>
      </c>
      <c r="AC356" s="104">
        <f t="shared" si="91"/>
        <v>6074.0826259093274</v>
      </c>
      <c r="AD356" s="104">
        <f t="shared" si="92"/>
        <v>99342.552066744393</v>
      </c>
      <c r="AE356" s="104">
        <f t="shared" si="93"/>
        <v>34905883.786033288</v>
      </c>
      <c r="AF356" s="104">
        <f>(Query2[[#This Row],[Column12]]+Query2[[#This Row],[Column13]]/I412)</f>
        <v>155154.91895321521</v>
      </c>
      <c r="AG356" s="104">
        <f t="shared" si="94"/>
        <v>28701128.007465862</v>
      </c>
      <c r="AH356" s="102" t="s">
        <v>167</v>
      </c>
    </row>
    <row r="357" spans="1:34">
      <c r="A357" s="105" t="s">
        <v>210</v>
      </c>
      <c r="B357" s="101" t="s">
        <v>39</v>
      </c>
      <c r="C357" s="101" t="s">
        <v>89</v>
      </c>
      <c r="D357" s="101">
        <v>2834</v>
      </c>
      <c r="E357" s="101">
        <v>79</v>
      </c>
      <c r="F357" s="101">
        <v>7502</v>
      </c>
      <c r="G357" s="101">
        <v>2.8968799999999999</v>
      </c>
      <c r="H357" s="101">
        <v>531.12744999999995</v>
      </c>
      <c r="I357" s="101">
        <v>4014442</v>
      </c>
      <c r="J357" s="101">
        <v>4255325</v>
      </c>
      <c r="K357" s="101">
        <v>2174109</v>
      </c>
      <c r="L357" s="101">
        <v>200146.71734999999</v>
      </c>
      <c r="M357" s="101">
        <v>35774.140469999998</v>
      </c>
      <c r="N357" s="101">
        <f>SUM(Query2[[#This Row],[Column5]],Query2[[#This Row],[Column6]])</f>
        <v>7581</v>
      </c>
      <c r="O357" s="101">
        <f>SUM(Query2[[#This Row],[Column7]],Query2[[#This Row],[Column8]])</f>
        <v>534.02432999999996</v>
      </c>
      <c r="P357" s="101">
        <f>SUM(Query2[[#This Row],[Column10]],Query2[[#This Row],[Column11]])</f>
        <v>6429434</v>
      </c>
      <c r="Q357" s="101">
        <f>SUM(Query2[[#This Row],[Column12]],Query2[[#This Row],[Column13]])</f>
        <v>235920.85781999998</v>
      </c>
      <c r="R357" s="103">
        <f>(Query2[[#This Row],[Column4]]/D413)</f>
        <v>3.1074684066735353E-4</v>
      </c>
      <c r="S357" s="103" t="e">
        <f>(Query2[[#This Row],[Column15]]/O421)</f>
        <v>#DIV/0!</v>
      </c>
      <c r="T357" s="103" t="e">
        <f>(Query2[[#This Row],[Column14]]/N421)</f>
        <v>#DIV/0!</v>
      </c>
      <c r="U357" s="103">
        <f>(Query2[[#This Row],[Column9]]/I413)</f>
        <v>8.5641893398206353E-2</v>
      </c>
      <c r="V357" s="103">
        <f>(Query2[[#This Row],[Column17]]/Q421)</f>
        <v>1.7211224115405568</v>
      </c>
      <c r="W357" s="103">
        <f>(Query2[[#This Row],[Column10]]+Query2[[#This Row],[Column11]]/J413+K413)</f>
        <v>28298528.099813301</v>
      </c>
      <c r="X357" s="104">
        <f>(Query2[[#This Row],[Column5]]+Query2[[#This Row],[Column6]])</f>
        <v>7581</v>
      </c>
      <c r="Y357" s="104">
        <f>(Query2[[#This Row],[Column7]]+Query2[[#This Row],[Column8]])</f>
        <v>534.02432999999996</v>
      </c>
      <c r="Z357" s="104">
        <f>(Query2[[#This Row],[Column10]]+Query2[[#This Row],[Column11]])</f>
        <v>6429434</v>
      </c>
      <c r="AA357" s="104">
        <f>(Query2[[#This Row],[Column12]]+Query2[[#This Row],[Column13]])</f>
        <v>235920.85781999998</v>
      </c>
      <c r="AB357" s="104">
        <f t="shared" si="90"/>
        <v>21009145.987487681</v>
      </c>
      <c r="AC357" s="104">
        <f t="shared" si="91"/>
        <v>1119.0495937568865</v>
      </c>
      <c r="AD357" s="104">
        <f t="shared" si="92"/>
        <v>23799.303517864762</v>
      </c>
      <c r="AE357" s="104">
        <f t="shared" si="93"/>
        <v>25297702.204090368</v>
      </c>
      <c r="AF357" s="104">
        <f>(Query2[[#This Row],[Column12]]+Query2[[#This Row],[Column13]]/I413)</f>
        <v>200146.71811318578</v>
      </c>
      <c r="AG357" s="104">
        <f t="shared" si="94"/>
        <v>21781756.512924444</v>
      </c>
      <c r="AH357" s="102" t="s">
        <v>167</v>
      </c>
    </row>
    <row r="358" spans="1:34">
      <c r="A358" s="105" t="s">
        <v>210</v>
      </c>
      <c r="B358" s="101" t="s">
        <v>40</v>
      </c>
      <c r="C358" s="101" t="s">
        <v>89</v>
      </c>
      <c r="D358" s="101">
        <v>2315363</v>
      </c>
      <c r="E358" s="101">
        <v>808</v>
      </c>
      <c r="F358" s="101">
        <v>3542425</v>
      </c>
      <c r="G358" s="101">
        <v>47.467908900000005</v>
      </c>
      <c r="H358" s="101">
        <v>110473.6929679</v>
      </c>
      <c r="I358" s="101">
        <v>15296948</v>
      </c>
      <c r="J358" s="101">
        <v>5816952</v>
      </c>
      <c r="K358" s="101">
        <v>7090426</v>
      </c>
      <c r="L358" s="101">
        <v>249981.81407389999</v>
      </c>
      <c r="M358" s="101">
        <v>108905.44491999999</v>
      </c>
      <c r="N358" s="101">
        <f>SUM(Query2[[#This Row],[Column5]],Query2[[#This Row],[Column6]])</f>
        <v>3543233</v>
      </c>
      <c r="O358" s="101">
        <f>SUM(Query2[[#This Row],[Column7]],Query2[[#This Row],[Column8]])</f>
        <v>110521.1608768</v>
      </c>
      <c r="P358" s="101">
        <f>SUM(Query2[[#This Row],[Column10]],Query2[[#This Row],[Column11]])</f>
        <v>12907378</v>
      </c>
      <c r="Q358" s="101">
        <f>SUM(Query2[[#This Row],[Column12]],Query2[[#This Row],[Column13]])</f>
        <v>358887.25899389997</v>
      </c>
      <c r="R358" s="103">
        <f>(Query2[[#This Row],[Column4]]/D414)</f>
        <v>730.85953282828279</v>
      </c>
      <c r="S358" s="103">
        <f>(Query2[[#This Row],[Column15]]/O422)</f>
        <v>59.184836021517796</v>
      </c>
      <c r="T358" s="103">
        <f>(Query2[[#This Row],[Column14]]/N422)</f>
        <v>74.200724576981074</v>
      </c>
      <c r="U358" s="103">
        <f>(Query2[[#This Row],[Column9]]/I414)</f>
        <v>6.7478219595879212</v>
      </c>
      <c r="V358" s="103">
        <f>(Query2[[#This Row],[Column17]]/Q422)</f>
        <v>1.6451208327204299</v>
      </c>
      <c r="W358" s="103">
        <f>(Query2[[#This Row],[Column10]]+Query2[[#This Row],[Column11]]/J414+K414)</f>
        <v>7043545.0827240329</v>
      </c>
      <c r="X358" s="104">
        <f>(Query2[[#This Row],[Column5]]+Query2[[#This Row],[Column6]])</f>
        <v>3543233</v>
      </c>
      <c r="Y358" s="104">
        <f>(Query2[[#This Row],[Column7]]+Query2[[#This Row],[Column8]])</f>
        <v>110521.1608768</v>
      </c>
      <c r="Z358" s="104">
        <f>(Query2[[#This Row],[Column10]]+Query2[[#This Row],[Column11]])</f>
        <v>12907378</v>
      </c>
      <c r="AA358" s="104">
        <f>(Query2[[#This Row],[Column12]]+Query2[[#This Row],[Column13]])</f>
        <v>358887.25899389997</v>
      </c>
      <c r="AB358" s="104" t="e">
        <f t="shared" si="90"/>
        <v>#DIV/0!</v>
      </c>
      <c r="AC358" s="104">
        <f t="shared" si="91"/>
        <v>8.7952351641414156E-2</v>
      </c>
      <c r="AD358" s="104">
        <f t="shared" si="92"/>
        <v>3.7386363636363638</v>
      </c>
      <c r="AE358" s="104">
        <f t="shared" si="93"/>
        <v>1297623.4995572444</v>
      </c>
      <c r="AF358" s="104">
        <f>(Query2[[#This Row],[Column12]]+Query2[[#This Row],[Column13]]/I414)</f>
        <v>249981.86211449953</v>
      </c>
      <c r="AG358" s="104">
        <f t="shared" si="94"/>
        <v>1736690.5410755263</v>
      </c>
      <c r="AH358" s="102" t="s">
        <v>167</v>
      </c>
    </row>
    <row r="359" spans="1:34">
      <c r="A359" s="105" t="s">
        <v>210</v>
      </c>
      <c r="B359" s="101" t="s">
        <v>41</v>
      </c>
      <c r="C359" s="101" t="s">
        <v>89</v>
      </c>
      <c r="D359" s="101">
        <v>2609962</v>
      </c>
      <c r="E359" s="101">
        <v>96</v>
      </c>
      <c r="F359" s="101">
        <v>5472315</v>
      </c>
      <c r="G359" s="101">
        <v>7.9711144999999997</v>
      </c>
      <c r="H359" s="101">
        <v>198023.10911200001</v>
      </c>
      <c r="I359" s="101">
        <v>999945</v>
      </c>
      <c r="J359" s="101">
        <v>488927</v>
      </c>
      <c r="K359" s="101">
        <v>424506</v>
      </c>
      <c r="L359" s="101">
        <v>20346.745447000001</v>
      </c>
      <c r="M359" s="101">
        <v>6078.6742760000006</v>
      </c>
      <c r="N359" s="101">
        <f>SUM(Query2[[#This Row],[Column5]],Query2[[#This Row],[Column6]])</f>
        <v>5472411</v>
      </c>
      <c r="O359" s="101">
        <f>SUM(Query2[[#This Row],[Column7]],Query2[[#This Row],[Column8]])</f>
        <v>198031.08022649999</v>
      </c>
      <c r="P359" s="101">
        <f>SUM(Query2[[#This Row],[Column10]],Query2[[#This Row],[Column11]])</f>
        <v>913433</v>
      </c>
      <c r="Q359" s="101">
        <f>SUM(Query2[[#This Row],[Column12]],Query2[[#This Row],[Column13]])</f>
        <v>26425.419723000003</v>
      </c>
      <c r="R359" s="103">
        <f>(Query2[[#This Row],[Column4]]/D415)</f>
        <v>1.9078362774867657</v>
      </c>
      <c r="S359" s="103" t="e">
        <f>(Query2[[#This Row],[Column15]]/O423)</f>
        <v>#DIV/0!</v>
      </c>
      <c r="T359" s="103" t="e">
        <f>(Query2[[#This Row],[Column14]]/N423)</f>
        <v>#DIV/0!</v>
      </c>
      <c r="U359" s="103">
        <f>(Query2[[#This Row],[Column9]]/I415)</f>
        <v>0.17288397394979313</v>
      </c>
      <c r="V359" s="103">
        <f>(Query2[[#This Row],[Column17]]/Q423)</f>
        <v>0.70041629746395129</v>
      </c>
      <c r="W359" s="103">
        <f>(Query2[[#This Row],[Column10]]+Query2[[#This Row],[Column11]]/J415+K415)</f>
        <v>2817641.1309094611</v>
      </c>
      <c r="X359" s="104">
        <f>(Query2[[#This Row],[Column5]]+Query2[[#This Row],[Column6]])</f>
        <v>5472411</v>
      </c>
      <c r="Y359" s="104">
        <f>(Query2[[#This Row],[Column7]]+Query2[[#This Row],[Column8]])</f>
        <v>198031.08022649999</v>
      </c>
      <c r="Z359" s="104">
        <f>(Query2[[#This Row],[Column10]]+Query2[[#This Row],[Column11]])</f>
        <v>913433</v>
      </c>
      <c r="AA359" s="104">
        <f>(Query2[[#This Row],[Column12]]+Query2[[#This Row],[Column13]])</f>
        <v>26425.419723000003</v>
      </c>
      <c r="AB359" s="104">
        <f t="shared" si="90"/>
        <v>2542704.2032276313</v>
      </c>
      <c r="AC359" s="104">
        <f t="shared" si="91"/>
        <v>466.11520164767819</v>
      </c>
      <c r="AD359" s="104">
        <f t="shared" si="92"/>
        <v>8698.8583195299489</v>
      </c>
      <c r="AE359" s="104">
        <f t="shared" si="93"/>
        <v>2474326.8925826927</v>
      </c>
      <c r="AF359" s="104">
        <f>(Query2[[#This Row],[Column12]]+Query2[[#This Row],[Column13]]/I415)</f>
        <v>20346.74649796317</v>
      </c>
      <c r="AG359" s="104">
        <f t="shared" si="94"/>
        <v>3242745.4026194746</v>
      </c>
      <c r="AH359" s="102" t="s">
        <v>167</v>
      </c>
    </row>
    <row r="360" spans="1:34">
      <c r="A360" s="105" t="s">
        <v>210</v>
      </c>
      <c r="B360" s="101" t="s">
        <v>42</v>
      </c>
      <c r="C360" s="101" t="s">
        <v>89</v>
      </c>
      <c r="D360" s="101">
        <v>0</v>
      </c>
      <c r="E360" s="101">
        <v>0</v>
      </c>
      <c r="F360" s="101">
        <v>0</v>
      </c>
      <c r="G360" s="101">
        <v>0</v>
      </c>
      <c r="H360" s="101">
        <v>0</v>
      </c>
      <c r="I360" s="101">
        <v>3272637</v>
      </c>
      <c r="J360" s="101">
        <v>2470449</v>
      </c>
      <c r="K360" s="101">
        <v>1775600</v>
      </c>
      <c r="L360" s="101">
        <v>106176.63550799999</v>
      </c>
      <c r="M360" s="101">
        <v>27324.293290000001</v>
      </c>
      <c r="N360" s="101">
        <f>SUM(Query2[[#This Row],[Column5]],Query2[[#This Row],[Column6]])</f>
        <v>0</v>
      </c>
      <c r="O360" s="101">
        <f>SUM(Query2[[#This Row],[Column7]],Query2[[#This Row],[Column8]])</f>
        <v>0</v>
      </c>
      <c r="P360" s="101">
        <f>SUM(Query2[[#This Row],[Column10]],Query2[[#This Row],[Column11]])</f>
        <v>4246049</v>
      </c>
      <c r="Q360" s="101">
        <f>SUM(Query2[[#This Row],[Column12]],Query2[[#This Row],[Column13]])</f>
        <v>133500.92879799998</v>
      </c>
      <c r="R360" s="103">
        <f>(Query2[[#This Row],[Column4]]/D416)</f>
        <v>0</v>
      </c>
      <c r="S360" s="103">
        <f>(Query2[[#This Row],[Column15]]/O424)</f>
        <v>0</v>
      </c>
      <c r="T360" s="103">
        <f>(Query2[[#This Row],[Column14]]/N424)</f>
        <v>0</v>
      </c>
      <c r="U360" s="103">
        <f>(Query2[[#This Row],[Column9]]/I416)</f>
        <v>0.70909449011686077</v>
      </c>
      <c r="V360" s="103">
        <f>(Query2[[#This Row],[Column17]]/Q424)</f>
        <v>1.3511077299620702</v>
      </c>
      <c r="W360" s="103">
        <f>(Query2[[#This Row],[Column10]]+Query2[[#This Row],[Column11]]/J416+K416)</f>
        <v>5279789.3104089443</v>
      </c>
      <c r="X360" s="104">
        <f>(Query2[[#This Row],[Column5]]+Query2[[#This Row],[Column6]])</f>
        <v>0</v>
      </c>
      <c r="Y360" s="104">
        <f>(Query2[[#This Row],[Column7]]+Query2[[#This Row],[Column8]])</f>
        <v>0</v>
      </c>
      <c r="Z360" s="104">
        <f>(Query2[[#This Row],[Column10]]+Query2[[#This Row],[Column11]])</f>
        <v>4246049</v>
      </c>
      <c r="AA360" s="104">
        <f>(Query2[[#This Row],[Column12]]+Query2[[#This Row],[Column13]])</f>
        <v>133500.92879799998</v>
      </c>
      <c r="AB360" s="104">
        <f t="shared" si="90"/>
        <v>258586.69396554565</v>
      </c>
      <c r="AC360" s="104">
        <f t="shared" si="91"/>
        <v>184.84028516450797</v>
      </c>
      <c r="AD360" s="104">
        <f t="shared" si="92"/>
        <v>4374.2057962383997</v>
      </c>
      <c r="AE360" s="104">
        <f t="shared" si="93"/>
        <v>3145963.2437411509</v>
      </c>
      <c r="AF360" s="104">
        <f>(Query2[[#This Row],[Column12]]+Query2[[#This Row],[Column13]]/I416)</f>
        <v>106176.64142845674</v>
      </c>
      <c r="AG360" s="104">
        <f t="shared" si="94"/>
        <v>5720196.6087101977</v>
      </c>
      <c r="AH360" s="102" t="s">
        <v>167</v>
      </c>
    </row>
    <row r="361" spans="1:34">
      <c r="A361" s="105" t="s">
        <v>210</v>
      </c>
      <c r="B361" s="101" t="s">
        <v>43</v>
      </c>
      <c r="C361" s="101" t="s">
        <v>89</v>
      </c>
      <c r="D361" s="101">
        <v>29769</v>
      </c>
      <c r="E361" s="101">
        <v>1833</v>
      </c>
      <c r="F361" s="101">
        <v>42323</v>
      </c>
      <c r="G361" s="101">
        <v>69.653000000000006</v>
      </c>
      <c r="H361" s="101">
        <v>1588.0771099999999</v>
      </c>
      <c r="I361" s="101">
        <v>1807155</v>
      </c>
      <c r="J361" s="101">
        <v>4761792</v>
      </c>
      <c r="K361" s="101">
        <v>665084</v>
      </c>
      <c r="L361" s="101">
        <v>198357.90171999999</v>
      </c>
      <c r="M361" s="101">
        <v>9624.2052469999999</v>
      </c>
      <c r="N361" s="101">
        <f>SUM(Query2[[#This Row],[Column5]],Query2[[#This Row],[Column6]])</f>
        <v>44156</v>
      </c>
      <c r="O361" s="101">
        <f>SUM(Query2[[#This Row],[Column7]],Query2[[#This Row],[Column8]])</f>
        <v>1657.73011</v>
      </c>
      <c r="P361" s="101">
        <f>SUM(Query2[[#This Row],[Column10]],Query2[[#This Row],[Column11]])</f>
        <v>5426876</v>
      </c>
      <c r="Q361" s="101">
        <f>SUM(Query2[[#This Row],[Column12]],Query2[[#This Row],[Column13]])</f>
        <v>207982.106967</v>
      </c>
      <c r="R361" s="103" t="e">
        <f>(Query2[[#This Row],[Column4]]/D417)</f>
        <v>#DIV/0!</v>
      </c>
      <c r="S361" s="103">
        <f>(Query2[[#This Row],[Column15]]/O425)</f>
        <v>9.4137365219221156E-3</v>
      </c>
      <c r="T361" s="103">
        <f>(Query2[[#This Row],[Column14]]/N425)</f>
        <v>1.0366499275734889E-2</v>
      </c>
      <c r="U361" s="103">
        <f>(Query2[[#This Row],[Column9]]/I417)</f>
        <v>0.3742892583225616</v>
      </c>
      <c r="V361" s="103" t="e">
        <f>(Query2[[#This Row],[Column17]]/Q425)</f>
        <v>#DIV/0!</v>
      </c>
      <c r="W361" s="103">
        <f>(Query2[[#This Row],[Column10]]+Query2[[#This Row],[Column11]]/J417+K417)</f>
        <v>7364158.1778585277</v>
      </c>
      <c r="X361" s="104">
        <f>(Query2[[#This Row],[Column5]]+Query2[[#This Row],[Column6]])</f>
        <v>44156</v>
      </c>
      <c r="Y361" s="104">
        <f>(Query2[[#This Row],[Column7]]+Query2[[#This Row],[Column8]])</f>
        <v>1657.73011</v>
      </c>
      <c r="Z361" s="104">
        <f>(Query2[[#This Row],[Column10]]+Query2[[#This Row],[Column11]])</f>
        <v>5426876</v>
      </c>
      <c r="AA361" s="104">
        <f>(Query2[[#This Row],[Column12]]+Query2[[#This Row],[Column13]])</f>
        <v>207982.106967</v>
      </c>
      <c r="AB361" s="104" t="e">
        <f t="shared" si="90"/>
        <v>#DIV/0!</v>
      </c>
      <c r="AC361" s="104" t="e">
        <f t="shared" si="91"/>
        <v>#DIV/0!</v>
      </c>
      <c r="AD361" s="104" t="e">
        <f t="shared" si="92"/>
        <v>#DIV/0!</v>
      </c>
      <c r="AE361" s="104">
        <f t="shared" si="93"/>
        <v>2756439.6761393934</v>
      </c>
      <c r="AF361" s="104">
        <f>(Query2[[#This Row],[Column12]]+Query2[[#This Row],[Column13]]/I417)</f>
        <v>198357.90371331913</v>
      </c>
      <c r="AG361" s="104">
        <f t="shared" si="94"/>
        <v>3739399.5389895388</v>
      </c>
      <c r="AH361" s="102" t="s">
        <v>167</v>
      </c>
    </row>
    <row r="362" spans="1:34">
      <c r="A362" s="105" t="s">
        <v>210</v>
      </c>
      <c r="B362" s="101" t="s">
        <v>44</v>
      </c>
      <c r="C362" s="101" t="s">
        <v>89</v>
      </c>
      <c r="D362" s="101">
        <v>0</v>
      </c>
      <c r="E362" s="101">
        <v>0</v>
      </c>
      <c r="F362" s="101">
        <v>0</v>
      </c>
      <c r="G362" s="101">
        <v>0</v>
      </c>
      <c r="H362" s="101">
        <v>0</v>
      </c>
      <c r="I362" s="101">
        <v>1408263</v>
      </c>
      <c r="J362" s="101">
        <v>708938</v>
      </c>
      <c r="K362" s="101">
        <v>287567</v>
      </c>
      <c r="L362" s="101">
        <v>32454.351621199999</v>
      </c>
      <c r="M362" s="101">
        <v>4364.3281193000003</v>
      </c>
      <c r="N362" s="101">
        <f>SUM(Query2[[#This Row],[Column5]],Query2[[#This Row],[Column6]])</f>
        <v>0</v>
      </c>
      <c r="O362" s="101">
        <f>SUM(Query2[[#This Row],[Column7]],Query2[[#This Row],[Column8]])</f>
        <v>0</v>
      </c>
      <c r="P362" s="101">
        <f>SUM(Query2[[#This Row],[Column10]],Query2[[#This Row],[Column11]])</f>
        <v>996505</v>
      </c>
      <c r="Q362" s="101">
        <f>SUM(Query2[[#This Row],[Column12]],Query2[[#This Row],[Column13]])</f>
        <v>36818.679740499996</v>
      </c>
      <c r="R362" s="103">
        <f>(Query2[[#This Row],[Column4]]/D418)</f>
        <v>0</v>
      </c>
      <c r="S362" s="103">
        <f>(Query2[[#This Row],[Column15]]/O426)</f>
        <v>0</v>
      </c>
      <c r="T362" s="103">
        <f>(Query2[[#This Row],[Column14]]/N426)</f>
        <v>0</v>
      </c>
      <c r="U362" s="103">
        <f>(Query2[[#This Row],[Column9]]/I418)</f>
        <v>0.3476332522175995</v>
      </c>
      <c r="V362" s="103" t="e">
        <f>(Query2[[#This Row],[Column17]]/Q426)</f>
        <v>#DIV/0!</v>
      </c>
      <c r="W362" s="103">
        <f>(Query2[[#This Row],[Column10]]+Query2[[#This Row],[Column11]]/J418+K418)</f>
        <v>3025319.0656560501</v>
      </c>
      <c r="X362" s="104">
        <f>(Query2[[#This Row],[Column5]]+Query2[[#This Row],[Column6]])</f>
        <v>0</v>
      </c>
      <c r="Y362" s="104">
        <f>(Query2[[#This Row],[Column7]]+Query2[[#This Row],[Column8]])</f>
        <v>0</v>
      </c>
      <c r="Z362" s="104">
        <f>(Query2[[#This Row],[Column10]]+Query2[[#This Row],[Column11]])</f>
        <v>996505</v>
      </c>
      <c r="AA362" s="104">
        <f>(Query2[[#This Row],[Column12]]+Query2[[#This Row],[Column13]])</f>
        <v>36818.679740499996</v>
      </c>
      <c r="AB362" s="104">
        <f t="shared" si="90"/>
        <v>7302.1326404958681</v>
      </c>
      <c r="AC362" s="104">
        <f t="shared" si="91"/>
        <v>5.1222900814736096</v>
      </c>
      <c r="AD362" s="104">
        <f t="shared" si="92"/>
        <v>123.58342189160467</v>
      </c>
      <c r="AE362" s="104">
        <f t="shared" si="93"/>
        <v>2526198.6751123867</v>
      </c>
      <c r="AF362" s="104">
        <f>(Query2[[#This Row],[Column12]]+Query2[[#This Row],[Column13]]/I418)</f>
        <v>32454.352698545339</v>
      </c>
      <c r="AG362" s="104">
        <f t="shared" si="94"/>
        <v>4379901.5718044573</v>
      </c>
      <c r="AH362" s="102" t="s">
        <v>167</v>
      </c>
    </row>
    <row r="363" spans="1:34">
      <c r="A363" s="105" t="s">
        <v>210</v>
      </c>
      <c r="B363" s="101" t="s">
        <v>45</v>
      </c>
      <c r="C363" s="101" t="s">
        <v>89</v>
      </c>
      <c r="D363" s="101">
        <v>860407</v>
      </c>
      <c r="E363" s="101">
        <v>5823</v>
      </c>
      <c r="F363" s="101">
        <v>1220190</v>
      </c>
      <c r="G363" s="101">
        <v>247.15429440000003</v>
      </c>
      <c r="H363" s="101">
        <v>35542.021268500001</v>
      </c>
      <c r="I363" s="101">
        <v>2915747</v>
      </c>
      <c r="J363" s="101">
        <v>1396635</v>
      </c>
      <c r="K363" s="101">
        <v>1480190</v>
      </c>
      <c r="L363" s="101">
        <v>63590.170538699997</v>
      </c>
      <c r="M363" s="101">
        <v>25413.1581506</v>
      </c>
      <c r="N363" s="101">
        <f>SUM(Query2[[#This Row],[Column5]],Query2[[#This Row],[Column6]])</f>
        <v>1226013</v>
      </c>
      <c r="O363" s="101">
        <f>SUM(Query2[[#This Row],[Column7]],Query2[[#This Row],[Column8]])</f>
        <v>35789.175562900004</v>
      </c>
      <c r="P363" s="101">
        <f>SUM(Query2[[#This Row],[Column10]],Query2[[#This Row],[Column11]])</f>
        <v>2876825</v>
      </c>
      <c r="Q363" s="101">
        <f>SUM(Query2[[#This Row],[Column12]],Query2[[#This Row],[Column13]])</f>
        <v>89003.328689299989</v>
      </c>
      <c r="R363" s="103">
        <f>(Query2[[#This Row],[Column4]]/D419)</f>
        <v>0.37348560286353993</v>
      </c>
      <c r="S363" s="103" t="e">
        <f>(Query2[[#This Row],[Column15]]/O427)</f>
        <v>#DIV/0!</v>
      </c>
      <c r="T363" s="103" t="e">
        <f>(Query2[[#This Row],[Column14]]/N427)</f>
        <v>#DIV/0!</v>
      </c>
      <c r="U363" s="103">
        <f>(Query2[[#This Row],[Column9]]/I419)</f>
        <v>0.18865525785640044</v>
      </c>
      <c r="V363" s="103">
        <f>(Query2[[#This Row],[Column17]]/Q427)</f>
        <v>13133.433525775205</v>
      </c>
      <c r="W363" s="103">
        <f>(Query2[[#This Row],[Column10]]+Query2[[#This Row],[Column11]]/J419+K419)</f>
        <v>9135154.2422235757</v>
      </c>
      <c r="X363" s="104">
        <f>(Query2[[#This Row],[Column5]]+Query2[[#This Row],[Column6]])</f>
        <v>1226013</v>
      </c>
      <c r="Y363" s="104">
        <f>(Query2[[#This Row],[Column7]]+Query2[[#This Row],[Column8]])</f>
        <v>35789.175562900004</v>
      </c>
      <c r="Z363" s="104">
        <f>(Query2[[#This Row],[Column10]]+Query2[[#This Row],[Column11]])</f>
        <v>2876825</v>
      </c>
      <c r="AA363" s="104">
        <f>(Query2[[#This Row],[Column12]]+Query2[[#This Row],[Column13]])</f>
        <v>89003.328689299989</v>
      </c>
      <c r="AB363" s="104">
        <f t="shared" si="90"/>
        <v>3839636.4941229052</v>
      </c>
      <c r="AC363" s="104">
        <f t="shared" si="91"/>
        <v>65.634085528614733</v>
      </c>
      <c r="AD363" s="104">
        <f t="shared" si="92"/>
        <v>1199.666635557589</v>
      </c>
      <c r="AE363" s="104">
        <f t="shared" si="93"/>
        <v>8005718.0096182451</v>
      </c>
      <c r="AF363" s="104">
        <f>(Query2[[#This Row],[Column12]]+Query2[[#This Row],[Column13]]/I419)</f>
        <v>63590.172182987342</v>
      </c>
      <c r="AG363" s="104">
        <f t="shared" si="94"/>
        <v>6110842.500699237</v>
      </c>
      <c r="AH363" s="102" t="s">
        <v>167</v>
      </c>
    </row>
    <row r="364" spans="1:34">
      <c r="A364" s="105" t="s">
        <v>210</v>
      </c>
      <c r="B364" s="101" t="s">
        <v>46</v>
      </c>
      <c r="C364" s="101" t="s">
        <v>90</v>
      </c>
      <c r="D364" s="101">
        <v>1645244</v>
      </c>
      <c r="E364" s="101">
        <v>1396</v>
      </c>
      <c r="F364" s="101">
        <v>3907068</v>
      </c>
      <c r="G364" s="101">
        <v>107.66800000000001</v>
      </c>
      <c r="H364" s="101">
        <v>157468.86556000001</v>
      </c>
      <c r="I364" s="101">
        <v>0</v>
      </c>
      <c r="J364" s="101">
        <v>0</v>
      </c>
      <c r="K364" s="101">
        <v>0</v>
      </c>
      <c r="L364" s="101">
        <v>0</v>
      </c>
      <c r="M364" s="101">
        <v>0</v>
      </c>
      <c r="N364" s="101">
        <f>SUM(Query2[[#This Row],[Column5]],Query2[[#This Row],[Column6]])</f>
        <v>3908464</v>
      </c>
      <c r="O364" s="101">
        <f>SUM(Query2[[#This Row],[Column7]],Query2[[#This Row],[Column8]])</f>
        <v>157576.53356000001</v>
      </c>
      <c r="P364" s="101">
        <f>SUM(Query2[[#This Row],[Column10]],Query2[[#This Row],[Column11]])</f>
        <v>0</v>
      </c>
      <c r="Q364" s="101">
        <f>SUM(Query2[[#This Row],[Column12]],Query2[[#This Row],[Column13]])</f>
        <v>0</v>
      </c>
      <c r="R364" s="103" t="e">
        <f>(Query2[[#This Row],[Column4]]/D421)</f>
        <v>#DIV/0!</v>
      </c>
      <c r="S364" s="103">
        <f>(Query2[[#This Row],[Column15]]/O428)</f>
        <v>0.5338652507863153</v>
      </c>
      <c r="T364" s="103">
        <f>(Query2[[#This Row],[Column14]]/N428)</f>
        <v>0.36002899786937509</v>
      </c>
      <c r="U364" s="103">
        <f>(Query2[[#This Row],[Column9]]/I421)</f>
        <v>0</v>
      </c>
      <c r="V364" s="103">
        <f>(Query2[[#This Row],[Column17]]/Q428)</f>
        <v>0</v>
      </c>
      <c r="W364" s="103">
        <f>(Query2[[#This Row],[Column10]]+Query2[[#This Row],[Column11]]/J421+K421)</f>
        <v>1836463</v>
      </c>
      <c r="X364" s="104">
        <f>(Query2[[#This Row],[Column5]]+Query2[[#This Row],[Column6]])</f>
        <v>3908464</v>
      </c>
      <c r="Y364" s="104">
        <f>(Query2[[#This Row],[Column7]]+Query2[[#This Row],[Column8]])</f>
        <v>157576.53356000001</v>
      </c>
      <c r="Z364" s="104">
        <f>(Query2[[#This Row],[Column10]]+Query2[[#This Row],[Column11]])</f>
        <v>0</v>
      </c>
      <c r="AA364" s="104">
        <f>(Query2[[#This Row],[Column12]]+Query2[[#This Row],[Column13]])</f>
        <v>0</v>
      </c>
      <c r="AB364" s="104" t="e">
        <f>(G421+H421/E421+F421)</f>
        <v>#DIV/0!</v>
      </c>
      <c r="AC364" s="104" t="e">
        <f>(G421+H421/D421)</f>
        <v>#DIV/0!</v>
      </c>
      <c r="AD364" s="104" t="e">
        <f>(E421+F421/D421)</f>
        <v>#DIV/0!</v>
      </c>
      <c r="AE364" s="104">
        <f>(L421+M421/J421+K421)</f>
        <v>1944991.2233260199</v>
      </c>
      <c r="AF364" s="104">
        <f>(Query2[[#This Row],[Column12]]+Query2[[#This Row],[Column13]]/I421)</f>
        <v>0</v>
      </c>
      <c r="AG364" s="104">
        <f>(J421+K421/I421)</f>
        <v>2489715.564466509</v>
      </c>
      <c r="AH364" s="102" t="s">
        <v>167</v>
      </c>
    </row>
    <row r="365" spans="1:34">
      <c r="A365" s="105" t="s">
        <v>210</v>
      </c>
      <c r="B365" s="101" t="s">
        <v>47</v>
      </c>
      <c r="C365" s="101" t="s">
        <v>90</v>
      </c>
      <c r="D365" s="101">
        <v>27392</v>
      </c>
      <c r="E365" s="101">
        <v>0</v>
      </c>
      <c r="F365" s="101">
        <v>7403</v>
      </c>
      <c r="G365" s="101">
        <v>0</v>
      </c>
      <c r="H365" s="101">
        <v>435.57652740000003</v>
      </c>
      <c r="I365" s="101">
        <v>0</v>
      </c>
      <c r="J365" s="101">
        <v>0</v>
      </c>
      <c r="K365" s="101">
        <v>0</v>
      </c>
      <c r="L365" s="101">
        <v>0</v>
      </c>
      <c r="M365" s="101">
        <v>0</v>
      </c>
      <c r="N365" s="101">
        <f>SUM(Query2[[#This Row],[Column5]],Query2[[#This Row],[Column6]])</f>
        <v>7403</v>
      </c>
      <c r="O365" s="101">
        <f>SUM(Query2[[#This Row],[Column7]],Query2[[#This Row],[Column8]])</f>
        <v>435.57652740000003</v>
      </c>
      <c r="P365" s="101">
        <f>SUM(Query2[[#This Row],[Column10]],Query2[[#This Row],[Column11]])</f>
        <v>0</v>
      </c>
      <c r="Q365" s="101">
        <f>SUM(Query2[[#This Row],[Column12]],Query2[[#This Row],[Column13]])</f>
        <v>0</v>
      </c>
      <c r="R365" s="103">
        <f>(Query2[[#This Row],[Column4]]/D422)</f>
        <v>0.86235990429416953</v>
      </c>
      <c r="S365" s="103" t="e">
        <f>(Query2[[#This Row],[Column15]]/O429)</f>
        <v>#DIV/0!</v>
      </c>
      <c r="T365" s="103" t="e">
        <f>(Query2[[#This Row],[Column14]]/N429)</f>
        <v>#DIV/0!</v>
      </c>
      <c r="U365" s="103">
        <f>(Query2[[#This Row],[Column9]]/I422)</f>
        <v>0</v>
      </c>
      <c r="V365" s="103">
        <f>(Query2[[#This Row],[Column17]]/Q429)</f>
        <v>0</v>
      </c>
      <c r="W365" s="103">
        <f>(Query2[[#This Row],[Column10]]+Query2[[#This Row],[Column11]]/J422+K422)</f>
        <v>718595</v>
      </c>
      <c r="X365" s="104">
        <f>(Query2[[#This Row],[Column5]]+Query2[[#This Row],[Column6]])</f>
        <v>7403</v>
      </c>
      <c r="Y365" s="104">
        <f>(Query2[[#This Row],[Column7]]+Query2[[#This Row],[Column8]])</f>
        <v>435.57652740000003</v>
      </c>
      <c r="Z365" s="104">
        <f>(Query2[[#This Row],[Column10]]+Query2[[#This Row],[Column11]])</f>
        <v>0</v>
      </c>
      <c r="AA365" s="104">
        <f>(Query2[[#This Row],[Column12]]+Query2[[#This Row],[Column13]])</f>
        <v>0</v>
      </c>
      <c r="AB365" s="104">
        <f>(G422+H422/E422+F422)</f>
        <v>45831.097490905908</v>
      </c>
      <c r="AC365" s="104">
        <f>(G422+H422/D422)</f>
        <v>76.257390531104392</v>
      </c>
      <c r="AD365" s="104">
        <f>(E422+F422/D422)</f>
        <v>1999.4404357133863</v>
      </c>
      <c r="AE365" s="104">
        <f>(L422+M422/J422+K422)</f>
        <v>926576.24381701206</v>
      </c>
      <c r="AF365" s="104">
        <f>(Query2[[#This Row],[Column12]]+Query2[[#This Row],[Column13]]/I422)</f>
        <v>0</v>
      </c>
      <c r="AG365" s="104">
        <f>(J422+K422/I422)</f>
        <v>4827348.3925613854</v>
      </c>
      <c r="AH365" s="102" t="s">
        <v>167</v>
      </c>
    </row>
    <row r="366" spans="1:34">
      <c r="A366" s="105" t="s">
        <v>210</v>
      </c>
      <c r="B366" s="101" t="s">
        <v>48</v>
      </c>
      <c r="C366" s="101" t="s">
        <v>90</v>
      </c>
      <c r="D366" s="101">
        <v>0</v>
      </c>
      <c r="E366" s="101">
        <v>0</v>
      </c>
      <c r="F366" s="101">
        <v>0</v>
      </c>
      <c r="G366" s="101">
        <v>0</v>
      </c>
      <c r="H366" s="101">
        <v>0</v>
      </c>
      <c r="I366" s="101">
        <v>1766</v>
      </c>
      <c r="J366" s="101">
        <v>47</v>
      </c>
      <c r="K366" s="101">
        <v>129</v>
      </c>
      <c r="L366" s="101">
        <v>2.6727753999999999</v>
      </c>
      <c r="M366" s="101">
        <v>3.7936159000000003</v>
      </c>
      <c r="N366" s="101">
        <f>SUM(Query2[[#This Row],[Column5]],Query2[[#This Row],[Column6]])</f>
        <v>0</v>
      </c>
      <c r="O366" s="101">
        <f>SUM(Query2[[#This Row],[Column7]],Query2[[#This Row],[Column8]])</f>
        <v>0</v>
      </c>
      <c r="P366" s="101">
        <f>SUM(Query2[[#This Row],[Column10]],Query2[[#This Row],[Column11]])</f>
        <v>176</v>
      </c>
      <c r="Q366" s="101">
        <f>SUM(Query2[[#This Row],[Column12]],Query2[[#This Row],[Column13]])</f>
        <v>6.4663912999999997</v>
      </c>
      <c r="R366" s="103" t="e">
        <f>(Query2[[#This Row],[Column4]]/D423)</f>
        <v>#DIV/0!</v>
      </c>
      <c r="S366" s="103" t="e">
        <f>(Query2[[#This Row],[Column15]]/O430)</f>
        <v>#DIV/0!</v>
      </c>
      <c r="T366" s="103" t="e">
        <f>(Query2[[#This Row],[Column14]]/N430)</f>
        <v>#DIV/0!</v>
      </c>
      <c r="U366" s="103">
        <f>(Query2[[#This Row],[Column9]]/I423)</f>
        <v>1.238888760276428E-3</v>
      </c>
      <c r="V366" s="103">
        <f>(Query2[[#This Row],[Column17]]/Q430)</f>
        <v>1.4845746326132008E-3</v>
      </c>
      <c r="W366" s="103">
        <f>(Query2[[#This Row],[Column10]]+Query2[[#This Row],[Column11]]/J423+K423)</f>
        <v>300713.00018063682</v>
      </c>
      <c r="X366" s="104">
        <f>(Query2[[#This Row],[Column5]]+Query2[[#This Row],[Column6]])</f>
        <v>0</v>
      </c>
      <c r="Y366" s="104">
        <f>(Query2[[#This Row],[Column7]]+Query2[[#This Row],[Column8]])</f>
        <v>0</v>
      </c>
      <c r="Z366" s="104">
        <f>(Query2[[#This Row],[Column10]]+Query2[[#This Row],[Column11]])</f>
        <v>176</v>
      </c>
      <c r="AA366" s="104">
        <f>(Query2[[#This Row],[Column12]]+Query2[[#This Row],[Column13]])</f>
        <v>6.4663912999999997</v>
      </c>
      <c r="AB366" s="104" t="e">
        <f>(G423+H423/E423+F423)</f>
        <v>#DIV/0!</v>
      </c>
      <c r="AC366" s="104" t="e">
        <f>(G423+H423/D423)</f>
        <v>#DIV/0!</v>
      </c>
      <c r="AD366" s="104" t="e">
        <f>(E423+F423/D423)</f>
        <v>#DIV/0!</v>
      </c>
      <c r="AE366" s="104">
        <f>(L423+M423/J423+K423)</f>
        <v>333917.81474107399</v>
      </c>
      <c r="AF366" s="104">
        <f>(Query2[[#This Row],[Column12]]+Query2[[#This Row],[Column13]]/I423)</f>
        <v>2.6727780613069645</v>
      </c>
      <c r="AG366" s="104">
        <f>(J423+K423/I423)</f>
        <v>714140.21092396823</v>
      </c>
      <c r="AH366" s="102" t="s">
        <v>167</v>
      </c>
    </row>
    <row r="367" spans="1:34">
      <c r="A367" s="105" t="s">
        <v>210</v>
      </c>
      <c r="B367" s="101" t="s">
        <v>49</v>
      </c>
      <c r="C367" s="101" t="s">
        <v>90</v>
      </c>
      <c r="D367" s="101">
        <v>2739294</v>
      </c>
      <c r="E367" s="101">
        <v>11249</v>
      </c>
      <c r="F367" s="101">
        <v>10489541</v>
      </c>
      <c r="G367" s="101">
        <v>619.05799999999999</v>
      </c>
      <c r="H367" s="101">
        <v>298399.55907719996</v>
      </c>
      <c r="I367" s="101">
        <v>1682731</v>
      </c>
      <c r="J367" s="101">
        <v>1019836</v>
      </c>
      <c r="K367" s="101">
        <v>2538239</v>
      </c>
      <c r="L367" s="101">
        <v>49860.308584999999</v>
      </c>
      <c r="M367" s="101">
        <v>47050.486312199995</v>
      </c>
      <c r="N367" s="101">
        <f>SUM(Query2[[#This Row],[Column5]],Query2[[#This Row],[Column6]])</f>
        <v>10500790</v>
      </c>
      <c r="O367" s="101">
        <f>SUM(Query2[[#This Row],[Column7]],Query2[[#This Row],[Column8]])</f>
        <v>299018.61707719998</v>
      </c>
      <c r="P367" s="101">
        <f>SUM(Query2[[#This Row],[Column10]],Query2[[#This Row],[Column11]])</f>
        <v>3558075</v>
      </c>
      <c r="Q367" s="101">
        <f>SUM(Query2[[#This Row],[Column12]],Query2[[#This Row],[Column13]])</f>
        <v>96910.794897199987</v>
      </c>
      <c r="R367" s="103">
        <f>(Query2[[#This Row],[Column4]]/D424)</f>
        <v>3.1611056104468003</v>
      </c>
      <c r="S367" s="103">
        <f>(Query2[[#This Row],[Column15]]/O431)</f>
        <v>7.2496558615492797</v>
      </c>
      <c r="T367" s="103">
        <f>(Query2[[#This Row],[Column14]]/N431)</f>
        <v>8.4612006587959243</v>
      </c>
      <c r="U367" s="103">
        <f>(Query2[[#This Row],[Column9]]/I424)</f>
        <v>0.57132695685299606</v>
      </c>
      <c r="V367" s="103">
        <f>(Query2[[#This Row],[Column17]]/Q431)</f>
        <v>5.1343228609239455</v>
      </c>
      <c r="W367" s="103">
        <f>(Query2[[#This Row],[Column10]]+Query2[[#This Row],[Column11]]/J424+K424)</f>
        <v>2672122.6699720845</v>
      </c>
      <c r="X367" s="104">
        <f>(Query2[[#This Row],[Column5]]+Query2[[#This Row],[Column6]])</f>
        <v>10500790</v>
      </c>
      <c r="Y367" s="104">
        <f>(Query2[[#This Row],[Column7]]+Query2[[#This Row],[Column8]])</f>
        <v>299018.61707719998</v>
      </c>
      <c r="Z367" s="104">
        <f>(Query2[[#This Row],[Column10]]+Query2[[#This Row],[Column11]])</f>
        <v>3558075</v>
      </c>
      <c r="AA367" s="104">
        <f>(Query2[[#This Row],[Column12]]+Query2[[#This Row],[Column13]])</f>
        <v>96910.794897199987</v>
      </c>
      <c r="AB367" s="104">
        <f>(G424+H424/E424+F424)</f>
        <v>1265147.6788830243</v>
      </c>
      <c r="AC367" s="104">
        <f>(G424+H424/D424)</f>
        <v>249.5600645711574</v>
      </c>
      <c r="AD367" s="104">
        <f>(E424+F424/D424)</f>
        <v>5866.4596658981127</v>
      </c>
      <c r="AE367" s="104">
        <f>(L424+M424/J424+K424)</f>
        <v>1722529.247243162</v>
      </c>
      <c r="AF367" s="104">
        <f>(Query2[[#This Row],[Column12]]+Query2[[#This Row],[Column13]]/I424)</f>
        <v>49860.324559752451</v>
      </c>
      <c r="AG367" s="104">
        <f>(J424+K424/I424)</f>
        <v>1519929.5609898202</v>
      </c>
      <c r="AH367" s="102" t="s">
        <v>167</v>
      </c>
    </row>
    <row r="368" spans="1:34">
      <c r="A368" s="105" t="s">
        <v>210</v>
      </c>
      <c r="B368" s="101" t="s">
        <v>50</v>
      </c>
      <c r="C368" s="101" t="s">
        <v>90</v>
      </c>
      <c r="D368" s="101">
        <v>0</v>
      </c>
      <c r="E368" s="101">
        <v>0</v>
      </c>
      <c r="F368" s="101">
        <v>0</v>
      </c>
      <c r="G368" s="101">
        <v>0</v>
      </c>
      <c r="H368" s="101">
        <v>0</v>
      </c>
      <c r="I368" s="101">
        <v>1421789</v>
      </c>
      <c r="J368" s="101">
        <v>604182</v>
      </c>
      <c r="K368" s="101">
        <v>792575</v>
      </c>
      <c r="L368" s="101">
        <v>18287.454819999999</v>
      </c>
      <c r="M368" s="101">
        <v>7815.2871500000001</v>
      </c>
      <c r="N368" s="101">
        <f>SUM(Query2[[#This Row],[Column5]],Query2[[#This Row],[Column6]])</f>
        <v>0</v>
      </c>
      <c r="O368" s="101">
        <f>SUM(Query2[[#This Row],[Column7]],Query2[[#This Row],[Column8]])</f>
        <v>0</v>
      </c>
      <c r="P368" s="101">
        <f>SUM(Query2[[#This Row],[Column10]],Query2[[#This Row],[Column11]])</f>
        <v>1396757</v>
      </c>
      <c r="Q368" s="101">
        <f>SUM(Query2[[#This Row],[Column12]],Query2[[#This Row],[Column13]])</f>
        <v>26102.741969999999</v>
      </c>
      <c r="R368" s="103" t="e">
        <f>(Query2[[#This Row],[Column4]]/#REF!)</f>
        <v>#REF!</v>
      </c>
      <c r="S368" s="103">
        <f>(Query2[[#This Row],[Column15]]/O432)</f>
        <v>0</v>
      </c>
      <c r="T368" s="103">
        <f>(Query2[[#This Row],[Column14]]/N432)</f>
        <v>0</v>
      </c>
      <c r="U368" s="103" t="e">
        <f>(Query2[[#This Row],[Column9]]/#REF!)</f>
        <v>#REF!</v>
      </c>
      <c r="V368" s="103">
        <f>(Query2[[#This Row],[Column17]]/Q432)</f>
        <v>0.41180274937835792</v>
      </c>
      <c r="W368" s="103" t="e">
        <f>(Query2[[#This Row],[Column10]]+Query2[[#This Row],[Column11]]/#REF!+#REF!)</f>
        <v>#REF!</v>
      </c>
      <c r="X368" s="104">
        <f>(Query2[[#This Row],[Column5]]+Query2[[#This Row],[Column6]])</f>
        <v>0</v>
      </c>
      <c r="Y368" s="104">
        <f>(Query2[[#This Row],[Column7]]+Query2[[#This Row],[Column8]])</f>
        <v>0</v>
      </c>
      <c r="Z368" s="104">
        <f>(Query2[[#This Row],[Column10]]+Query2[[#This Row],[Column11]])</f>
        <v>1396757</v>
      </c>
      <c r="AA368" s="104">
        <f>(Query2[[#This Row],[Column12]]+Query2[[#This Row],[Column13]])</f>
        <v>26102.741969999999</v>
      </c>
      <c r="AB368" s="104" t="e">
        <f>(#REF!+#REF!/#REF!+#REF!)</f>
        <v>#REF!</v>
      </c>
      <c r="AC368" s="104" t="e">
        <f>(#REF!+#REF!/#REF!)</f>
        <v>#REF!</v>
      </c>
      <c r="AD368" s="104" t="e">
        <f>(#REF!+#REF!/#REF!)</f>
        <v>#REF!</v>
      </c>
      <c r="AE368" s="104" t="e">
        <f>(#REF!+#REF!/#REF!+#REF!)</f>
        <v>#REF!</v>
      </c>
      <c r="AF368" s="104" t="e">
        <f>(Query2[[#This Row],[Column12]]+Query2[[#This Row],[Column13]]/#REF!)</f>
        <v>#REF!</v>
      </c>
      <c r="AG368" s="104" t="e">
        <f>(#REF!+#REF!/#REF!)</f>
        <v>#REF!</v>
      </c>
      <c r="AH368" s="102" t="s">
        <v>167</v>
      </c>
    </row>
    <row r="369" spans="1:34">
      <c r="A369" s="105" t="s">
        <v>210</v>
      </c>
      <c r="B369" s="101" t="s">
        <v>51</v>
      </c>
      <c r="C369" s="101" t="s">
        <v>90</v>
      </c>
      <c r="D369" s="101">
        <v>0</v>
      </c>
      <c r="E369" s="101">
        <v>0</v>
      </c>
      <c r="F369" s="101">
        <v>0</v>
      </c>
      <c r="G369" s="101">
        <v>0</v>
      </c>
      <c r="H369" s="101">
        <v>0</v>
      </c>
      <c r="I369" s="101">
        <v>129153</v>
      </c>
      <c r="J369" s="101">
        <v>42080</v>
      </c>
      <c r="K369" s="101">
        <v>98132</v>
      </c>
      <c r="L369" s="101">
        <v>2326.5055299999999</v>
      </c>
      <c r="M369" s="101">
        <v>1764.03655</v>
      </c>
      <c r="N369" s="101">
        <f>SUM(Query2[[#This Row],[Column5]],Query2[[#This Row],[Column6]])</f>
        <v>0</v>
      </c>
      <c r="O369" s="101">
        <f>SUM(Query2[[#This Row],[Column7]],Query2[[#This Row],[Column8]])</f>
        <v>0</v>
      </c>
      <c r="P369" s="101">
        <f>SUM(Query2[[#This Row],[Column10]],Query2[[#This Row],[Column11]])</f>
        <v>140212</v>
      </c>
      <c r="Q369" s="101">
        <f>SUM(Query2[[#This Row],[Column12]],Query2[[#This Row],[Column13]])</f>
        <v>4090.5420800000002</v>
      </c>
      <c r="R369" s="103">
        <f>(Query2[[#This Row],[Column4]]/D425)</f>
        <v>0</v>
      </c>
      <c r="S369" s="103" t="e">
        <f>(Query2[[#This Row],[Column15]]/O433)</f>
        <v>#DIV/0!</v>
      </c>
      <c r="T369" s="103" t="e">
        <f>(Query2[[#This Row],[Column14]]/N433)</f>
        <v>#DIV/0!</v>
      </c>
      <c r="U369" s="103" t="e">
        <f>(Query2[[#This Row],[Column9]]/I425)</f>
        <v>#DIV/0!</v>
      </c>
      <c r="V369" s="103">
        <f>(Query2[[#This Row],[Column17]]/Q433)</f>
        <v>1.8113296630354836</v>
      </c>
      <c r="W369" s="103" t="e">
        <f>(Query2[[#This Row],[Column10]]+Query2[[#This Row],[Column11]]/J425+K425)</f>
        <v>#DIV/0!</v>
      </c>
      <c r="X369" s="104">
        <f>(Query2[[#This Row],[Column5]]+Query2[[#This Row],[Column6]])</f>
        <v>0</v>
      </c>
      <c r="Y369" s="104">
        <f>(Query2[[#This Row],[Column7]]+Query2[[#This Row],[Column8]])</f>
        <v>0</v>
      </c>
      <c r="Z369" s="104">
        <f>(Query2[[#This Row],[Column10]]+Query2[[#This Row],[Column11]])</f>
        <v>140212</v>
      </c>
      <c r="AA369" s="104">
        <f>(Query2[[#This Row],[Column12]]+Query2[[#This Row],[Column13]])</f>
        <v>4090.5420800000002</v>
      </c>
      <c r="AB369" s="104">
        <f>(G425+H425/E425+F425)</f>
        <v>4258301.520267033</v>
      </c>
      <c r="AC369" s="104">
        <f>(G425+H425/D425)</f>
        <v>106.60382597835643</v>
      </c>
      <c r="AD369" s="104">
        <f>(E425+F425/D425)</f>
        <v>1421.6088387797602</v>
      </c>
      <c r="AE369" s="104" t="e">
        <f>(L425+M425/J425+K425)</f>
        <v>#DIV/0!</v>
      </c>
      <c r="AF369" s="104" t="e">
        <f>(Query2[[#This Row],[Column12]]+Query2[[#This Row],[Column13]]/I425)</f>
        <v>#DIV/0!</v>
      </c>
      <c r="AG369" s="104" t="e">
        <f>(J425+K425/I425)</f>
        <v>#DIV/0!</v>
      </c>
      <c r="AH369" s="102" t="s">
        <v>167</v>
      </c>
    </row>
    <row r="370" spans="1:34">
      <c r="A370" s="105" t="s">
        <v>210</v>
      </c>
      <c r="B370" s="101" t="s">
        <v>52</v>
      </c>
      <c r="C370" s="101" t="s">
        <v>90</v>
      </c>
      <c r="D370" s="101">
        <v>870856</v>
      </c>
      <c r="E370" s="101">
        <v>1465</v>
      </c>
      <c r="F370" s="101">
        <v>1239587</v>
      </c>
      <c r="G370" s="101">
        <v>95.165766599999998</v>
      </c>
      <c r="H370" s="101">
        <v>41150.739251200001</v>
      </c>
      <c r="I370" s="101">
        <v>481696</v>
      </c>
      <c r="J370" s="101">
        <v>215744</v>
      </c>
      <c r="K370" s="101">
        <v>246544</v>
      </c>
      <c r="L370" s="101">
        <v>12176.7571298</v>
      </c>
      <c r="M370" s="101">
        <v>6698.3306903999992</v>
      </c>
      <c r="N370" s="101">
        <f>SUM(Query2[[#This Row],[Column5]],Query2[[#This Row],[Column6]])</f>
        <v>1241052</v>
      </c>
      <c r="O370" s="101">
        <f>SUM(Query2[[#This Row],[Column7]],Query2[[#This Row],[Column8]])</f>
        <v>41245.905017800003</v>
      </c>
      <c r="P370" s="101">
        <f>SUM(Query2[[#This Row],[Column10]],Query2[[#This Row],[Column11]])</f>
        <v>462288</v>
      </c>
      <c r="Q370" s="101">
        <f>SUM(Query2[[#This Row],[Column12]],Query2[[#This Row],[Column13]])</f>
        <v>18875.087820199999</v>
      </c>
      <c r="R370" s="103">
        <f>(Query2[[#This Row],[Column4]]/D426)</f>
        <v>31.987364554637281</v>
      </c>
      <c r="S370" s="103" t="e">
        <f>(Query2[[#This Row],[Column15]]/O434)</f>
        <v>#DIV/0!</v>
      </c>
      <c r="T370" s="103" t="e">
        <f>(Query2[[#This Row],[Column14]]/N434)</f>
        <v>#DIV/0!</v>
      </c>
      <c r="U370" s="103" t="e">
        <f>(Query2[[#This Row],[Column9]]/I426)</f>
        <v>#DIV/0!</v>
      </c>
      <c r="V370" s="103">
        <f>(Query2[[#This Row],[Column17]]/Q434)</f>
        <v>2.0425429035829934</v>
      </c>
      <c r="W370" s="103" t="e">
        <f>(Query2[[#This Row],[Column10]]+Query2[[#This Row],[Column11]]/J426+K426)</f>
        <v>#DIV/0!</v>
      </c>
      <c r="X370" s="104">
        <f>(Query2[[#This Row],[Column5]]+Query2[[#This Row],[Column6]])</f>
        <v>1241052</v>
      </c>
      <c r="Y370" s="104">
        <f>(Query2[[#This Row],[Column7]]+Query2[[#This Row],[Column8]])</f>
        <v>41245.905017800003</v>
      </c>
      <c r="Z370" s="104">
        <f>(Query2[[#This Row],[Column10]]+Query2[[#This Row],[Column11]])</f>
        <v>462288</v>
      </c>
      <c r="AA370" s="104">
        <f>(Query2[[#This Row],[Column12]]+Query2[[#This Row],[Column13]])</f>
        <v>18875.087820199999</v>
      </c>
      <c r="AB370" s="104" t="e">
        <f>(G426+H426/E426+F426)</f>
        <v>#DIV/0!</v>
      </c>
      <c r="AC370" s="104">
        <f>(G426+H426/D426)</f>
        <v>1.7732119797979801E-2</v>
      </c>
      <c r="AD370" s="104">
        <f>(E426+F426/D426)</f>
        <v>0.30321395775941229</v>
      </c>
      <c r="AE370" s="104" t="e">
        <f>(L426+M426/J426+K426)</f>
        <v>#DIV/0!</v>
      </c>
      <c r="AF370" s="104" t="e">
        <f>(Query2[[#This Row],[Column12]]+Query2[[#This Row],[Column13]]/I426)</f>
        <v>#DIV/0!</v>
      </c>
      <c r="AG370" s="104" t="e">
        <f>(J426+K426/I426)</f>
        <v>#DIV/0!</v>
      </c>
      <c r="AH370" s="102" t="s">
        <v>167</v>
      </c>
    </row>
    <row r="371" spans="1:34">
      <c r="A371" s="105" t="s">
        <v>210</v>
      </c>
      <c r="B371" s="101" t="s">
        <v>53</v>
      </c>
      <c r="C371" s="101" t="s">
        <v>90</v>
      </c>
      <c r="D371" s="101">
        <v>1411222</v>
      </c>
      <c r="E371" s="101">
        <v>2510</v>
      </c>
      <c r="F371" s="101">
        <v>2514199</v>
      </c>
      <c r="G371" s="101">
        <v>154.74657999999999</v>
      </c>
      <c r="H371" s="101">
        <v>66948.613029999993</v>
      </c>
      <c r="I371" s="101">
        <v>985167</v>
      </c>
      <c r="J371" s="101">
        <v>849928</v>
      </c>
      <c r="K371" s="101">
        <v>1431964</v>
      </c>
      <c r="L371" s="101">
        <v>36221.657501999995</v>
      </c>
      <c r="M371" s="101">
        <v>23545.460630000001</v>
      </c>
      <c r="N371" s="101">
        <f>SUM(Query2[[#This Row],[Column5]],Query2[[#This Row],[Column6]])</f>
        <v>2516709</v>
      </c>
      <c r="O371" s="101">
        <f>SUM(Query2[[#This Row],[Column7]],Query2[[#This Row],[Column8]])</f>
        <v>67103.35961</v>
      </c>
      <c r="P371" s="101">
        <f>SUM(Query2[[#This Row],[Column10]],Query2[[#This Row],[Column11]])</f>
        <v>2281892</v>
      </c>
      <c r="Q371" s="101">
        <f>SUM(Query2[[#This Row],[Column12]],Query2[[#This Row],[Column13]])</f>
        <v>59767.118131999996</v>
      </c>
      <c r="R371" s="103" t="e">
        <f>(Query2[[#This Row],[Column4]]/D427)</f>
        <v>#DIV/0!</v>
      </c>
      <c r="S371" s="103" t="e">
        <f>(Query2[[#This Row],[Column15]]/O435)</f>
        <v>#DIV/0!</v>
      </c>
      <c r="T371" s="103" t="e">
        <f>(Query2[[#This Row],[Column14]]/N435)</f>
        <v>#DIV/0!</v>
      </c>
      <c r="U371" s="103">
        <f>(Query2[[#This Row],[Column9]]/I427)</f>
        <v>445.57530529172323</v>
      </c>
      <c r="V371" s="103" t="e">
        <f>(Query2[[#This Row],[Column17]]/Q435)</f>
        <v>#DIV/0!</v>
      </c>
      <c r="W371" s="103">
        <f>(Query2[[#This Row],[Column10]]+Query2[[#This Row],[Column11]]/J427+K427)</f>
        <v>878708.28</v>
      </c>
      <c r="X371" s="104">
        <f>(Query2[[#This Row],[Column5]]+Query2[[#This Row],[Column6]])</f>
        <v>2516709</v>
      </c>
      <c r="Y371" s="104">
        <f>(Query2[[#This Row],[Column7]]+Query2[[#This Row],[Column8]])</f>
        <v>67103.35961</v>
      </c>
      <c r="Z371" s="104">
        <f>(Query2[[#This Row],[Column10]]+Query2[[#This Row],[Column11]])</f>
        <v>2281892</v>
      </c>
      <c r="AA371" s="104">
        <f>(Query2[[#This Row],[Column12]]+Query2[[#This Row],[Column13]])</f>
        <v>59767.118131999996</v>
      </c>
      <c r="AB371" s="104" t="e">
        <f>(G427+H427/E427+F427)</f>
        <v>#DIV/0!</v>
      </c>
      <c r="AC371" s="104" t="e">
        <f>(G427+H427/D427)</f>
        <v>#DIV/0!</v>
      </c>
      <c r="AD371" s="104" t="e">
        <f>(E427+F427/D427)</f>
        <v>#DIV/0!</v>
      </c>
      <c r="AE371" s="104">
        <f>(L427+M427/J427+K427)</f>
        <v>143.54077621600001</v>
      </c>
      <c r="AF371" s="104">
        <f>(Query2[[#This Row],[Column12]]+Query2[[#This Row],[Column13]]/I427)</f>
        <v>36232.306737924919</v>
      </c>
      <c r="AG371" s="104">
        <f>(J427+K427/I427)</f>
        <v>50.063772048846673</v>
      </c>
      <c r="AH371" s="102" t="s">
        <v>167</v>
      </c>
    </row>
    <row r="372" spans="1:34">
      <c r="A372" s="105" t="s">
        <v>210</v>
      </c>
      <c r="B372" s="101" t="s">
        <v>55</v>
      </c>
      <c r="C372" s="101" t="s">
        <v>91</v>
      </c>
      <c r="D372" s="101">
        <v>0</v>
      </c>
      <c r="E372" s="101">
        <v>0</v>
      </c>
      <c r="F372" s="101">
        <v>0</v>
      </c>
      <c r="G372" s="101">
        <v>0</v>
      </c>
      <c r="H372" s="101">
        <v>0</v>
      </c>
      <c r="I372" s="101">
        <v>1338983</v>
      </c>
      <c r="J372" s="101">
        <v>0</v>
      </c>
      <c r="K372" s="101">
        <v>276871</v>
      </c>
      <c r="L372" s="101">
        <v>0</v>
      </c>
      <c r="M372" s="101">
        <v>1788.3988999999999</v>
      </c>
      <c r="N372" s="101">
        <f>SUM(Query2[[#This Row],[Column5]],Query2[[#This Row],[Column6]])</f>
        <v>0</v>
      </c>
      <c r="O372" s="101">
        <f>SUM(Query2[[#This Row],[Column7]],Query2[[#This Row],[Column8]])</f>
        <v>0</v>
      </c>
      <c r="P372" s="101">
        <f>SUM(Query2[[#This Row],[Column10]],Query2[[#This Row],[Column11]])</f>
        <v>276871</v>
      </c>
      <c r="Q372" s="101">
        <f>SUM(Query2[[#This Row],[Column12]],Query2[[#This Row],[Column13]])</f>
        <v>1788.3988999999999</v>
      </c>
      <c r="R372" s="103" t="e">
        <f>(Query2[[#This Row],[Column4]]/D429)</f>
        <v>#DIV/0!</v>
      </c>
      <c r="S372" s="103" t="e">
        <f>(Query2[[#This Row],[Column15]]/O436)</f>
        <v>#DIV/0!</v>
      </c>
      <c r="T372" s="103" t="e">
        <f>(Query2[[#This Row],[Column14]]/N436)</f>
        <v>#DIV/0!</v>
      </c>
      <c r="U372" s="103">
        <f>(Query2[[#This Row],[Column9]]/I429)</f>
        <v>0.93577327023015144</v>
      </c>
      <c r="V372" s="103" t="e">
        <f>(Query2[[#This Row],[Column17]]/Q436)</f>
        <v>#DIV/0!</v>
      </c>
      <c r="W372" s="103">
        <f>(Query2[[#This Row],[Column10]]+Query2[[#This Row],[Column11]]/J429+K429)</f>
        <v>860197.43265961169</v>
      </c>
      <c r="X372" s="104">
        <f>(Query2[[#This Row],[Column5]]+Query2[[#This Row],[Column6]])</f>
        <v>0</v>
      </c>
      <c r="Y372" s="104">
        <f>(Query2[[#This Row],[Column7]]+Query2[[#This Row],[Column8]])</f>
        <v>0</v>
      </c>
      <c r="Z372" s="104">
        <f>(Query2[[#This Row],[Column10]]+Query2[[#This Row],[Column11]])</f>
        <v>276871</v>
      </c>
      <c r="AA372" s="104">
        <f>(Query2[[#This Row],[Column12]]+Query2[[#This Row],[Column13]])</f>
        <v>1788.3988999999999</v>
      </c>
      <c r="AB372" s="104" t="e">
        <f>(G429+H429/E429+F429)</f>
        <v>#DIV/0!</v>
      </c>
      <c r="AC372" s="104" t="e">
        <f>(G429+H429/D429)</f>
        <v>#DIV/0!</v>
      </c>
      <c r="AD372" s="104" t="e">
        <f>(E429+F429/D429)</f>
        <v>#DIV/0!</v>
      </c>
      <c r="AE372" s="104">
        <f>(L429+M429/J429+K429)</f>
        <v>880241.20102072065</v>
      </c>
      <c r="AF372" s="104">
        <f>(Query2[[#This Row],[Column12]]+Query2[[#This Row],[Column13]]/I429)</f>
        <v>1.2498559631668254E-3</v>
      </c>
      <c r="AG372" s="104">
        <f>(J429+K429/I429)</f>
        <v>639928.60116473457</v>
      </c>
      <c r="AH372" s="102" t="s">
        <v>167</v>
      </c>
    </row>
    <row r="373" spans="1:34">
      <c r="A373" s="105" t="s">
        <v>210</v>
      </c>
      <c r="B373" s="101" t="s">
        <v>56</v>
      </c>
      <c r="C373" s="101" t="s">
        <v>91</v>
      </c>
      <c r="D373" s="101">
        <v>0</v>
      </c>
      <c r="E373" s="101">
        <v>0</v>
      </c>
      <c r="F373" s="101">
        <v>0</v>
      </c>
      <c r="G373" s="101">
        <v>0</v>
      </c>
      <c r="H373" s="101">
        <v>0</v>
      </c>
      <c r="I373" s="101">
        <v>1342693</v>
      </c>
      <c r="J373" s="101">
        <v>195392</v>
      </c>
      <c r="K373" s="101">
        <v>138869</v>
      </c>
      <c r="L373" s="101">
        <v>5898.4274500000001</v>
      </c>
      <c r="M373" s="101">
        <v>1510.3539108000002</v>
      </c>
      <c r="N373" s="101">
        <f>SUM(Query2[[#This Row],[Column5]],Query2[[#This Row],[Column6]])</f>
        <v>0</v>
      </c>
      <c r="O373" s="101">
        <f>SUM(Query2[[#This Row],[Column7]],Query2[[#This Row],[Column8]])</f>
        <v>0</v>
      </c>
      <c r="P373" s="101">
        <f>SUM(Query2[[#This Row],[Column10]],Query2[[#This Row],[Column11]])</f>
        <v>334261</v>
      </c>
      <c r="Q373" s="101">
        <f>SUM(Query2[[#This Row],[Column12]],Query2[[#This Row],[Column13]])</f>
        <v>7408.7813608000006</v>
      </c>
      <c r="R373" s="103" t="e">
        <f>(Query2[[#This Row],[Column4]]/D430)</f>
        <v>#DIV/0!</v>
      </c>
      <c r="S373" s="103" t="e">
        <f>(Query2[[#This Row],[Column15]]/O437)</f>
        <v>#DIV/0!</v>
      </c>
      <c r="T373" s="103" t="e">
        <f>(Query2[[#This Row],[Column14]]/N437)</f>
        <v>#DIV/0!</v>
      </c>
      <c r="U373" s="103">
        <f>(Query2[[#This Row],[Column9]]/I430)</f>
        <v>10.335722203405487</v>
      </c>
      <c r="V373" s="103">
        <f>(Query2[[#This Row],[Column17]]/Q437)</f>
        <v>188.78237661832347</v>
      </c>
      <c r="W373" s="103">
        <f>(Query2[[#This Row],[Column10]]+Query2[[#This Row],[Column11]]/J430+K430)</f>
        <v>296508.24718234112</v>
      </c>
      <c r="X373" s="104">
        <f>(Query2[[#This Row],[Column5]]+Query2[[#This Row],[Column6]])</f>
        <v>0</v>
      </c>
      <c r="Y373" s="104">
        <f>(Query2[[#This Row],[Column7]]+Query2[[#This Row],[Column8]])</f>
        <v>0</v>
      </c>
      <c r="Z373" s="104">
        <f>(Query2[[#This Row],[Column10]]+Query2[[#This Row],[Column11]])</f>
        <v>334261</v>
      </c>
      <c r="AA373" s="104">
        <f>(Query2[[#This Row],[Column12]]+Query2[[#This Row],[Column13]])</f>
        <v>7408.7813608000006</v>
      </c>
      <c r="AB373" s="104" t="e">
        <f>(G430+H430/E430+F430)</f>
        <v>#DIV/0!</v>
      </c>
      <c r="AC373" s="104" t="e">
        <f>(G430+H430/D430)</f>
        <v>#DIV/0!</v>
      </c>
      <c r="AD373" s="104" t="e">
        <f>(E430+F430/D430)</f>
        <v>#DIV/0!</v>
      </c>
      <c r="AE373" s="104">
        <f>(L430+M430/J430+K430)</f>
        <v>103552.69408359725</v>
      </c>
      <c r="AF373" s="104">
        <f>(Query2[[#This Row],[Column12]]+Query2[[#This Row],[Column13]]/I430)</f>
        <v>5898.4390763348738</v>
      </c>
      <c r="AG373" s="104">
        <f>(J430+K430/I430)</f>
        <v>42766.778343135142</v>
      </c>
      <c r="AH373" s="102" t="s">
        <v>167</v>
      </c>
    </row>
    <row r="374" spans="1:34">
      <c r="A374" s="105" t="s">
        <v>210</v>
      </c>
      <c r="B374" s="101" t="s">
        <v>57</v>
      </c>
      <c r="C374" s="101" t="s">
        <v>91</v>
      </c>
      <c r="D374" s="101">
        <v>0</v>
      </c>
      <c r="E374" s="101">
        <v>0</v>
      </c>
      <c r="F374" s="101">
        <v>0</v>
      </c>
      <c r="G374" s="101">
        <v>0</v>
      </c>
      <c r="H374" s="101">
        <v>0</v>
      </c>
      <c r="I374" s="101">
        <v>30</v>
      </c>
      <c r="J374" s="101">
        <v>0</v>
      </c>
      <c r="K374" s="101">
        <v>0</v>
      </c>
      <c r="L374" s="101">
        <v>0</v>
      </c>
      <c r="M374" s="101">
        <v>0</v>
      </c>
      <c r="N374" s="101">
        <f>SUM(Query2[[#This Row],[Column5]],Query2[[#This Row],[Column6]])</f>
        <v>0</v>
      </c>
      <c r="O374" s="101">
        <f>SUM(Query2[[#This Row],[Column7]],Query2[[#This Row],[Column8]])</f>
        <v>0</v>
      </c>
      <c r="P374" s="101">
        <f>SUM(Query2[[#This Row],[Column10]],Query2[[#This Row],[Column11]])</f>
        <v>0</v>
      </c>
      <c r="Q374" s="101">
        <f>SUM(Query2[[#This Row],[Column12]],Query2[[#This Row],[Column13]])</f>
        <v>0</v>
      </c>
      <c r="R374" s="103">
        <f>(Query2[[#This Row],[Column4]]/D431)</f>
        <v>0</v>
      </c>
      <c r="S374" s="103" t="e">
        <f>(Query2[[#This Row],[Column15]]/O438)</f>
        <v>#DIV/0!</v>
      </c>
      <c r="T374" s="103" t="e">
        <f>(Query2[[#This Row],[Column14]]/N438)</f>
        <v>#DIV/0!</v>
      </c>
      <c r="U374" s="103">
        <f>(Query2[[#This Row],[Column9]]/I431)</f>
        <v>6.2279944197169999E-5</v>
      </c>
      <c r="V374" s="103">
        <f>(Query2[[#This Row],[Column17]]/Q438)</f>
        <v>0</v>
      </c>
      <c r="W374" s="103">
        <f>(Query2[[#This Row],[Column10]]+Query2[[#This Row],[Column11]]/J431+K431)</f>
        <v>246544</v>
      </c>
      <c r="X374" s="104">
        <f>(Query2[[#This Row],[Column5]]+Query2[[#This Row],[Column6]])</f>
        <v>0</v>
      </c>
      <c r="Y374" s="104">
        <f>(Query2[[#This Row],[Column7]]+Query2[[#This Row],[Column8]])</f>
        <v>0</v>
      </c>
      <c r="Z374" s="104">
        <f>(Query2[[#This Row],[Column10]]+Query2[[#This Row],[Column11]])</f>
        <v>0</v>
      </c>
      <c r="AA374" s="104">
        <f>(Query2[[#This Row],[Column12]]+Query2[[#This Row],[Column13]])</f>
        <v>0</v>
      </c>
      <c r="AB374" s="104">
        <f>(G431+H431/E431+F431)</f>
        <v>1239710.2550084097</v>
      </c>
      <c r="AC374" s="104">
        <f>(G431+H431/D431)</f>
        <v>95.213019807477693</v>
      </c>
      <c r="AD374" s="104">
        <f>(E431+F431/D431)</f>
        <v>1466.4234121370239</v>
      </c>
      <c r="AE374" s="104">
        <f>(L431+M431/J431+K431)</f>
        <v>258720.78817738738</v>
      </c>
      <c r="AF374" s="104">
        <f>(Query2[[#This Row],[Column12]]+Query2[[#This Row],[Column13]]/I431)</f>
        <v>0</v>
      </c>
      <c r="AG374" s="104">
        <f>(J431+K431/I431)</f>
        <v>215744.51182488541</v>
      </c>
      <c r="AH374" s="102" t="s">
        <v>167</v>
      </c>
    </row>
    <row r="375" spans="1:34">
      <c r="A375" s="105" t="s">
        <v>210</v>
      </c>
      <c r="B375" s="101" t="s">
        <v>111</v>
      </c>
      <c r="C375" s="101" t="s">
        <v>91</v>
      </c>
      <c r="D375" s="101">
        <v>0</v>
      </c>
      <c r="E375" s="101">
        <v>0</v>
      </c>
      <c r="F375" s="101">
        <v>0</v>
      </c>
      <c r="G375" s="101">
        <v>0</v>
      </c>
      <c r="H375" s="101">
        <v>0</v>
      </c>
      <c r="I375" s="101">
        <v>0</v>
      </c>
      <c r="J375" s="101">
        <v>0</v>
      </c>
      <c r="K375" s="101">
        <v>0</v>
      </c>
      <c r="L375" s="101">
        <v>0</v>
      </c>
      <c r="M375" s="101">
        <v>0</v>
      </c>
      <c r="N375" s="101">
        <f>SUM(Query2[[#This Row],[Column5]],Query2[[#This Row],[Column6]])</f>
        <v>0</v>
      </c>
      <c r="O375" s="101">
        <f>SUM(Query2[[#This Row],[Column7]],Query2[[#This Row],[Column8]])</f>
        <v>0</v>
      </c>
      <c r="P375" s="101">
        <f>SUM(Query2[[#This Row],[Column10]],Query2[[#This Row],[Column11]])</f>
        <v>0</v>
      </c>
      <c r="Q375" s="101">
        <f>SUM(Query2[[#This Row],[Column12]],Query2[[#This Row],[Column13]])</f>
        <v>0</v>
      </c>
      <c r="R375" s="103">
        <f>(Query2[[#This Row],[Column4]]/D432)</f>
        <v>0</v>
      </c>
      <c r="S375" s="103" t="e">
        <f>(Query2[[#This Row],[Column15]]/O439)</f>
        <v>#DIV/0!</v>
      </c>
      <c r="T375" s="103" t="e">
        <f>(Query2[[#This Row],[Column14]]/N439)</f>
        <v>#DIV/0!</v>
      </c>
      <c r="U375" s="103">
        <f>(Query2[[#This Row],[Column9]]/I432)</f>
        <v>0</v>
      </c>
      <c r="V375" s="103">
        <f>(Query2[[#This Row],[Column17]]/Q439)</f>
        <v>0</v>
      </c>
      <c r="W375" s="103">
        <f>(Query2[[#This Row],[Column10]]+Query2[[#This Row],[Column11]]/J432+K432)</f>
        <v>1499582</v>
      </c>
      <c r="X375" s="104">
        <f>(Query2[[#This Row],[Column5]]+Query2[[#This Row],[Column6]])</f>
        <v>0</v>
      </c>
      <c r="Y375" s="104">
        <f>(Query2[[#This Row],[Column7]]+Query2[[#This Row],[Column8]])</f>
        <v>0</v>
      </c>
      <c r="Z375" s="104">
        <f>(Query2[[#This Row],[Column10]]+Query2[[#This Row],[Column11]])</f>
        <v>0</v>
      </c>
      <c r="AA375" s="104">
        <f>(Query2[[#This Row],[Column12]]+Query2[[#This Row],[Column13]])</f>
        <v>0</v>
      </c>
      <c r="AB375" s="104">
        <f>(G432+H432/E432+F432)</f>
        <v>2584043.5441425368</v>
      </c>
      <c r="AC375" s="104">
        <f>(G432+H432/D432)</f>
        <v>141.73130701349146</v>
      </c>
      <c r="AD375" s="104">
        <f>(E432+F432/D432)</f>
        <v>2315.8331059572533</v>
      </c>
      <c r="AE375" s="104">
        <f>(L432+M432/J432+K432)</f>
        <v>1537699.9693805585</v>
      </c>
      <c r="AF375" s="104">
        <f>(Query2[[#This Row],[Column12]]+Query2[[#This Row],[Column13]]/I432)</f>
        <v>0</v>
      </c>
      <c r="AG375" s="104">
        <f>(J432+K432/I432)</f>
        <v>871615.52148838982</v>
      </c>
      <c r="AH375" s="102" t="s">
        <v>167</v>
      </c>
    </row>
    <row r="376" spans="1:34">
      <c r="A376" s="105" t="s">
        <v>210</v>
      </c>
      <c r="B376" s="101" t="s">
        <v>59</v>
      </c>
      <c r="C376" s="101" t="s">
        <v>91</v>
      </c>
      <c r="D376" s="101">
        <v>0</v>
      </c>
      <c r="E376" s="101">
        <v>0</v>
      </c>
      <c r="F376" s="101">
        <v>0</v>
      </c>
      <c r="G376" s="101">
        <v>0</v>
      </c>
      <c r="H376" s="101">
        <v>0</v>
      </c>
      <c r="I376" s="101">
        <v>42003</v>
      </c>
      <c r="J376" s="101">
        <v>1</v>
      </c>
      <c r="K376" s="101">
        <v>5303</v>
      </c>
      <c r="L376" s="101">
        <v>0.02</v>
      </c>
      <c r="M376" s="101">
        <v>21.750710399999999</v>
      </c>
      <c r="N376" s="101">
        <f>SUM(Query2[[#This Row],[Column5]],Query2[[#This Row],[Column6]])</f>
        <v>0</v>
      </c>
      <c r="O376" s="101">
        <f>SUM(Query2[[#This Row],[Column7]],Query2[[#This Row],[Column8]])</f>
        <v>0</v>
      </c>
      <c r="P376" s="101">
        <f>SUM(Query2[[#This Row],[Column10]],Query2[[#This Row],[Column11]])</f>
        <v>5304</v>
      </c>
      <c r="Q376" s="101">
        <f>SUM(Query2[[#This Row],[Column12]],Query2[[#This Row],[Column13]])</f>
        <v>21.770710399999999</v>
      </c>
      <c r="R376" s="103" t="e">
        <f>(Query2[[#This Row],[Column4]]/#REF!)</f>
        <v>#REF!</v>
      </c>
      <c r="S376" s="103" t="e">
        <f>(Query2[[#This Row],[Column15]]/O440)</f>
        <v>#DIV/0!</v>
      </c>
      <c r="T376" s="103" t="e">
        <f>(Query2[[#This Row],[Column14]]/N440)</f>
        <v>#DIV/0!</v>
      </c>
      <c r="U376" s="103" t="e">
        <f>(Query2[[#This Row],[Column9]]/#REF!)</f>
        <v>#REF!</v>
      </c>
      <c r="V376" s="103">
        <f>(Query2[[#This Row],[Column17]]/Q440)</f>
        <v>4.1983397950742128E-3</v>
      </c>
      <c r="W376" s="103" t="e">
        <f>(Query2[[#This Row],[Column10]]+Query2[[#This Row],[Column11]]/#REF!+#REF!)</f>
        <v>#REF!</v>
      </c>
      <c r="X376" s="104">
        <f>(Query2[[#This Row],[Column5]]+Query2[[#This Row],[Column6]])</f>
        <v>0</v>
      </c>
      <c r="Y376" s="104">
        <f>(Query2[[#This Row],[Column7]]+Query2[[#This Row],[Column8]])</f>
        <v>0</v>
      </c>
      <c r="Z376" s="104">
        <f>(Query2[[#This Row],[Column10]]+Query2[[#This Row],[Column11]])</f>
        <v>5304</v>
      </c>
      <c r="AA376" s="104">
        <f>(Query2[[#This Row],[Column12]]+Query2[[#This Row],[Column13]])</f>
        <v>21.770710399999999</v>
      </c>
      <c r="AB376" s="104" t="e">
        <f>(#REF!+#REF!/#REF!+#REF!)</f>
        <v>#REF!</v>
      </c>
      <c r="AC376" s="104" t="e">
        <f>(#REF!+#REF!/#REF!)</f>
        <v>#REF!</v>
      </c>
      <c r="AD376" s="104" t="e">
        <f>(#REF!+#REF!/#REF!)</f>
        <v>#REF!</v>
      </c>
      <c r="AE376" s="104" t="e">
        <f>(#REF!+#REF!/#REF!+#REF!)</f>
        <v>#REF!</v>
      </c>
      <c r="AF376" s="104" t="e">
        <f>(Query2[[#This Row],[Column12]]+Query2[[#This Row],[Column13]]/#REF!)</f>
        <v>#REF!</v>
      </c>
      <c r="AG376" s="104" t="e">
        <f>(#REF!+#REF!/#REF!)</f>
        <v>#REF!</v>
      </c>
      <c r="AH376" s="102" t="s">
        <v>167</v>
      </c>
    </row>
    <row r="377" spans="1:34">
      <c r="A377" s="105" t="s">
        <v>210</v>
      </c>
      <c r="B377" s="101" t="s">
        <v>60</v>
      </c>
      <c r="C377" s="101" t="s">
        <v>91</v>
      </c>
      <c r="D377" s="101">
        <v>0</v>
      </c>
      <c r="E377" s="101">
        <v>0</v>
      </c>
      <c r="F377" s="101">
        <v>0</v>
      </c>
      <c r="G377" s="101">
        <v>0</v>
      </c>
      <c r="H377" s="101">
        <v>0</v>
      </c>
      <c r="I377" s="101">
        <v>58890438</v>
      </c>
      <c r="J377" s="101">
        <v>1618069</v>
      </c>
      <c r="K377" s="101">
        <v>1955505</v>
      </c>
      <c r="L377" s="101">
        <v>52782.904670000004</v>
      </c>
      <c r="M377" s="101">
        <v>17688.1885</v>
      </c>
      <c r="N377" s="101">
        <f>SUM(Query2[[#This Row],[Column5]],Query2[[#This Row],[Column6]])</f>
        <v>0</v>
      </c>
      <c r="O377" s="101">
        <f>SUM(Query2[[#This Row],[Column7]],Query2[[#This Row],[Column8]])</f>
        <v>0</v>
      </c>
      <c r="P377" s="101">
        <f>SUM(Query2[[#This Row],[Column10]],Query2[[#This Row],[Column11]])</f>
        <v>3573574</v>
      </c>
      <c r="Q377" s="101">
        <f>SUM(Query2[[#This Row],[Column12]],Query2[[#This Row],[Column13]])</f>
        <v>70471.093170000007</v>
      </c>
      <c r="R377" s="103" t="e">
        <f>(Query2[[#This Row],[Column4]]/D433)</f>
        <v>#DIV/0!</v>
      </c>
      <c r="S377" s="103" t="e">
        <f>(Query2[[#This Row],[Column15]]/O441)</f>
        <v>#DIV/0!</v>
      </c>
      <c r="T377" s="103" t="e">
        <f>(Query2[[#This Row],[Column14]]/N441)</f>
        <v>#DIV/0!</v>
      </c>
      <c r="U377" s="103">
        <f>(Query2[[#This Row],[Column9]]/I433)</f>
        <v>38.213025814527072</v>
      </c>
      <c r="V377" s="103">
        <f>(Query2[[#This Row],[Column17]]/Q441)</f>
        <v>4.2311438339591589</v>
      </c>
      <c r="W377" s="103" t="e">
        <f>(Query2[[#This Row],[Column10]]+Query2[[#This Row],[Column11]]/J433+K433)</f>
        <v>#DIV/0!</v>
      </c>
      <c r="X377" s="104">
        <f>(Query2[[#This Row],[Column5]]+Query2[[#This Row],[Column6]])</f>
        <v>0</v>
      </c>
      <c r="Y377" s="104">
        <f>(Query2[[#This Row],[Column7]]+Query2[[#This Row],[Column8]])</f>
        <v>0</v>
      </c>
      <c r="Z377" s="104">
        <f>(Query2[[#This Row],[Column10]]+Query2[[#This Row],[Column11]])</f>
        <v>3573574</v>
      </c>
      <c r="AA377" s="104">
        <f>(Query2[[#This Row],[Column12]]+Query2[[#This Row],[Column13]])</f>
        <v>70471.093170000007</v>
      </c>
      <c r="AB377" s="104" t="e">
        <f>(G433+H433/E433+F433)</f>
        <v>#DIV/0!</v>
      </c>
      <c r="AC377" s="104" t="e">
        <f>(G433+H433/D433)</f>
        <v>#DIV/0!</v>
      </c>
      <c r="AD377" s="104" t="e">
        <f>(E433+F433/D433)</f>
        <v>#DIV/0!</v>
      </c>
      <c r="AE377" s="104" t="e">
        <f>(L433+M433/J433+K433)</f>
        <v>#DIV/0!</v>
      </c>
      <c r="AF377" s="104">
        <f>(Query2[[#This Row],[Column12]]+Query2[[#This Row],[Column13]]/I433)</f>
        <v>52782.916147571348</v>
      </c>
      <c r="AG377" s="104">
        <f>(J433+K433/I433)</f>
        <v>0.2341184173215522</v>
      </c>
      <c r="AH377" s="102" t="s">
        <v>167</v>
      </c>
    </row>
    <row r="378" spans="1:34">
      <c r="A378" s="105" t="s">
        <v>210</v>
      </c>
      <c r="B378" s="101" t="s">
        <v>61</v>
      </c>
      <c r="C378" s="101" t="s">
        <v>92</v>
      </c>
      <c r="D378" s="101">
        <v>0</v>
      </c>
      <c r="E378" s="101">
        <v>0</v>
      </c>
      <c r="F378" s="101">
        <v>0</v>
      </c>
      <c r="G378" s="101">
        <v>0</v>
      </c>
      <c r="H378" s="101">
        <v>0</v>
      </c>
      <c r="I378" s="101">
        <v>1337866</v>
      </c>
      <c r="J378" s="101">
        <v>477213</v>
      </c>
      <c r="K378" s="101">
        <v>265682</v>
      </c>
      <c r="L378" s="101">
        <v>30431.903906800002</v>
      </c>
      <c r="M378" s="101">
        <v>5634.6411099999996</v>
      </c>
      <c r="N378" s="101">
        <f>SUM(Query2[[#This Row],[Column5]],Query2[[#This Row],[Column6]])</f>
        <v>0</v>
      </c>
      <c r="O378" s="101">
        <f>SUM(Query2[[#This Row],[Column7]],Query2[[#This Row],[Column8]])</f>
        <v>0</v>
      </c>
      <c r="P378" s="101">
        <f>SUM(Query2[[#This Row],[Column10]],Query2[[#This Row],[Column11]])</f>
        <v>742895</v>
      </c>
      <c r="Q378" s="101">
        <f>SUM(Query2[[#This Row],[Column12]],Query2[[#This Row],[Column13]])</f>
        <v>36066.545016800002</v>
      </c>
      <c r="R378" s="103" t="e">
        <f>(Query2[[#This Row],[Column4]]/D435)</f>
        <v>#DIV/0!</v>
      </c>
      <c r="S378" s="103" t="e">
        <f>(Query2[[#This Row],[Column15]]/O442)</f>
        <v>#DIV/0!</v>
      </c>
      <c r="T378" s="103" t="e">
        <f>(Query2[[#This Row],[Column14]]/N442)</f>
        <v>#DIV/0!</v>
      </c>
      <c r="U378" s="103">
        <f>(Query2[[#This Row],[Column9]]/I435)</f>
        <v>44595.533333333333</v>
      </c>
      <c r="V378" s="103">
        <f>(Query2[[#This Row],[Column17]]/Q442)</f>
        <v>1.9136174471037843</v>
      </c>
      <c r="W378" s="103" t="e">
        <f>(Query2[[#This Row],[Column10]]+Query2[[#This Row],[Column11]]/J435+K435)</f>
        <v>#DIV/0!</v>
      </c>
      <c r="X378" s="104">
        <f>(Query2[[#This Row],[Column5]]+Query2[[#This Row],[Column6]])</f>
        <v>0</v>
      </c>
      <c r="Y378" s="104">
        <f>(Query2[[#This Row],[Column7]]+Query2[[#This Row],[Column8]])</f>
        <v>0</v>
      </c>
      <c r="Z378" s="104">
        <f>(Query2[[#This Row],[Column10]]+Query2[[#This Row],[Column11]])</f>
        <v>742895</v>
      </c>
      <c r="AA378" s="104">
        <f>(Query2[[#This Row],[Column12]]+Query2[[#This Row],[Column13]])</f>
        <v>36066.545016800002</v>
      </c>
      <c r="AB378" s="104" t="e">
        <f>(G435+H435/E435+F435)</f>
        <v>#DIV/0!</v>
      </c>
      <c r="AC378" s="104" t="e">
        <f>(G435+H435/D435)</f>
        <v>#DIV/0!</v>
      </c>
      <c r="AD378" s="104" t="e">
        <f>(E435+F435/D435)</f>
        <v>#DIV/0!</v>
      </c>
      <c r="AE378" s="104" t="e">
        <f>(L435+M435/J435+K435)</f>
        <v>#DIV/0!</v>
      </c>
      <c r="AF378" s="104">
        <f>(Query2[[#This Row],[Column12]]+Query2[[#This Row],[Column13]]/I435)</f>
        <v>30619.725277133337</v>
      </c>
      <c r="AG378" s="104">
        <f>(J435+K435/I435)</f>
        <v>0</v>
      </c>
      <c r="AH378" s="102" t="s">
        <v>167</v>
      </c>
    </row>
    <row r="379" spans="1:34">
      <c r="A379" s="105" t="s">
        <v>210</v>
      </c>
      <c r="B379" s="101" t="s">
        <v>62</v>
      </c>
      <c r="C379" s="101" t="s">
        <v>92</v>
      </c>
      <c r="D379" s="101">
        <v>0</v>
      </c>
      <c r="E379" s="101">
        <v>0</v>
      </c>
      <c r="F379" s="101">
        <v>0</v>
      </c>
      <c r="G379" s="101">
        <v>0</v>
      </c>
      <c r="H379" s="101">
        <v>0</v>
      </c>
      <c r="I379" s="101">
        <v>130164</v>
      </c>
      <c r="J379" s="101">
        <v>76996</v>
      </c>
      <c r="K379" s="101">
        <v>60743</v>
      </c>
      <c r="L379" s="101">
        <v>3720.2052399999998</v>
      </c>
      <c r="M379" s="101">
        <v>1052.153546</v>
      </c>
      <c r="N379" s="101">
        <f>SUM(Query2[[#This Row],[Column5]],Query2[[#This Row],[Column6]])</f>
        <v>0</v>
      </c>
      <c r="O379" s="101">
        <f>SUM(Query2[[#This Row],[Column7]],Query2[[#This Row],[Column8]])</f>
        <v>0</v>
      </c>
      <c r="P379" s="101">
        <f>SUM(Query2[[#This Row],[Column10]],Query2[[#This Row],[Column11]])</f>
        <v>137739</v>
      </c>
      <c r="Q379" s="101">
        <f>SUM(Query2[[#This Row],[Column12]],Query2[[#This Row],[Column13]])</f>
        <v>4772.3587859999998</v>
      </c>
      <c r="R379" s="103" t="e">
        <f>(Query2[[#This Row],[Column4]]/D436)</f>
        <v>#DIV/0!</v>
      </c>
      <c r="S379" s="103" t="e">
        <f>(Query2[[#This Row],[Column15]]/O443)</f>
        <v>#DIV/0!</v>
      </c>
      <c r="T379" s="103" t="e">
        <f>(Query2[[#This Row],[Column14]]/N443)</f>
        <v>#DIV/0!</v>
      </c>
      <c r="U379" s="103" t="e">
        <f>(Query2[[#This Row],[Column9]]/I436)</f>
        <v>#DIV/0!</v>
      </c>
      <c r="V379" s="103">
        <f>(Query2[[#This Row],[Column17]]/Q443)</f>
        <v>0.23574404363147969</v>
      </c>
      <c r="W379" s="103" t="e">
        <f>(Query2[[#This Row],[Column10]]+Query2[[#This Row],[Column11]]/J436+K436)</f>
        <v>#DIV/0!</v>
      </c>
      <c r="X379" s="104">
        <f>(Query2[[#This Row],[Column5]]+Query2[[#This Row],[Column6]])</f>
        <v>0</v>
      </c>
      <c r="Y379" s="104">
        <f>(Query2[[#This Row],[Column7]]+Query2[[#This Row],[Column8]])</f>
        <v>0</v>
      </c>
      <c r="Z379" s="104">
        <f>(Query2[[#This Row],[Column10]]+Query2[[#This Row],[Column11]])</f>
        <v>137739</v>
      </c>
      <c r="AA379" s="104">
        <f>(Query2[[#This Row],[Column12]]+Query2[[#This Row],[Column13]])</f>
        <v>4772.3587859999998</v>
      </c>
      <c r="AB379" s="104" t="e">
        <f>(G436+H436/E436+F436)</f>
        <v>#DIV/0!</v>
      </c>
      <c r="AC379" s="104" t="e">
        <f>(G436+H436/D436)</f>
        <v>#DIV/0!</v>
      </c>
      <c r="AD379" s="104" t="e">
        <f>(E436+F436/D436)</f>
        <v>#DIV/0!</v>
      </c>
      <c r="AE379" s="104" t="e">
        <f>(L436+M436/J436+K436)</f>
        <v>#DIV/0!</v>
      </c>
      <c r="AF379" s="104" t="e">
        <f>(Query2[[#This Row],[Column12]]+Query2[[#This Row],[Column13]]/I436)</f>
        <v>#DIV/0!</v>
      </c>
      <c r="AG379" s="104" t="e">
        <f>(J436+K436/I436)</f>
        <v>#DIV/0!</v>
      </c>
      <c r="AH379" s="102" t="s">
        <v>167</v>
      </c>
    </row>
    <row r="380" spans="1:34">
      <c r="A380" s="105" t="s">
        <v>210</v>
      </c>
      <c r="B380" s="101" t="s">
        <v>63</v>
      </c>
      <c r="C380" s="101" t="s">
        <v>92</v>
      </c>
      <c r="D380" s="101">
        <v>0</v>
      </c>
      <c r="E380" s="101">
        <v>0</v>
      </c>
      <c r="F380" s="101">
        <v>0</v>
      </c>
      <c r="G380" s="101">
        <v>0</v>
      </c>
      <c r="H380" s="101">
        <v>0</v>
      </c>
      <c r="I380" s="101">
        <v>2319712</v>
      </c>
      <c r="J380" s="101">
        <v>613454</v>
      </c>
      <c r="K380" s="101">
        <v>44022</v>
      </c>
      <c r="L380" s="101">
        <v>25641.289089999998</v>
      </c>
      <c r="M380" s="101">
        <v>409.52949860000001</v>
      </c>
      <c r="N380" s="101">
        <f>SUM(Query2[[#This Row],[Column5]],Query2[[#This Row],[Column6]])</f>
        <v>0</v>
      </c>
      <c r="O380" s="101">
        <f>SUM(Query2[[#This Row],[Column7]],Query2[[#This Row],[Column8]])</f>
        <v>0</v>
      </c>
      <c r="P380" s="101">
        <f>SUM(Query2[[#This Row],[Column10]],Query2[[#This Row],[Column11]])</f>
        <v>657476</v>
      </c>
      <c r="Q380" s="101">
        <f>SUM(Query2[[#This Row],[Column12]],Query2[[#This Row],[Column13]])</f>
        <v>26050.818588599999</v>
      </c>
      <c r="R380" s="103" t="e">
        <f>(Query2[[#This Row],[Column4]]/D437)</f>
        <v>#DIV/0!</v>
      </c>
      <c r="S380" s="103" t="e">
        <f>(Query2[[#This Row],[Column15]]/O444)</f>
        <v>#DIV/0!</v>
      </c>
      <c r="T380" s="103" t="e">
        <f>(Query2[[#This Row],[Column14]]/N444)</f>
        <v>#DIV/0!</v>
      </c>
      <c r="U380" s="103">
        <f>(Query2[[#This Row],[Column9]]/I437)</f>
        <v>44.021482114052567</v>
      </c>
      <c r="V380" s="103">
        <f>(Query2[[#This Row],[Column17]]/Q444)</f>
        <v>5.8129079654856088</v>
      </c>
      <c r="W380" s="103">
        <f>(Query2[[#This Row],[Column10]]+Query2[[#This Row],[Column11]]/J437+K437)</f>
        <v>666123</v>
      </c>
      <c r="X380" s="104">
        <f>(Query2[[#This Row],[Column5]]+Query2[[#This Row],[Column6]])</f>
        <v>0</v>
      </c>
      <c r="Y380" s="104">
        <f>(Query2[[#This Row],[Column7]]+Query2[[#This Row],[Column8]])</f>
        <v>0</v>
      </c>
      <c r="Z380" s="104">
        <f>(Query2[[#This Row],[Column10]]+Query2[[#This Row],[Column11]])</f>
        <v>657476</v>
      </c>
      <c r="AA380" s="104">
        <f>(Query2[[#This Row],[Column12]]+Query2[[#This Row],[Column13]])</f>
        <v>26050.818588599999</v>
      </c>
      <c r="AB380" s="104" t="e">
        <f>(G437+H437/E437+F437)</f>
        <v>#DIV/0!</v>
      </c>
      <c r="AC380" s="104" t="e">
        <f>(G437+H437/D437)</f>
        <v>#DIV/0!</v>
      </c>
      <c r="AD380" s="104" t="e">
        <f>(E437+F437/D437)</f>
        <v>#DIV/0!</v>
      </c>
      <c r="AE380" s="104">
        <f>(L437+M437/J437+K437)</f>
        <v>8686.2450900000003</v>
      </c>
      <c r="AF380" s="104">
        <f>(Query2[[#This Row],[Column12]]+Query2[[#This Row],[Column13]]/I437)</f>
        <v>25641.296861695577</v>
      </c>
      <c r="AG380" s="104">
        <f>(J437+K437/I437)</f>
        <v>1.1640952652054275</v>
      </c>
      <c r="AH380" s="102" t="s">
        <v>167</v>
      </c>
    </row>
    <row r="381" spans="1:34">
      <c r="A381" s="105" t="s">
        <v>210</v>
      </c>
      <c r="B381" s="101" t="s">
        <v>64</v>
      </c>
      <c r="C381" s="101" t="s">
        <v>92</v>
      </c>
      <c r="D381" s="101">
        <v>0</v>
      </c>
      <c r="E381" s="101">
        <v>0</v>
      </c>
      <c r="F381" s="101">
        <v>0</v>
      </c>
      <c r="G381" s="101">
        <v>0</v>
      </c>
      <c r="H381" s="101">
        <v>0</v>
      </c>
      <c r="I381" s="101">
        <v>735961</v>
      </c>
      <c r="J381" s="101">
        <v>682348</v>
      </c>
      <c r="K381" s="101">
        <v>116384</v>
      </c>
      <c r="L381" s="101">
        <v>15574.168</v>
      </c>
      <c r="M381" s="101">
        <v>2159.82177</v>
      </c>
      <c r="N381" s="101">
        <f>SUM(Query2[[#This Row],[Column5]],Query2[[#This Row],[Column6]])</f>
        <v>0</v>
      </c>
      <c r="O381" s="101">
        <f>SUM(Query2[[#This Row],[Column7]],Query2[[#This Row],[Column8]])</f>
        <v>0</v>
      </c>
      <c r="P381" s="101">
        <f>SUM(Query2[[#This Row],[Column10]],Query2[[#This Row],[Column11]])</f>
        <v>798732</v>
      </c>
      <c r="Q381" s="101">
        <f>SUM(Query2[[#This Row],[Column12]],Query2[[#This Row],[Column13]])</f>
        <v>17733.98977</v>
      </c>
      <c r="R381" s="103" t="e">
        <f>(Query2[[#This Row],[Column4]]/D438)</f>
        <v>#DIV/0!</v>
      </c>
      <c r="S381" s="103" t="e">
        <f>(Query2[[#This Row],[Column15]]/O445)</f>
        <v>#DIV/0!</v>
      </c>
      <c r="T381" s="103" t="e">
        <f>(Query2[[#This Row],[Column14]]/N445)</f>
        <v>#DIV/0!</v>
      </c>
      <c r="U381" s="103">
        <f>(Query2[[#This Row],[Column9]]/I438)</f>
        <v>1.2379297347152613E-2</v>
      </c>
      <c r="V381" s="103">
        <f>(Query2[[#This Row],[Column17]]/Q445)</f>
        <v>21.078825857821332</v>
      </c>
      <c r="W381" s="103">
        <f>(Query2[[#This Row],[Column10]]+Query2[[#This Row],[Column11]]/J438+K438)</f>
        <v>3047483.0811817897</v>
      </c>
      <c r="X381" s="104">
        <f>(Query2[[#This Row],[Column5]]+Query2[[#This Row],[Column6]])</f>
        <v>0</v>
      </c>
      <c r="Y381" s="104">
        <f>(Query2[[#This Row],[Column7]]+Query2[[#This Row],[Column8]])</f>
        <v>0</v>
      </c>
      <c r="Z381" s="104">
        <f>(Query2[[#This Row],[Column10]]+Query2[[#This Row],[Column11]])</f>
        <v>798732</v>
      </c>
      <c r="AA381" s="104">
        <f>(Query2[[#This Row],[Column12]]+Query2[[#This Row],[Column13]])</f>
        <v>17733.98977</v>
      </c>
      <c r="AB381" s="104" t="e">
        <f>(G438+H438/E438+F438)</f>
        <v>#DIV/0!</v>
      </c>
      <c r="AC381" s="104" t="e">
        <f>(G438+H438/D438)</f>
        <v>#DIV/0!</v>
      </c>
      <c r="AD381" s="104" t="e">
        <f>(E438+F438/D438)</f>
        <v>#DIV/0!</v>
      </c>
      <c r="AE381" s="104">
        <f>(L438+M438/J438+K438)</f>
        <v>2412417.4419905841</v>
      </c>
      <c r="AF381" s="104">
        <f>(Query2[[#This Row],[Column12]]+Query2[[#This Row],[Column13]]/I438)</f>
        <v>15574.168036329473</v>
      </c>
      <c r="AG381" s="104">
        <f>(J438+K438/I438)</f>
        <v>1433622.0397829632</v>
      </c>
      <c r="AH381" s="102" t="s">
        <v>167</v>
      </c>
    </row>
    <row r="382" spans="1:34">
      <c r="A382" s="105" t="s">
        <v>210</v>
      </c>
      <c r="B382" s="101" t="s">
        <v>65</v>
      </c>
      <c r="C382" s="101" t="s">
        <v>92</v>
      </c>
      <c r="D382" s="101">
        <v>0</v>
      </c>
      <c r="E382" s="101">
        <v>0</v>
      </c>
      <c r="F382" s="101">
        <v>0</v>
      </c>
      <c r="G382" s="101">
        <v>0</v>
      </c>
      <c r="H382" s="101">
        <v>0</v>
      </c>
      <c r="I382" s="101">
        <v>3135230</v>
      </c>
      <c r="J382" s="101">
        <v>377933</v>
      </c>
      <c r="K382" s="101">
        <v>146252</v>
      </c>
      <c r="L382" s="101">
        <v>15766.231540000001</v>
      </c>
      <c r="M382" s="101">
        <v>1420.5537981999998</v>
      </c>
      <c r="N382" s="101">
        <f>SUM(Query2[[#This Row],[Column5]],Query2[[#This Row],[Column6]])</f>
        <v>0</v>
      </c>
      <c r="O382" s="101">
        <f>SUM(Query2[[#This Row],[Column7]],Query2[[#This Row],[Column8]])</f>
        <v>0</v>
      </c>
      <c r="P382" s="101">
        <f>SUM(Query2[[#This Row],[Column10]],Query2[[#This Row],[Column11]])</f>
        <v>524185</v>
      </c>
      <c r="Q382" s="101">
        <f>SUM(Query2[[#This Row],[Column12]],Query2[[#This Row],[Column13]])</f>
        <v>17186.785338199999</v>
      </c>
      <c r="R382" s="103" t="e">
        <f>(Query2[[#This Row],[Column4]]/#REF!)</f>
        <v>#REF!</v>
      </c>
      <c r="S382" s="103" t="e">
        <f>(Query2[[#This Row],[Column15]]/O446)</f>
        <v>#DIV/0!</v>
      </c>
      <c r="T382" s="103" t="e">
        <f>(Query2[[#This Row],[Column14]]/N446)</f>
        <v>#DIV/0!</v>
      </c>
      <c r="U382" s="103" t="e">
        <f>(Query2[[#This Row],[Column9]]/#REF!)</f>
        <v>#REF!</v>
      </c>
      <c r="V382" s="103">
        <f>(Query2[[#This Row],[Column17]]/Q446)</f>
        <v>13.170186667361039</v>
      </c>
      <c r="W382" s="103" t="e">
        <f>(Query2[[#This Row],[Column10]]+Query2[[#This Row],[Column11]]/#REF!+#REF!)</f>
        <v>#REF!</v>
      </c>
      <c r="X382" s="104">
        <f>(Query2[[#This Row],[Column5]]+Query2[[#This Row],[Column6]])</f>
        <v>0</v>
      </c>
      <c r="Y382" s="104">
        <f>(Query2[[#This Row],[Column7]]+Query2[[#This Row],[Column8]])</f>
        <v>0</v>
      </c>
      <c r="Z382" s="104">
        <f>(Query2[[#This Row],[Column10]]+Query2[[#This Row],[Column11]])</f>
        <v>524185</v>
      </c>
      <c r="AA382" s="104">
        <f>(Query2[[#This Row],[Column12]]+Query2[[#This Row],[Column13]])</f>
        <v>17186.785338199999</v>
      </c>
      <c r="AB382" s="104" t="e">
        <f>(#REF!+#REF!/#REF!+#REF!)</f>
        <v>#REF!</v>
      </c>
      <c r="AC382" s="104" t="e">
        <f>(#REF!+#REF!/#REF!)</f>
        <v>#REF!</v>
      </c>
      <c r="AD382" s="104" t="e">
        <f>(#REF!+#REF!/#REF!)</f>
        <v>#REF!</v>
      </c>
      <c r="AE382" s="104" t="e">
        <f>(#REF!+#REF!/#REF!+#REF!)</f>
        <v>#REF!</v>
      </c>
      <c r="AF382" s="104" t="e">
        <f>(Query2[[#This Row],[Column12]]+Query2[[#This Row],[Column13]]/#REF!)</f>
        <v>#REF!</v>
      </c>
      <c r="AG382" s="104" t="e">
        <f>(#REF!+#REF!/#REF!)</f>
        <v>#REF!</v>
      </c>
      <c r="AH382" s="102" t="s">
        <v>167</v>
      </c>
    </row>
    <row r="383" spans="1:34">
      <c r="A383" s="105" t="s">
        <v>210</v>
      </c>
      <c r="B383" s="101" t="s">
        <v>66</v>
      </c>
      <c r="C383" s="101" t="s">
        <v>92</v>
      </c>
      <c r="D383" s="101">
        <v>0</v>
      </c>
      <c r="E383" s="101">
        <v>0</v>
      </c>
      <c r="F383" s="101">
        <v>0</v>
      </c>
      <c r="G383" s="101">
        <v>0</v>
      </c>
      <c r="H383" s="101">
        <v>0</v>
      </c>
      <c r="I383" s="101">
        <v>1385399</v>
      </c>
      <c r="J383" s="101">
        <v>99044</v>
      </c>
      <c r="K383" s="101">
        <v>54795</v>
      </c>
      <c r="L383" s="101">
        <v>3182.1320000000001</v>
      </c>
      <c r="M383" s="101">
        <v>601.93781000000001</v>
      </c>
      <c r="N383" s="101">
        <f>SUM(Query2[[#This Row],[Column5]],Query2[[#This Row],[Column6]])</f>
        <v>0</v>
      </c>
      <c r="O383" s="101">
        <f>SUM(Query2[[#This Row],[Column7]],Query2[[#This Row],[Column8]])</f>
        <v>0</v>
      </c>
      <c r="P383" s="101">
        <f>SUM(Query2[[#This Row],[Column10]],Query2[[#This Row],[Column11]])</f>
        <v>153839</v>
      </c>
      <c r="Q383" s="101">
        <f>SUM(Query2[[#This Row],[Column12]],Query2[[#This Row],[Column13]])</f>
        <v>3784.06981</v>
      </c>
      <c r="R383" s="103" t="e">
        <f>(Query2[[#This Row],[Column4]]/D439)</f>
        <v>#DIV/0!</v>
      </c>
      <c r="S383" s="103" t="e">
        <f>(Query2[[#This Row],[Column15]]/O447)</f>
        <v>#DIV/0!</v>
      </c>
      <c r="T383" s="103" t="e">
        <f>(Query2[[#This Row],[Column14]]/N447)</f>
        <v>#DIV/0!</v>
      </c>
      <c r="U383" s="103">
        <f>(Query2[[#This Row],[Column9]]/I439)</f>
        <v>1.0139719492442778</v>
      </c>
      <c r="V383" s="103">
        <f>(Query2[[#This Row],[Column17]]/Q447)</f>
        <v>6.2788027910955446E-2</v>
      </c>
      <c r="W383" s="103">
        <f>(Query2[[#This Row],[Column10]]+Query2[[#This Row],[Column11]]/J439+K439)</f>
        <v>402207.10093018971</v>
      </c>
      <c r="X383" s="104">
        <f>(Query2[[#This Row],[Column5]]+Query2[[#This Row],[Column6]])</f>
        <v>0</v>
      </c>
      <c r="Y383" s="104">
        <f>(Query2[[#This Row],[Column7]]+Query2[[#This Row],[Column8]])</f>
        <v>0</v>
      </c>
      <c r="Z383" s="104">
        <f>(Query2[[#This Row],[Column10]]+Query2[[#This Row],[Column11]])</f>
        <v>153839</v>
      </c>
      <c r="AA383" s="104">
        <f>(Query2[[#This Row],[Column12]]+Query2[[#This Row],[Column13]])</f>
        <v>3784.06981</v>
      </c>
      <c r="AB383" s="104" t="e">
        <f t="shared" ref="AB383:AB388" si="95">(G439+H439/E439+F439)</f>
        <v>#DIV/0!</v>
      </c>
      <c r="AC383" s="104" t="e">
        <f t="shared" ref="AC383:AC388" si="96">(G439+H439/D439)</f>
        <v>#DIV/0!</v>
      </c>
      <c r="AD383" s="104" t="e">
        <f t="shared" ref="AD383:AD388" si="97">(E439+F439/D439)</f>
        <v>#DIV/0!</v>
      </c>
      <c r="AE383" s="104">
        <f t="shared" ref="AE383:AE388" si="98">(L439+M439/J439+K439)</f>
        <v>337405.92768716573</v>
      </c>
      <c r="AF383" s="104">
        <f>(Query2[[#This Row],[Column12]]+Query2[[#This Row],[Column13]]/I439)</f>
        <v>3182.1324405575974</v>
      </c>
      <c r="AG383" s="104">
        <f t="shared" ref="AG383:AG388" si="99">(J439+K439/I439)</f>
        <v>542900.22188465425</v>
      </c>
      <c r="AH383" s="102" t="s">
        <v>167</v>
      </c>
    </row>
    <row r="384" spans="1:34">
      <c r="A384" s="105" t="s">
        <v>210</v>
      </c>
      <c r="B384" s="101" t="s">
        <v>67</v>
      </c>
      <c r="C384" s="101" t="s">
        <v>92</v>
      </c>
      <c r="D384" s="101">
        <v>0</v>
      </c>
      <c r="E384" s="101">
        <v>0</v>
      </c>
      <c r="F384" s="101">
        <v>0</v>
      </c>
      <c r="G384" s="101">
        <v>0</v>
      </c>
      <c r="H384" s="101">
        <v>0</v>
      </c>
      <c r="I384" s="101">
        <v>180249</v>
      </c>
      <c r="J384" s="101">
        <v>22270</v>
      </c>
      <c r="K384" s="101">
        <v>18411</v>
      </c>
      <c r="L384" s="101">
        <v>845.75229999999999</v>
      </c>
      <c r="M384" s="101">
        <v>141.70579380000001</v>
      </c>
      <c r="N384" s="101">
        <f>SUM(Query2[[#This Row],[Column5]],Query2[[#This Row],[Column6]])</f>
        <v>0</v>
      </c>
      <c r="O384" s="101">
        <f>SUM(Query2[[#This Row],[Column7]],Query2[[#This Row],[Column8]])</f>
        <v>0</v>
      </c>
      <c r="P384" s="101">
        <f>SUM(Query2[[#This Row],[Column10]],Query2[[#This Row],[Column11]])</f>
        <v>40681</v>
      </c>
      <c r="Q384" s="101">
        <f>SUM(Query2[[#This Row],[Column12]],Query2[[#This Row],[Column13]])</f>
        <v>987.45809380000003</v>
      </c>
      <c r="R384" s="103" t="e">
        <f>(Query2[[#This Row],[Column4]]/D440)</f>
        <v>#DIV/0!</v>
      </c>
      <c r="S384" s="103" t="e">
        <f>(Query2[[#This Row],[Column15]]/O448)</f>
        <v>#DIV/0!</v>
      </c>
      <c r="T384" s="103" t="e">
        <f>(Query2[[#This Row],[Column14]]/N448)</f>
        <v>#DIV/0!</v>
      </c>
      <c r="U384" s="103">
        <f>(Query2[[#This Row],[Column9]]/I440)</f>
        <v>1.3600926603635486</v>
      </c>
      <c r="V384" s="103">
        <f>(Query2[[#This Row],[Column17]]/Q448)</f>
        <v>0.2451038777541138</v>
      </c>
      <c r="W384" s="103">
        <f>(Query2[[#This Row],[Column10]]+Query2[[#This Row],[Column11]]/J440+K440)</f>
        <v>90211.219583755737</v>
      </c>
      <c r="X384" s="104">
        <f>(Query2[[#This Row],[Column5]]+Query2[[#This Row],[Column6]])</f>
        <v>0</v>
      </c>
      <c r="Y384" s="104">
        <f>(Query2[[#This Row],[Column7]]+Query2[[#This Row],[Column8]])</f>
        <v>0</v>
      </c>
      <c r="Z384" s="104">
        <f>(Query2[[#This Row],[Column10]]+Query2[[#This Row],[Column11]])</f>
        <v>40681</v>
      </c>
      <c r="AA384" s="104">
        <f>(Query2[[#This Row],[Column12]]+Query2[[#This Row],[Column13]])</f>
        <v>987.45809380000003</v>
      </c>
      <c r="AB384" s="104" t="e">
        <f t="shared" si="95"/>
        <v>#DIV/0!</v>
      </c>
      <c r="AC384" s="104" t="e">
        <f t="shared" si="96"/>
        <v>#DIV/0!</v>
      </c>
      <c r="AD384" s="104" t="e">
        <f t="shared" si="97"/>
        <v>#DIV/0!</v>
      </c>
      <c r="AE384" s="104">
        <f t="shared" si="98"/>
        <v>72060.422465636075</v>
      </c>
      <c r="AF384" s="104">
        <f>(Query2[[#This Row],[Column12]]+Query2[[#This Row],[Column13]]/I440)</f>
        <v>845.75336925980218</v>
      </c>
      <c r="AG384" s="104">
        <f t="shared" si="99"/>
        <v>83845.512657798026</v>
      </c>
      <c r="AH384" s="102" t="s">
        <v>167</v>
      </c>
    </row>
    <row r="385" spans="1:34">
      <c r="A385" s="105" t="s">
        <v>210</v>
      </c>
      <c r="B385" s="101" t="s">
        <v>68</v>
      </c>
      <c r="C385" s="101" t="s">
        <v>92</v>
      </c>
      <c r="D385" s="101">
        <v>0</v>
      </c>
      <c r="E385" s="101">
        <v>0</v>
      </c>
      <c r="F385" s="101">
        <v>0</v>
      </c>
      <c r="G385" s="101">
        <v>0</v>
      </c>
      <c r="H385" s="101">
        <v>0</v>
      </c>
      <c r="I385" s="101">
        <v>58538</v>
      </c>
      <c r="J385" s="101">
        <v>28796</v>
      </c>
      <c r="K385" s="101">
        <v>23741</v>
      </c>
      <c r="L385" s="101">
        <v>948.94662000000005</v>
      </c>
      <c r="M385" s="101">
        <v>310.49811</v>
      </c>
      <c r="N385" s="101">
        <f>SUM(Query2[[#This Row],[Column5]],Query2[[#This Row],[Column6]])</f>
        <v>0</v>
      </c>
      <c r="O385" s="101">
        <f>SUM(Query2[[#This Row],[Column7]],Query2[[#This Row],[Column8]])</f>
        <v>0</v>
      </c>
      <c r="P385" s="101">
        <f>SUM(Query2[[#This Row],[Column10]],Query2[[#This Row],[Column11]])</f>
        <v>52537</v>
      </c>
      <c r="Q385" s="101">
        <f>SUM(Query2[[#This Row],[Column12]],Query2[[#This Row],[Column13]])</f>
        <v>1259.4447300000002</v>
      </c>
      <c r="R385" s="103" t="e">
        <f>(Query2[[#This Row],[Column4]]/D441)</f>
        <v>#DIV/0!</v>
      </c>
      <c r="S385" s="103">
        <f>(Query2[[#This Row],[Column15]]/O449)</f>
        <v>0</v>
      </c>
      <c r="T385" s="103">
        <f>(Query2[[#This Row],[Column14]]/N449)</f>
        <v>0</v>
      </c>
      <c r="U385" s="103">
        <f>(Query2[[#This Row],[Column9]]/I441)</f>
        <v>2.5097387535938851E-2</v>
      </c>
      <c r="V385" s="103">
        <f>(Query2[[#This Row],[Column17]]/Q449)</f>
        <v>4.4713869929791706E-5</v>
      </c>
      <c r="W385" s="103">
        <f>(Query2[[#This Row],[Column10]]+Query2[[#This Row],[Column11]]/J441+K441)</f>
        <v>85385.051416492875</v>
      </c>
      <c r="X385" s="104">
        <f>(Query2[[#This Row],[Column5]]+Query2[[#This Row],[Column6]])</f>
        <v>0</v>
      </c>
      <c r="Y385" s="104">
        <f>(Query2[[#This Row],[Column7]]+Query2[[#This Row],[Column8]])</f>
        <v>0</v>
      </c>
      <c r="Z385" s="104">
        <f>(Query2[[#This Row],[Column10]]+Query2[[#This Row],[Column11]])</f>
        <v>52537</v>
      </c>
      <c r="AA385" s="104">
        <f>(Query2[[#This Row],[Column12]]+Query2[[#This Row],[Column13]])</f>
        <v>1259.4447300000002</v>
      </c>
      <c r="AB385" s="104" t="e">
        <f t="shared" si="95"/>
        <v>#DIV/0!</v>
      </c>
      <c r="AC385" s="104" t="e">
        <f t="shared" si="96"/>
        <v>#DIV/0!</v>
      </c>
      <c r="AD385" s="104" t="e">
        <f t="shared" si="97"/>
        <v>#DIV/0!</v>
      </c>
      <c r="AE385" s="104">
        <f t="shared" si="98"/>
        <v>72714.46188754958</v>
      </c>
      <c r="AF385" s="104">
        <f>(Query2[[#This Row],[Column12]]+Query2[[#This Row],[Column13]]/I441)</f>
        <v>948.9467531219276</v>
      </c>
      <c r="AG385" s="104">
        <f t="shared" si="99"/>
        <v>461739.02426177973</v>
      </c>
      <c r="AH385" s="102" t="s">
        <v>167</v>
      </c>
    </row>
    <row r="386" spans="1:34">
      <c r="A386" s="105" t="s">
        <v>210</v>
      </c>
      <c r="B386" s="101" t="s">
        <v>69</v>
      </c>
      <c r="C386" s="101" t="s">
        <v>92</v>
      </c>
      <c r="D386" s="101">
        <v>0</v>
      </c>
      <c r="E386" s="101">
        <v>0</v>
      </c>
      <c r="F386" s="101">
        <v>0</v>
      </c>
      <c r="G386" s="101">
        <v>0</v>
      </c>
      <c r="H386" s="101">
        <v>0</v>
      </c>
      <c r="I386" s="101">
        <v>5426632</v>
      </c>
      <c r="J386" s="101">
        <v>1297282</v>
      </c>
      <c r="K386" s="101">
        <v>399668</v>
      </c>
      <c r="L386" s="101">
        <v>46938.717989999997</v>
      </c>
      <c r="M386" s="101">
        <v>5154.3237200000003</v>
      </c>
      <c r="N386" s="101">
        <f>SUM(Query2[[#This Row],[Column5]],Query2[[#This Row],[Column6]])</f>
        <v>0</v>
      </c>
      <c r="O386" s="101">
        <f>SUM(Query2[[#This Row],[Column7]],Query2[[#This Row],[Column8]])</f>
        <v>0</v>
      </c>
      <c r="P386" s="101">
        <f>SUM(Query2[[#This Row],[Column10]],Query2[[#This Row],[Column11]])</f>
        <v>1696950</v>
      </c>
      <c r="Q386" s="101">
        <f>SUM(Query2[[#This Row],[Column12]],Query2[[#This Row],[Column13]])</f>
        <v>52093.041709999998</v>
      </c>
      <c r="R386" s="103" t="e">
        <f>(Query2[[#This Row],[Column4]]/D442)</f>
        <v>#DIV/0!</v>
      </c>
      <c r="S386" s="103" t="e">
        <f>(Query2[[#This Row],[Column15]]/O450)</f>
        <v>#DIV/0!</v>
      </c>
      <c r="T386" s="103" t="e">
        <f>(Query2[[#This Row],[Column14]]/N450)</f>
        <v>#DIV/0!</v>
      </c>
      <c r="U386" s="103">
        <f>(Query2[[#This Row],[Column9]]/I442)</f>
        <v>6.973294851465301</v>
      </c>
      <c r="V386" s="103" t="e">
        <f>(Query2[[#This Row],[Column17]]/Q450)</f>
        <v>#DIV/0!</v>
      </c>
      <c r="W386" s="103">
        <f>(Query2[[#This Row],[Column10]]+Query2[[#This Row],[Column11]]/J442+K442)</f>
        <v>1423072.5746881166</v>
      </c>
      <c r="X386" s="104">
        <f>(Query2[[#This Row],[Column5]]+Query2[[#This Row],[Column6]])</f>
        <v>0</v>
      </c>
      <c r="Y386" s="104">
        <f>(Query2[[#This Row],[Column7]]+Query2[[#This Row],[Column8]])</f>
        <v>0</v>
      </c>
      <c r="Z386" s="104">
        <f>(Query2[[#This Row],[Column10]]+Query2[[#This Row],[Column11]])</f>
        <v>1696950</v>
      </c>
      <c r="AA386" s="104">
        <f>(Query2[[#This Row],[Column12]]+Query2[[#This Row],[Column13]])</f>
        <v>52093.041709999998</v>
      </c>
      <c r="AB386" s="104" t="e">
        <f t="shared" si="95"/>
        <v>#DIV/0!</v>
      </c>
      <c r="AC386" s="104" t="e">
        <f t="shared" si="96"/>
        <v>#DIV/0!</v>
      </c>
      <c r="AD386" s="104" t="e">
        <f t="shared" si="97"/>
        <v>#DIV/0!</v>
      </c>
      <c r="AE386" s="104">
        <f t="shared" si="98"/>
        <v>142321.50632993359</v>
      </c>
      <c r="AF386" s="104">
        <f>(Query2[[#This Row],[Column12]]+Query2[[#This Row],[Column13]]/I442)</f>
        <v>46938.72461337506</v>
      </c>
      <c r="AG386" s="104">
        <f t="shared" si="99"/>
        <v>695452.16164183593</v>
      </c>
      <c r="AH386" s="102" t="s">
        <v>167</v>
      </c>
    </row>
    <row r="387" spans="1:34">
      <c r="A387" s="105" t="s">
        <v>210</v>
      </c>
      <c r="B387" s="101" t="s">
        <v>70</v>
      </c>
      <c r="C387" s="101" t="s">
        <v>92</v>
      </c>
      <c r="D387" s="101">
        <v>0</v>
      </c>
      <c r="E387" s="101">
        <v>0</v>
      </c>
      <c r="F387" s="101">
        <v>0</v>
      </c>
      <c r="G387" s="101">
        <v>0</v>
      </c>
      <c r="H387" s="101">
        <v>0</v>
      </c>
      <c r="I387" s="101">
        <v>416035</v>
      </c>
      <c r="J387" s="101">
        <v>102866</v>
      </c>
      <c r="K387" s="101">
        <v>36323</v>
      </c>
      <c r="L387" s="101">
        <v>3460.8280199999999</v>
      </c>
      <c r="M387" s="101">
        <v>407.75412</v>
      </c>
      <c r="N387" s="101">
        <f>SUM(Query2[[#This Row],[Column5]],Query2[[#This Row],[Column6]])</f>
        <v>0</v>
      </c>
      <c r="O387" s="101">
        <f>SUM(Query2[[#This Row],[Column7]],Query2[[#This Row],[Column8]])</f>
        <v>0</v>
      </c>
      <c r="P387" s="101">
        <f>SUM(Query2[[#This Row],[Column10]],Query2[[#This Row],[Column11]])</f>
        <v>139189</v>
      </c>
      <c r="Q387" s="101">
        <f>SUM(Query2[[#This Row],[Column12]],Query2[[#This Row],[Column13]])</f>
        <v>3868.58214</v>
      </c>
      <c r="R387" s="103" t="e">
        <f>(Query2[[#This Row],[Column4]]/D443)</f>
        <v>#DIV/0!</v>
      </c>
      <c r="S387" s="103" t="e">
        <f>(Query2[[#This Row],[Column15]]/O451)</f>
        <v>#DIV/0!</v>
      </c>
      <c r="T387" s="103" t="e">
        <f>(Query2[[#This Row],[Column14]]/N451)</f>
        <v>#DIV/0!</v>
      </c>
      <c r="U387" s="103">
        <f>(Query2[[#This Row],[Column9]]/I443)</f>
        <v>0.13159605308315317</v>
      </c>
      <c r="V387" s="103" t="e">
        <f>(Query2[[#This Row],[Column17]]/Q451)</f>
        <v>#DIV/0!</v>
      </c>
      <c r="W387" s="103">
        <f>(Query2[[#This Row],[Column10]]+Query2[[#This Row],[Column11]]/J443+K443)</f>
        <v>258261.08099243211</v>
      </c>
      <c r="X387" s="104">
        <f>(Query2[[#This Row],[Column5]]+Query2[[#This Row],[Column6]])</f>
        <v>0</v>
      </c>
      <c r="Y387" s="104">
        <f>(Query2[[#This Row],[Column7]]+Query2[[#This Row],[Column8]])</f>
        <v>0</v>
      </c>
      <c r="Z387" s="104">
        <f>(Query2[[#This Row],[Column10]]+Query2[[#This Row],[Column11]])</f>
        <v>139189</v>
      </c>
      <c r="AA387" s="104">
        <f>(Query2[[#This Row],[Column12]]+Query2[[#This Row],[Column13]])</f>
        <v>3868.58214</v>
      </c>
      <c r="AB387" s="104" t="e">
        <f t="shared" si="95"/>
        <v>#DIV/0!</v>
      </c>
      <c r="AC387" s="104" t="e">
        <f t="shared" si="96"/>
        <v>#DIV/0!</v>
      </c>
      <c r="AD387" s="104" t="e">
        <f t="shared" si="97"/>
        <v>#DIV/0!</v>
      </c>
      <c r="AE387" s="104">
        <f t="shared" si="98"/>
        <v>174294.57771736482</v>
      </c>
      <c r="AF387" s="104">
        <f>(Query2[[#This Row],[Column12]]+Query2[[#This Row],[Column13]]/I443)</f>
        <v>3460.8281489767273</v>
      </c>
      <c r="AG387" s="104">
        <f t="shared" si="99"/>
        <v>448474.04915300076</v>
      </c>
      <c r="AH387" s="102" t="s">
        <v>167</v>
      </c>
    </row>
    <row r="388" spans="1:34">
      <c r="A388" s="101"/>
      <c r="B388" s="101" t="s">
        <v>71</v>
      </c>
      <c r="C388" s="101"/>
      <c r="D388" s="101">
        <f t="shared" ref="D388:M388" si="100">SUM(D331:D387)</f>
        <v>57289033</v>
      </c>
      <c r="E388" s="101">
        <f t="shared" si="100"/>
        <v>323585</v>
      </c>
      <c r="F388" s="101">
        <f t="shared" si="100"/>
        <v>125170869</v>
      </c>
      <c r="G388" s="101">
        <f t="shared" si="100"/>
        <v>16361.411464999997</v>
      </c>
      <c r="H388" s="101">
        <f t="shared" si="100"/>
        <v>4281813.2921960996</v>
      </c>
      <c r="I388" s="101">
        <f t="shared" si="100"/>
        <v>845414384</v>
      </c>
      <c r="J388" s="101">
        <f t="shared" si="100"/>
        <v>470771996</v>
      </c>
      <c r="K388" s="101">
        <f t="shared" si="100"/>
        <v>302088132</v>
      </c>
      <c r="L388" s="101">
        <f t="shared" si="100"/>
        <v>22930260.504007995</v>
      </c>
      <c r="M388" s="101">
        <f t="shared" si="100"/>
        <v>4725552.6960436143</v>
      </c>
      <c r="N388" s="101">
        <f>SUM(Query2[[#This Row],[Column5]],Query2[[#This Row],[Column6]])</f>
        <v>125494454</v>
      </c>
      <c r="O388" s="101">
        <f>SUM(Query2[[#This Row],[Column7]],Query2[[#This Row],[Column8]])</f>
        <v>4298174.7036611</v>
      </c>
      <c r="P388" s="101">
        <f>SUM(Query2[[#This Row],[Column10]],Query2[[#This Row],[Column11]])</f>
        <v>772860128</v>
      </c>
      <c r="Q388" s="101">
        <f>SUM(Query2[[#This Row],[Column12]],Query2[[#This Row],[Column13]])</f>
        <v>27655813.200051609</v>
      </c>
      <c r="R388" s="103" t="e">
        <f>(Query2[[#This Row],[Column4]]/D444)</f>
        <v>#DIV/0!</v>
      </c>
      <c r="S388" s="103" t="e">
        <f>(Query2[[#This Row],[Column15]]/O452)</f>
        <v>#DIV/0!</v>
      </c>
      <c r="T388" s="103" t="e">
        <f>(Query2[[#This Row],[Column14]]/N452)</f>
        <v>#DIV/0!</v>
      </c>
      <c r="U388" s="103">
        <f>(Query2[[#This Row],[Column9]]/I444)</f>
        <v>602.63288064165693</v>
      </c>
      <c r="V388" s="103" t="e">
        <f>(Query2[[#This Row],[Column17]]/Q452)</f>
        <v>#DIV/0!</v>
      </c>
      <c r="W388" s="103">
        <f>(Query2[[#This Row],[Column10]]+Query2[[#This Row],[Column11]]/J444+K444)</f>
        <v>470834962.47951525</v>
      </c>
      <c r="X388" s="104">
        <f>(Query2[[#This Row],[Column5]]+Query2[[#This Row],[Column6]])</f>
        <v>125494454</v>
      </c>
      <c r="Y388" s="104">
        <f>(Query2[[#This Row],[Column7]]+Query2[[#This Row],[Column8]])</f>
        <v>4298174.7036611</v>
      </c>
      <c r="Z388" s="104">
        <f>(Query2[[#This Row],[Column10]]+Query2[[#This Row],[Column11]])</f>
        <v>772860128</v>
      </c>
      <c r="AA388" s="104">
        <f>(Query2[[#This Row],[Column12]]+Query2[[#This Row],[Column13]])</f>
        <v>27655813.200051609</v>
      </c>
      <c r="AB388" s="104" t="e">
        <f t="shared" si="95"/>
        <v>#DIV/0!</v>
      </c>
      <c r="AC388" s="104" t="e">
        <f t="shared" si="96"/>
        <v>#DIV/0!</v>
      </c>
      <c r="AD388" s="104" t="e">
        <f t="shared" si="97"/>
        <v>#DIV/0!</v>
      </c>
      <c r="AE388" s="104">
        <f t="shared" si="98"/>
        <v>64064.829274883436</v>
      </c>
      <c r="AF388" s="104">
        <f>(Query2[[#This Row],[Column12]]+Query2[[#This Row],[Column13]]/I444)</f>
        <v>22930263.872502178</v>
      </c>
      <c r="AG388" s="104">
        <f t="shared" si="99"/>
        <v>109911.04292492237</v>
      </c>
      <c r="AH388" s="102"/>
    </row>
    <row r="389" spans="1:34">
      <c r="A389" s="101"/>
      <c r="B389" s="101" t="s">
        <v>2</v>
      </c>
      <c r="C389" s="101"/>
      <c r="D389" s="101" t="s">
        <v>4</v>
      </c>
      <c r="E389" s="101"/>
      <c r="F389" s="101"/>
      <c r="G389" s="101"/>
      <c r="H389" s="101"/>
      <c r="I389" s="101" t="s">
        <v>5</v>
      </c>
      <c r="J389" s="101"/>
      <c r="K389" s="101"/>
      <c r="L389" s="101"/>
      <c r="M389" s="101"/>
      <c r="N389" s="101">
        <f>SUM(Query2[[#This Row],[Column5]],Query2[[#This Row],[Column6]])</f>
        <v>0</v>
      </c>
      <c r="O389" s="101">
        <f>SUM(Query2[[#This Row],[Column7]],Query2[[#This Row],[Column8]])</f>
        <v>0</v>
      </c>
      <c r="P389" s="101">
        <f>SUM(Query2[[#This Row],[Column10]],Query2[[#This Row],[Column11]])</f>
        <v>0</v>
      </c>
      <c r="Q389" s="101">
        <f>SUM(Query2[[#This Row],[Column12]],Query2[[#This Row],[Column13]])</f>
        <v>0</v>
      </c>
      <c r="R389" s="103" t="e">
        <f>(Query2[[#This Row],[Column4]]/D446)</f>
        <v>#VALUE!</v>
      </c>
      <c r="S389" s="103">
        <f>(Query2[[#This Row],[Column15]]/O453)</f>
        <v>0</v>
      </c>
      <c r="T389" s="103">
        <f>(Query2[[#This Row],[Column14]]/N453)</f>
        <v>0</v>
      </c>
      <c r="U389" s="103" t="e">
        <f>(Query2[[#This Row],[Column9]]/I446)</f>
        <v>#VALUE!</v>
      </c>
      <c r="V389" s="103">
        <f>(Query2[[#This Row],[Column17]]/Q453)</f>
        <v>0</v>
      </c>
      <c r="W389" s="103">
        <f>(Query2[[#This Row],[Column10]]+Query2[[#This Row],[Column11]]/J446+K446)</f>
        <v>23508</v>
      </c>
      <c r="X389" s="104">
        <f>(Query2[[#This Row],[Column5]]+Query2[[#This Row],[Column6]])</f>
        <v>0</v>
      </c>
      <c r="Y389" s="104">
        <f>(Query2[[#This Row],[Column7]]+Query2[[#This Row],[Column8]])</f>
        <v>0</v>
      </c>
      <c r="Z389" s="104">
        <f>(Query2[[#This Row],[Column10]]+Query2[[#This Row],[Column11]])</f>
        <v>0</v>
      </c>
      <c r="AA389" s="104">
        <f>(Query2[[#This Row],[Column12]]+Query2[[#This Row],[Column13]])</f>
        <v>0</v>
      </c>
      <c r="AB389" s="104" t="e">
        <f>(G446+H446/E446+F446)</f>
        <v>#DIV/0!</v>
      </c>
      <c r="AC389" s="104" t="e">
        <f>(G446+H446/D446)</f>
        <v>#DIV/0!</v>
      </c>
      <c r="AD389" s="104" t="e">
        <f>(E446+F446/D446)</f>
        <v>#DIV/0!</v>
      </c>
      <c r="AE389" s="104">
        <f>(L446+M446/J446+K446)</f>
        <v>24504.854113553447</v>
      </c>
      <c r="AF389" s="104">
        <f>(Query2[[#This Row],[Column12]]+Query2[[#This Row],[Column13]]/I446)</f>
        <v>0</v>
      </c>
      <c r="AG389" s="104">
        <f>(J446+K446/I446)</f>
        <v>30169.364053087204</v>
      </c>
      <c r="AH389" s="102" t="s">
        <v>168</v>
      </c>
    </row>
    <row r="390" spans="1:34">
      <c r="A390" s="101"/>
      <c r="B390" s="101"/>
      <c r="C390" s="101"/>
      <c r="D390" s="101" t="s">
        <v>152</v>
      </c>
      <c r="E390" s="101" t="s">
        <v>153</v>
      </c>
      <c r="F390" s="101" t="s">
        <v>154</v>
      </c>
      <c r="G390" s="101" t="s">
        <v>155</v>
      </c>
      <c r="H390" s="101" t="s">
        <v>156</v>
      </c>
      <c r="I390" s="101" t="s">
        <v>157</v>
      </c>
      <c r="J390" s="101" t="s">
        <v>158</v>
      </c>
      <c r="K390" s="101" t="s">
        <v>159</v>
      </c>
      <c r="L390" s="101" t="s">
        <v>160</v>
      </c>
      <c r="M390" s="101" t="s">
        <v>161</v>
      </c>
      <c r="N390" s="101">
        <f>SUM(Query2[[#This Row],[Column5]],Query2[[#This Row],[Column6]])</f>
        <v>0</v>
      </c>
      <c r="O390" s="101">
        <f>SUM(Query2[[#This Row],[Column7]],Query2[[#This Row],[Column8]])</f>
        <v>0</v>
      </c>
      <c r="P390" s="101">
        <f>SUM(Query2[[#This Row],[Column10]],Query2[[#This Row],[Column11]])</f>
        <v>0</v>
      </c>
      <c r="Q390" s="101">
        <f>SUM(Query2[[#This Row],[Column12]],Query2[[#This Row],[Column13]])</f>
        <v>0</v>
      </c>
      <c r="R390" s="103" t="e">
        <f>(Query2[[#This Row],[Column4]]/D447)</f>
        <v>#VALUE!</v>
      </c>
      <c r="S390" s="103">
        <f>(Query2[[#This Row],[Column15]]/O454)</f>
        <v>0</v>
      </c>
      <c r="T390" s="103">
        <f>(Query2[[#This Row],[Column14]]/N454)</f>
        <v>0</v>
      </c>
      <c r="U390" s="103" t="e">
        <f>(Query2[[#This Row],[Column9]]/I447)</f>
        <v>#VALUE!</v>
      </c>
      <c r="V390" s="103">
        <f>(Query2[[#This Row],[Column17]]/Q454)</f>
        <v>0</v>
      </c>
      <c r="W390" s="103" t="e">
        <f>(Query2[[#This Row],[Column10]]+Query2[[#This Row],[Column11]]/J447+K447)</f>
        <v>#VALUE!</v>
      </c>
      <c r="X390" s="104" t="e">
        <f>(Query2[[#This Row],[Column5]]+Query2[[#This Row],[Column6]])</f>
        <v>#VALUE!</v>
      </c>
      <c r="Y390" s="104" t="e">
        <f>(Query2[[#This Row],[Column7]]+Query2[[#This Row],[Column8]])</f>
        <v>#VALUE!</v>
      </c>
      <c r="Z390" s="104" t="e">
        <f>(Query2[[#This Row],[Column10]]+Query2[[#This Row],[Column11]])</f>
        <v>#VALUE!</v>
      </c>
      <c r="AA390" s="104" t="e">
        <f>(Query2[[#This Row],[Column12]]+Query2[[#This Row],[Column13]])</f>
        <v>#VALUE!</v>
      </c>
      <c r="AB390" s="104" t="e">
        <f>(G447+H447/E447+F447)</f>
        <v>#DIV/0!</v>
      </c>
      <c r="AC390" s="104" t="e">
        <f>(G447+H447/D447)</f>
        <v>#DIV/0!</v>
      </c>
      <c r="AD390" s="104" t="e">
        <f>(E447+F447/D447)</f>
        <v>#DIV/0!</v>
      </c>
      <c r="AE390" s="104">
        <f>(L447+M447/J447+K447)</f>
        <v>452499.11637824215</v>
      </c>
      <c r="AF390" s="104" t="e">
        <f>(Query2[[#This Row],[Column12]]+Query2[[#This Row],[Column13]]/I447)</f>
        <v>#VALUE!</v>
      </c>
      <c r="AG390" s="104">
        <f>(J447+K447/I447)</f>
        <v>1437688.0722411289</v>
      </c>
      <c r="AH390" s="102" t="s">
        <v>168</v>
      </c>
    </row>
    <row r="391" spans="1:34">
      <c r="A391" s="101"/>
      <c r="B391" s="101"/>
      <c r="C391" s="101"/>
      <c r="D391" s="101"/>
      <c r="E391" s="101" t="s">
        <v>6</v>
      </c>
      <c r="F391" s="101" t="s">
        <v>115</v>
      </c>
      <c r="G391" s="101" t="s">
        <v>6</v>
      </c>
      <c r="H391" s="101" t="s">
        <v>115</v>
      </c>
      <c r="I391" s="101"/>
      <c r="J391" s="101" t="s">
        <v>6</v>
      </c>
      <c r="K391" s="101" t="s">
        <v>115</v>
      </c>
      <c r="L391" s="101" t="s">
        <v>6</v>
      </c>
      <c r="M391" s="101" t="s">
        <v>115</v>
      </c>
      <c r="N391" s="101">
        <f>SUM(Query2[[#This Row],[Column5]],Query2[[#This Row],[Column6]])</f>
        <v>0</v>
      </c>
      <c r="O391" s="101">
        <f>SUM(Query2[[#This Row],[Column7]],Query2[[#This Row],[Column8]])</f>
        <v>0</v>
      </c>
      <c r="P391" s="101">
        <f>SUM(Query2[[#This Row],[Column10]],Query2[[#This Row],[Column11]])</f>
        <v>0</v>
      </c>
      <c r="Q391" s="101">
        <f>SUM(Query2[[#This Row],[Column12]],Query2[[#This Row],[Column13]])</f>
        <v>0</v>
      </c>
      <c r="R391" s="103" t="e">
        <f>(Query2[[#This Row],[Column4]]/D448)</f>
        <v>#DIV/0!</v>
      </c>
      <c r="S391" s="103" t="e">
        <f>(Query2[[#This Row],[Column15]]/O455)</f>
        <v>#DIV/0!</v>
      </c>
      <c r="T391" s="103" t="e">
        <f>(Query2[[#This Row],[Column14]]/N455)</f>
        <v>#DIV/0!</v>
      </c>
      <c r="U391" s="103">
        <f>(Query2[[#This Row],[Column9]]/I448)</f>
        <v>0</v>
      </c>
      <c r="V391" s="103">
        <f>(Query2[[#This Row],[Column17]]/Q455)</f>
        <v>0</v>
      </c>
      <c r="W391" s="103" t="e">
        <f>(Query2[[#This Row],[Column10]]+Query2[[#This Row],[Column11]]/J448+K448)</f>
        <v>#VALUE!</v>
      </c>
      <c r="X391" s="104" t="e">
        <f>(Query2[[#This Row],[Column5]]+Query2[[#This Row],[Column6]])</f>
        <v>#VALUE!</v>
      </c>
      <c r="Y391" s="104" t="e">
        <f>(Query2[[#This Row],[Column7]]+Query2[[#This Row],[Column8]])</f>
        <v>#VALUE!</v>
      </c>
      <c r="Z391" s="104" t="e">
        <f>(Query2[[#This Row],[Column10]]+Query2[[#This Row],[Column11]])</f>
        <v>#VALUE!</v>
      </c>
      <c r="AA391" s="104" t="e">
        <f>(Query2[[#This Row],[Column12]]+Query2[[#This Row],[Column13]])</f>
        <v>#VALUE!</v>
      </c>
      <c r="AB391" s="104" t="e">
        <f>(G448+H448/E448+F448)</f>
        <v>#DIV/0!</v>
      </c>
      <c r="AC391" s="104" t="e">
        <f>(G448+H448/D448)</f>
        <v>#DIV/0!</v>
      </c>
      <c r="AD391" s="104" t="e">
        <f>(E448+F448/D448)</f>
        <v>#DIV/0!</v>
      </c>
      <c r="AE391" s="104">
        <f>(L448+M448/J448+K448)</f>
        <v>45579.691431866144</v>
      </c>
      <c r="AF391" s="104" t="e">
        <f>(Query2[[#This Row],[Column12]]+Query2[[#This Row],[Column13]]/I448)</f>
        <v>#VALUE!</v>
      </c>
      <c r="AG391" s="104">
        <f>(J448+K448/I448)</f>
        <v>113247.09657782959</v>
      </c>
      <c r="AH391" s="102" t="s">
        <v>168</v>
      </c>
    </row>
    <row r="392" spans="1:34">
      <c r="A392" s="105" t="s">
        <v>211</v>
      </c>
      <c r="B392" s="101" t="s">
        <v>9</v>
      </c>
      <c r="C392" s="101" t="s">
        <v>88</v>
      </c>
      <c r="D392" s="101">
        <v>452681</v>
      </c>
      <c r="E392" s="101">
        <v>6204</v>
      </c>
      <c r="F392" s="101">
        <v>827555</v>
      </c>
      <c r="G392" s="101">
        <v>264.35399999999998</v>
      </c>
      <c r="H392" s="101">
        <v>20718.541659999999</v>
      </c>
      <c r="I392" s="101">
        <v>58825658</v>
      </c>
      <c r="J392" s="101">
        <v>22938074</v>
      </c>
      <c r="K392" s="101">
        <v>13954039</v>
      </c>
      <c r="L392" s="101">
        <v>1023071.4</v>
      </c>
      <c r="M392" s="101">
        <v>204832.97085000001</v>
      </c>
      <c r="N392" s="101">
        <f>SUM(Query2[[#This Row],[Column5]],Query2[[#This Row],[Column6]])</f>
        <v>833759</v>
      </c>
      <c r="O392" s="101">
        <f>SUM(Query2[[#This Row],[Column7]],Query2[[#This Row],[Column8]])</f>
        <v>20982.895659999998</v>
      </c>
      <c r="P392" s="101">
        <f>SUM(Query2[[#This Row],[Column10]],Query2[[#This Row],[Column11]])</f>
        <v>36892113</v>
      </c>
      <c r="Q392" s="101">
        <f>SUM(Query2[[#This Row],[Column12]],Query2[[#This Row],[Column13]])</f>
        <v>1227904.3708500001</v>
      </c>
      <c r="R392" s="103" t="e">
        <f>(Query2[[#This Row],[Column4]]/D451)</f>
        <v>#VALUE!</v>
      </c>
      <c r="S392" s="103">
        <f>(Query2[[#This Row],[Column15]]/O456)</f>
        <v>0.96840866715177343</v>
      </c>
      <c r="T392" s="103">
        <f>(Query2[[#This Row],[Column14]]/N456)</f>
        <v>0.96640706770629892</v>
      </c>
      <c r="U392" s="103" t="e">
        <f>(Query2[[#This Row],[Column9]]/I451)</f>
        <v>#VALUE!</v>
      </c>
      <c r="V392" s="103">
        <f>(Query2[[#This Row],[Column17]]/Q456)</f>
        <v>0.82048757261086558</v>
      </c>
      <c r="W392" s="103" t="e">
        <f>(Query2[[#This Row],[Column10]]+Query2[[#This Row],[Column11]]/J451+K451)</f>
        <v>#VALUE!</v>
      </c>
      <c r="X392" s="104">
        <f>(Query2[[#This Row],[Column5]]+Query2[[#This Row],[Column6]])</f>
        <v>833759</v>
      </c>
      <c r="Y392" s="104">
        <f>(Query2[[#This Row],[Column7]]+Query2[[#This Row],[Column8]])</f>
        <v>20982.895659999998</v>
      </c>
      <c r="Z392" s="104">
        <f>(Query2[[#This Row],[Column10]]+Query2[[#This Row],[Column11]])</f>
        <v>36892113</v>
      </c>
      <c r="AA392" s="104">
        <f>(Query2[[#This Row],[Column12]]+Query2[[#This Row],[Column13]])</f>
        <v>1227904.3708500001</v>
      </c>
      <c r="AB392" s="104" t="e">
        <f>(G451+H451/E451+F451)</f>
        <v>#VALUE!</v>
      </c>
      <c r="AC392" s="104" t="e">
        <f>(G451+H451/D451)</f>
        <v>#VALUE!</v>
      </c>
      <c r="AD392" s="104" t="e">
        <f>(E451+F451/D451)</f>
        <v>#VALUE!</v>
      </c>
      <c r="AE392" s="104" t="e">
        <f>(L451+M451/J451+K451)</f>
        <v>#VALUE!</v>
      </c>
      <c r="AF392" s="104" t="e">
        <f>(Query2[[#This Row],[Column12]]+Query2[[#This Row],[Column13]]/I451)</f>
        <v>#VALUE!</v>
      </c>
      <c r="AG392" s="104" t="e">
        <f>(J451+K451/I451)</f>
        <v>#VALUE!</v>
      </c>
      <c r="AH392" s="102" t="s">
        <v>168</v>
      </c>
    </row>
    <row r="393" spans="1:34">
      <c r="A393" s="105" t="s">
        <v>211</v>
      </c>
      <c r="B393" s="101" t="s">
        <v>10</v>
      </c>
      <c r="C393" s="101" t="s">
        <v>88</v>
      </c>
      <c r="D393" s="101">
        <v>165903</v>
      </c>
      <c r="E393" s="101">
        <v>8350</v>
      </c>
      <c r="F393" s="101">
        <v>342828</v>
      </c>
      <c r="G393" s="101">
        <v>454.7131253</v>
      </c>
      <c r="H393" s="101">
        <v>7469.6870195999991</v>
      </c>
      <c r="I393" s="101">
        <v>38278107</v>
      </c>
      <c r="J393" s="101">
        <v>15658428</v>
      </c>
      <c r="K393" s="101">
        <v>8852313</v>
      </c>
      <c r="L393" s="101">
        <v>605687.76502549998</v>
      </c>
      <c r="M393" s="101">
        <v>110537.7758926</v>
      </c>
      <c r="N393" s="101">
        <f>SUM(Query2[[#This Row],[Column5]],Query2[[#This Row],[Column6]])</f>
        <v>351178</v>
      </c>
      <c r="O393" s="101">
        <f>SUM(Query2[[#This Row],[Column7]],Query2[[#This Row],[Column8]])</f>
        <v>7924.4001448999988</v>
      </c>
      <c r="P393" s="101">
        <f>SUM(Query2[[#This Row],[Column10]],Query2[[#This Row],[Column11]])</f>
        <v>24510741</v>
      </c>
      <c r="Q393" s="101">
        <f>SUM(Query2[[#This Row],[Column12]],Query2[[#This Row],[Column13]])</f>
        <v>716225.54091809993</v>
      </c>
      <c r="R393" s="103" t="e">
        <f>(Query2[[#This Row],[Column4]]/D452)</f>
        <v>#DIV/0!</v>
      </c>
      <c r="S393" s="103">
        <f>(Query2[[#This Row],[Column15]]/O457)</f>
        <v>4.8482607345879858</v>
      </c>
      <c r="T393" s="103">
        <f>(Query2[[#This Row],[Column14]]/N457)</f>
        <v>4.9746154064084767</v>
      </c>
      <c r="U393" s="103" t="e">
        <f>(Query2[[#This Row],[Column9]]/I452)</f>
        <v>#DIV/0!</v>
      </c>
      <c r="V393" s="103">
        <f>(Query2[[#This Row],[Column17]]/Q457)</f>
        <v>1.3830584843905134</v>
      </c>
      <c r="W393" s="103" t="e">
        <f>(Query2[[#This Row],[Column10]]+Query2[[#This Row],[Column11]]/J452+K452)</f>
        <v>#VALUE!</v>
      </c>
      <c r="X393" s="104">
        <f>(Query2[[#This Row],[Column5]]+Query2[[#This Row],[Column6]])</f>
        <v>351178</v>
      </c>
      <c r="Y393" s="104">
        <f>(Query2[[#This Row],[Column7]]+Query2[[#This Row],[Column8]])</f>
        <v>7924.4001448999988</v>
      </c>
      <c r="Z393" s="104">
        <f>(Query2[[#This Row],[Column10]]+Query2[[#This Row],[Column11]])</f>
        <v>24510741</v>
      </c>
      <c r="AA393" s="104">
        <f>(Query2[[#This Row],[Column12]]+Query2[[#This Row],[Column13]])</f>
        <v>716225.54091809993</v>
      </c>
      <c r="AB393" s="104" t="e">
        <f>(G452+H452/E452+F452)</f>
        <v>#VALUE!</v>
      </c>
      <c r="AC393" s="104" t="e">
        <f>(G452+H452/D452)</f>
        <v>#VALUE!</v>
      </c>
      <c r="AD393" s="104" t="e">
        <f>(E452+F452/D452)</f>
        <v>#VALUE!</v>
      </c>
      <c r="AE393" s="104" t="e">
        <f>(L452+M452/J452+K452)</f>
        <v>#VALUE!</v>
      </c>
      <c r="AF393" s="104" t="e">
        <f>(Query2[[#This Row],[Column12]]+Query2[[#This Row],[Column13]]/I452)</f>
        <v>#DIV/0!</v>
      </c>
      <c r="AG393" s="104" t="e">
        <f>(J452+K452/I452)</f>
        <v>#VALUE!</v>
      </c>
      <c r="AH393" s="102" t="s">
        <v>168</v>
      </c>
    </row>
    <row r="394" spans="1:34">
      <c r="A394" s="105" t="s">
        <v>211</v>
      </c>
      <c r="B394" s="101" t="s">
        <v>11</v>
      </c>
      <c r="C394" s="101" t="s">
        <v>88</v>
      </c>
      <c r="D394" s="101">
        <v>0</v>
      </c>
      <c r="E394" s="101">
        <v>0</v>
      </c>
      <c r="F394" s="101">
        <v>0</v>
      </c>
      <c r="G394" s="101">
        <v>0</v>
      </c>
      <c r="H394" s="101">
        <v>0</v>
      </c>
      <c r="I394" s="101">
        <v>7951990</v>
      </c>
      <c r="J394" s="101">
        <v>5446324</v>
      </c>
      <c r="K394" s="101">
        <v>3962467</v>
      </c>
      <c r="L394" s="101">
        <v>229942.3045422</v>
      </c>
      <c r="M394" s="101">
        <v>50319.801420000003</v>
      </c>
      <c r="N394" s="101">
        <f>SUM(Query2[[#This Row],[Column5]],Query2[[#This Row],[Column6]])</f>
        <v>0</v>
      </c>
      <c r="O394" s="101">
        <f>SUM(Query2[[#This Row],[Column7]],Query2[[#This Row],[Column8]])</f>
        <v>0</v>
      </c>
      <c r="P394" s="101">
        <f>SUM(Query2[[#This Row],[Column10]],Query2[[#This Row],[Column11]])</f>
        <v>9408791</v>
      </c>
      <c r="Q394" s="101">
        <f>SUM(Query2[[#This Row],[Column12]],Query2[[#This Row],[Column13]])</f>
        <v>280262.10596219997</v>
      </c>
      <c r="R394" s="103" t="e">
        <f>(Query2[[#This Row],[Column4]]/#REF!)</f>
        <v>#REF!</v>
      </c>
      <c r="S394" s="103">
        <f>(Query2[[#This Row],[Column15]]/O458)</f>
        <v>0</v>
      </c>
      <c r="T394" s="103">
        <f>(Query2[[#This Row],[Column14]]/N458)</f>
        <v>0</v>
      </c>
      <c r="U394" s="103" t="e">
        <f>(Query2[[#This Row],[Column9]]/#REF!)</f>
        <v>#REF!</v>
      </c>
      <c r="V394" s="103">
        <f>(Query2[[#This Row],[Column17]]/Q458)</f>
        <v>0.2815898982196639</v>
      </c>
      <c r="W394" s="103" t="e">
        <f>(Query2[[#This Row],[Column10]]+Query2[[#This Row],[Column11]]/#REF!+#REF!)</f>
        <v>#REF!</v>
      </c>
      <c r="X394" s="104">
        <f>(Query2[[#This Row],[Column5]]+Query2[[#This Row],[Column6]])</f>
        <v>0</v>
      </c>
      <c r="Y394" s="104">
        <f>(Query2[[#This Row],[Column7]]+Query2[[#This Row],[Column8]])</f>
        <v>0</v>
      </c>
      <c r="Z394" s="104">
        <f>(Query2[[#This Row],[Column10]]+Query2[[#This Row],[Column11]])</f>
        <v>9408791</v>
      </c>
      <c r="AA394" s="104">
        <f>(Query2[[#This Row],[Column12]]+Query2[[#This Row],[Column13]])</f>
        <v>280262.10596219997</v>
      </c>
      <c r="AB394" s="104" t="e">
        <f>(#REF!+#REF!/#REF!+#REF!)</f>
        <v>#REF!</v>
      </c>
      <c r="AC394" s="104" t="e">
        <f>(#REF!+#REF!/#REF!)</f>
        <v>#REF!</v>
      </c>
      <c r="AD394" s="104" t="e">
        <f>(#REF!+#REF!/#REF!)</f>
        <v>#REF!</v>
      </c>
      <c r="AE394" s="104" t="e">
        <f>(#REF!+#REF!/#REF!+#REF!)</f>
        <v>#REF!</v>
      </c>
      <c r="AF394" s="104" t="e">
        <f>(Query2[[#This Row],[Column12]]+Query2[[#This Row],[Column13]]/#REF!)</f>
        <v>#REF!</v>
      </c>
      <c r="AG394" s="104" t="e">
        <f>(#REF!+#REF!/#REF!)</f>
        <v>#REF!</v>
      </c>
      <c r="AH394" s="102" t="s">
        <v>168</v>
      </c>
    </row>
    <row r="395" spans="1:34">
      <c r="A395" s="105" t="s">
        <v>211</v>
      </c>
      <c r="B395" s="101" t="s">
        <v>12</v>
      </c>
      <c r="C395" s="101" t="s">
        <v>88</v>
      </c>
      <c r="D395" s="101">
        <v>596430</v>
      </c>
      <c r="E395" s="101">
        <v>39469</v>
      </c>
      <c r="F395" s="101">
        <v>779001</v>
      </c>
      <c r="G395" s="101">
        <v>1916.3304807999998</v>
      </c>
      <c r="H395" s="101">
        <v>18488.588213300001</v>
      </c>
      <c r="I395" s="101">
        <v>35751556</v>
      </c>
      <c r="J395" s="101">
        <v>27226049</v>
      </c>
      <c r="K395" s="101">
        <v>16575836</v>
      </c>
      <c r="L395" s="101">
        <v>1199468.4051148999</v>
      </c>
      <c r="M395" s="101">
        <v>224474.63736959998</v>
      </c>
      <c r="N395" s="101">
        <f>SUM(Query2[[#This Row],[Column5]],Query2[[#This Row],[Column6]])</f>
        <v>818470</v>
      </c>
      <c r="O395" s="101">
        <f>SUM(Query2[[#This Row],[Column7]],Query2[[#This Row],[Column8]])</f>
        <v>20404.918694100001</v>
      </c>
      <c r="P395" s="101">
        <f>SUM(Query2[[#This Row],[Column10]],Query2[[#This Row],[Column11]])</f>
        <v>43801885</v>
      </c>
      <c r="Q395" s="101">
        <f>SUM(Query2[[#This Row],[Column12]],Query2[[#This Row],[Column13]])</f>
        <v>1423943.0424844997</v>
      </c>
      <c r="R395" s="103" t="e">
        <f>(Query2[[#This Row],[Column4]]/#REF!)</f>
        <v>#REF!</v>
      </c>
      <c r="S395" s="103">
        <f>(Query2[[#This Row],[Column15]]/O459)</f>
        <v>15.559333498863037</v>
      </c>
      <c r="T395" s="103">
        <f>(Query2[[#This Row],[Column14]]/N459)</f>
        <v>11.920623361491407</v>
      </c>
      <c r="U395" s="103" t="e">
        <f>(Query2[[#This Row],[Column9]]/#REF!)</f>
        <v>#REF!</v>
      </c>
      <c r="V395" s="103">
        <f>(Query2[[#This Row],[Column17]]/Q459)</f>
        <v>2.5346218090375428</v>
      </c>
      <c r="W395" s="103" t="e">
        <f>(Query2[[#This Row],[Column10]]+Query2[[#This Row],[Column11]]/#REF!+#REF!)</f>
        <v>#REF!</v>
      </c>
      <c r="X395" s="104">
        <f>(Query2[[#This Row],[Column5]]+Query2[[#This Row],[Column6]])</f>
        <v>818470</v>
      </c>
      <c r="Y395" s="104">
        <f>(Query2[[#This Row],[Column7]]+Query2[[#This Row],[Column8]])</f>
        <v>20404.918694100001</v>
      </c>
      <c r="Z395" s="104">
        <f>(Query2[[#This Row],[Column10]]+Query2[[#This Row],[Column11]])</f>
        <v>43801885</v>
      </c>
      <c r="AA395" s="104">
        <f>(Query2[[#This Row],[Column12]]+Query2[[#This Row],[Column13]])</f>
        <v>1423943.0424844997</v>
      </c>
      <c r="AB395" s="104" t="e">
        <f>(#REF!+#REF!/#REF!+#REF!)</f>
        <v>#REF!</v>
      </c>
      <c r="AC395" s="104" t="e">
        <f>(#REF!+#REF!/#REF!)</f>
        <v>#REF!</v>
      </c>
      <c r="AD395" s="104" t="e">
        <f>(#REF!+#REF!/#REF!)</f>
        <v>#REF!</v>
      </c>
      <c r="AE395" s="104" t="e">
        <f>(#REF!+#REF!/#REF!+#REF!)</f>
        <v>#REF!</v>
      </c>
      <c r="AF395" s="104" t="e">
        <f>(Query2[[#This Row],[Column12]]+Query2[[#This Row],[Column13]]/#REF!)</f>
        <v>#REF!</v>
      </c>
      <c r="AG395" s="104" t="e">
        <f>(#REF!+#REF!/#REF!)</f>
        <v>#REF!</v>
      </c>
      <c r="AH395" s="102" t="s">
        <v>168</v>
      </c>
    </row>
    <row r="396" spans="1:34">
      <c r="A396" s="105" t="s">
        <v>211</v>
      </c>
      <c r="B396" s="101" t="s">
        <v>13</v>
      </c>
      <c r="C396" s="101" t="s">
        <v>88</v>
      </c>
      <c r="D396" s="101">
        <v>67162</v>
      </c>
      <c r="E396" s="101">
        <v>786</v>
      </c>
      <c r="F396" s="101">
        <v>86559</v>
      </c>
      <c r="G396" s="101">
        <v>37.743000000000002</v>
      </c>
      <c r="H396" s="101">
        <v>1886.2986991000002</v>
      </c>
      <c r="I396" s="101">
        <v>24902036</v>
      </c>
      <c r="J396" s="101">
        <v>9537174</v>
      </c>
      <c r="K396" s="101">
        <v>5533997</v>
      </c>
      <c r="L396" s="101">
        <v>426345.72551999998</v>
      </c>
      <c r="M396" s="101">
        <v>83788.578590000005</v>
      </c>
      <c r="N396" s="101">
        <f>SUM(Query2[[#This Row],[Column5]],Query2[[#This Row],[Column6]])</f>
        <v>87345</v>
      </c>
      <c r="O396" s="101">
        <f>SUM(Query2[[#This Row],[Column7]],Query2[[#This Row],[Column8]])</f>
        <v>1924.0416991000002</v>
      </c>
      <c r="P396" s="101">
        <f>SUM(Query2[[#This Row],[Column10]],Query2[[#This Row],[Column11]])</f>
        <v>15071171</v>
      </c>
      <c r="Q396" s="101">
        <f>SUM(Query2[[#This Row],[Column12]],Query2[[#This Row],[Column13]])</f>
        <v>510134.30410999997</v>
      </c>
      <c r="R396" s="103" t="e">
        <f>(Query2[[#This Row],[Column4]]/#REF!)</f>
        <v>#REF!</v>
      </c>
      <c r="S396" s="103" t="e">
        <f>(Query2[[#This Row],[Column15]]/O460)</f>
        <v>#DIV/0!</v>
      </c>
      <c r="T396" s="103" t="e">
        <f>(Query2[[#This Row],[Column14]]/N460)</f>
        <v>#DIV/0!</v>
      </c>
      <c r="U396" s="103" t="e">
        <f>(Query2[[#This Row],[Column9]]/#REF!)</f>
        <v>#REF!</v>
      </c>
      <c r="V396" s="103">
        <f>(Query2[[#This Row],[Column17]]/Q460)</f>
        <v>7.3483109984618089</v>
      </c>
      <c r="W396" s="103" t="e">
        <f>(Query2[[#This Row],[Column10]]+Query2[[#This Row],[Column11]]/#REF!+#REF!)</f>
        <v>#REF!</v>
      </c>
      <c r="X396" s="104">
        <f>(Query2[[#This Row],[Column5]]+Query2[[#This Row],[Column6]])</f>
        <v>87345</v>
      </c>
      <c r="Y396" s="104">
        <f>(Query2[[#This Row],[Column7]]+Query2[[#This Row],[Column8]])</f>
        <v>1924.0416991000002</v>
      </c>
      <c r="Z396" s="104">
        <f>(Query2[[#This Row],[Column10]]+Query2[[#This Row],[Column11]])</f>
        <v>15071171</v>
      </c>
      <c r="AA396" s="104">
        <f>(Query2[[#This Row],[Column12]]+Query2[[#This Row],[Column13]])</f>
        <v>510134.30410999997</v>
      </c>
      <c r="AB396" s="104" t="e">
        <f>(#REF!+#REF!/#REF!+#REF!)</f>
        <v>#REF!</v>
      </c>
      <c r="AC396" s="104" t="e">
        <f>(#REF!+#REF!/#REF!)</f>
        <v>#REF!</v>
      </c>
      <c r="AD396" s="104" t="e">
        <f>(#REF!+#REF!/#REF!)</f>
        <v>#REF!</v>
      </c>
      <c r="AE396" s="104" t="e">
        <f>(#REF!+#REF!/#REF!+#REF!)</f>
        <v>#REF!</v>
      </c>
      <c r="AF396" s="104" t="e">
        <f>(Query2[[#This Row],[Column12]]+Query2[[#This Row],[Column13]]/#REF!)</f>
        <v>#REF!</v>
      </c>
      <c r="AG396" s="104" t="e">
        <f>(#REF!+#REF!/#REF!)</f>
        <v>#REF!</v>
      </c>
      <c r="AH396" s="102" t="s">
        <v>168</v>
      </c>
    </row>
    <row r="397" spans="1:34">
      <c r="A397" s="105" t="s">
        <v>211</v>
      </c>
      <c r="B397" s="101" t="s">
        <v>15</v>
      </c>
      <c r="C397" s="101" t="s">
        <v>88</v>
      </c>
      <c r="D397" s="101">
        <v>103539</v>
      </c>
      <c r="E397" s="101">
        <v>2477</v>
      </c>
      <c r="F397" s="101">
        <v>134959</v>
      </c>
      <c r="G397" s="101">
        <v>154.61331999999999</v>
      </c>
      <c r="H397" s="101">
        <v>3231.1995404999993</v>
      </c>
      <c r="I397" s="101">
        <v>22047262</v>
      </c>
      <c r="J397" s="101">
        <v>18075141</v>
      </c>
      <c r="K397" s="101">
        <v>9853032</v>
      </c>
      <c r="L397" s="101">
        <v>810828.74850999995</v>
      </c>
      <c r="M397" s="101">
        <v>125774.95811000001</v>
      </c>
      <c r="N397" s="101">
        <f>SUM(Query2[[#This Row],[Column5]],Query2[[#This Row],[Column6]])</f>
        <v>137436</v>
      </c>
      <c r="O397" s="101">
        <f>SUM(Query2[[#This Row],[Column7]],Query2[[#This Row],[Column8]])</f>
        <v>3385.8128604999993</v>
      </c>
      <c r="P397" s="101">
        <f>SUM(Query2[[#This Row],[Column10]],Query2[[#This Row],[Column11]])</f>
        <v>27928173</v>
      </c>
      <c r="Q397" s="101">
        <f>SUM(Query2[[#This Row],[Column12]],Query2[[#This Row],[Column13]])</f>
        <v>936603.70661999995</v>
      </c>
      <c r="R397" s="103">
        <f>(Query2[[#This Row],[Column4]]/D453)</f>
        <v>0.22211043418568732</v>
      </c>
      <c r="S397" s="103">
        <f>(Query2[[#This Row],[Column15]]/O461)</f>
        <v>0.27248837569616247</v>
      </c>
      <c r="T397" s="103">
        <f>(Query2[[#This Row],[Column14]]/N461)</f>
        <v>0.2557948221630777</v>
      </c>
      <c r="U397" s="103">
        <f>(Query2[[#This Row],[Column9]]/I453)</f>
        <v>0.36926644945073378</v>
      </c>
      <c r="V397" s="103">
        <f>(Query2[[#This Row],[Column17]]/Q461)</f>
        <v>0.56576635371953721</v>
      </c>
      <c r="W397" s="103">
        <f>(Query2[[#This Row],[Column10]]+Query2[[#This Row],[Column11]]/J453+K453)</f>
        <v>33644479.400940791</v>
      </c>
      <c r="X397" s="104">
        <f>(Query2[[#This Row],[Column5]]+Query2[[#This Row],[Column6]])</f>
        <v>137436</v>
      </c>
      <c r="Y397" s="104">
        <f>(Query2[[#This Row],[Column7]]+Query2[[#This Row],[Column8]])</f>
        <v>3385.8128604999993</v>
      </c>
      <c r="Z397" s="104">
        <f>(Query2[[#This Row],[Column10]]+Query2[[#This Row],[Column11]])</f>
        <v>27928173</v>
      </c>
      <c r="AA397" s="104">
        <f>(Query2[[#This Row],[Column12]]+Query2[[#This Row],[Column13]])</f>
        <v>936603.70661999995</v>
      </c>
      <c r="AB397" s="104">
        <f t="shared" ref="AB397:AB404" si="101">(G453+H453/E453+F453)</f>
        <v>903123.69289850048</v>
      </c>
      <c r="AC397" s="104">
        <f t="shared" ref="AC397:AC404" si="102">(G453+H453/D453)</f>
        <v>284.36511483574969</v>
      </c>
      <c r="AD397" s="104">
        <f t="shared" ref="AD397:AD404" si="103">(E453+F453/D453)</f>
        <v>6781.9367513300158</v>
      </c>
      <c r="AE397" s="104">
        <f t="shared" ref="AE397:AE404" si="104">(L453+M453/J453+K453)</f>
        <v>16640772.875575688</v>
      </c>
      <c r="AF397" s="104">
        <f>(Query2[[#This Row],[Column12]]+Query2[[#This Row],[Column13]]/I453)</f>
        <v>810828.75061658677</v>
      </c>
      <c r="AG397" s="104">
        <f t="shared" ref="AG397:AG404" si="105">(J453+K453/I453)</f>
        <v>24574781.260768622</v>
      </c>
      <c r="AH397" s="102" t="s">
        <v>168</v>
      </c>
    </row>
    <row r="398" spans="1:34">
      <c r="A398" s="105" t="s">
        <v>211</v>
      </c>
      <c r="B398" s="101" t="s">
        <v>16</v>
      </c>
      <c r="C398" s="101" t="s">
        <v>88</v>
      </c>
      <c r="D398" s="101">
        <v>60334</v>
      </c>
      <c r="E398" s="101">
        <v>436</v>
      </c>
      <c r="F398" s="101">
        <v>63099</v>
      </c>
      <c r="G398" s="101">
        <v>17.468689999999999</v>
      </c>
      <c r="H398" s="101">
        <v>1140.6785</v>
      </c>
      <c r="I398" s="101">
        <v>18222135</v>
      </c>
      <c r="J398" s="101">
        <v>11103981</v>
      </c>
      <c r="K398" s="101">
        <v>4625351</v>
      </c>
      <c r="L398" s="101">
        <v>471035.821</v>
      </c>
      <c r="M398" s="101">
        <v>63444.95839</v>
      </c>
      <c r="N398" s="101">
        <f>SUM(Query2[[#This Row],[Column5]],Query2[[#This Row],[Column6]])</f>
        <v>63535</v>
      </c>
      <c r="O398" s="101">
        <f>SUM(Query2[[#This Row],[Column7]],Query2[[#This Row],[Column8]])</f>
        <v>1158.1471899999999</v>
      </c>
      <c r="P398" s="101">
        <f>SUM(Query2[[#This Row],[Column10]],Query2[[#This Row],[Column11]])</f>
        <v>15729332</v>
      </c>
      <c r="Q398" s="101">
        <f>SUM(Query2[[#This Row],[Column12]],Query2[[#This Row],[Column13]])</f>
        <v>534480.77939000004</v>
      </c>
      <c r="R398" s="103">
        <f>(Query2[[#This Row],[Column4]]/D454)</f>
        <v>0.3615455602296288</v>
      </c>
      <c r="S398" s="103" t="e">
        <f>(Query2[[#This Row],[Column15]]/O462)</f>
        <v>#DIV/0!</v>
      </c>
      <c r="T398" s="103" t="e">
        <f>(Query2[[#This Row],[Column14]]/N462)</f>
        <v>#DIV/0!</v>
      </c>
      <c r="U398" s="103">
        <f>(Query2[[#This Row],[Column9]]/I454)</f>
        <v>0.46943930756592112</v>
      </c>
      <c r="V398" s="103">
        <f>(Query2[[#This Row],[Column17]]/Q462)</f>
        <v>1.9623222296396534</v>
      </c>
      <c r="W398" s="103">
        <f>(Query2[[#This Row],[Column10]]+Query2[[#This Row],[Column11]]/J454+K454)</f>
        <v>20540200.283438798</v>
      </c>
      <c r="X398" s="104">
        <f>(Query2[[#This Row],[Column5]]+Query2[[#This Row],[Column6]])</f>
        <v>63535</v>
      </c>
      <c r="Y398" s="104">
        <f>(Query2[[#This Row],[Column7]]+Query2[[#This Row],[Column8]])</f>
        <v>1158.1471899999999</v>
      </c>
      <c r="Z398" s="104">
        <f>(Query2[[#This Row],[Column10]]+Query2[[#This Row],[Column11]])</f>
        <v>15729332</v>
      </c>
      <c r="AA398" s="104">
        <f>(Query2[[#This Row],[Column12]]+Query2[[#This Row],[Column13]])</f>
        <v>534480.77939000004</v>
      </c>
      <c r="AB398" s="104">
        <f t="shared" si="101"/>
        <v>345224.69657791249</v>
      </c>
      <c r="AC398" s="104">
        <f t="shared" si="102"/>
        <v>477.84614040342888</v>
      </c>
      <c r="AD398" s="104">
        <f t="shared" si="103"/>
        <v>8600.0658564939658</v>
      </c>
      <c r="AE398" s="104">
        <f t="shared" si="104"/>
        <v>10052526.7528616</v>
      </c>
      <c r="AF398" s="104">
        <f>(Query2[[#This Row],[Column12]]+Query2[[#This Row],[Column13]]/I454)</f>
        <v>471035.82263447135</v>
      </c>
      <c r="AG398" s="104">
        <f t="shared" si="105"/>
        <v>16318694.243096219</v>
      </c>
      <c r="AH398" s="102" t="s">
        <v>168</v>
      </c>
    </row>
    <row r="399" spans="1:34">
      <c r="A399" s="105" t="s">
        <v>211</v>
      </c>
      <c r="B399" s="101" t="s">
        <v>18</v>
      </c>
      <c r="C399" s="101" t="s">
        <v>88</v>
      </c>
      <c r="D399" s="101">
        <v>0</v>
      </c>
      <c r="E399" s="101">
        <v>0</v>
      </c>
      <c r="F399" s="101">
        <v>0</v>
      </c>
      <c r="G399" s="101">
        <v>0</v>
      </c>
      <c r="H399" s="101">
        <v>0</v>
      </c>
      <c r="I399" s="101">
        <v>2821352</v>
      </c>
      <c r="J399" s="101">
        <v>1306588</v>
      </c>
      <c r="K399" s="101">
        <v>775633</v>
      </c>
      <c r="L399" s="101">
        <v>56157.268429999996</v>
      </c>
      <c r="M399" s="101">
        <v>12236.2761455</v>
      </c>
      <c r="N399" s="101">
        <f>SUM(Query2[[#This Row],[Column5]],Query2[[#This Row],[Column6]])</f>
        <v>0</v>
      </c>
      <c r="O399" s="101">
        <f>SUM(Query2[[#This Row],[Column7]],Query2[[#This Row],[Column8]])</f>
        <v>0</v>
      </c>
      <c r="P399" s="101">
        <f>SUM(Query2[[#This Row],[Column10]],Query2[[#This Row],[Column11]])</f>
        <v>2082221</v>
      </c>
      <c r="Q399" s="101">
        <f>SUM(Query2[[#This Row],[Column12]],Query2[[#This Row],[Column13]])</f>
        <v>68393.544575499996</v>
      </c>
      <c r="R399" s="103" t="e">
        <f>(Query2[[#This Row],[Column4]]/D455)</f>
        <v>#DIV/0!</v>
      </c>
      <c r="S399" s="103">
        <f>(Query2[[#This Row],[Column15]]/O463)</f>
        <v>0</v>
      </c>
      <c r="T399" s="103">
        <f>(Query2[[#This Row],[Column14]]/N463)</f>
        <v>0</v>
      </c>
      <c r="U399" s="103">
        <f>(Query2[[#This Row],[Column9]]/I455)</f>
        <v>0.34802718738820976</v>
      </c>
      <c r="V399" s="103">
        <f>(Query2[[#This Row],[Column17]]/Q463)</f>
        <v>4.5669081762750724E-2</v>
      </c>
      <c r="W399" s="103">
        <f>(Query2[[#This Row],[Column10]]+Query2[[#This Row],[Column11]]/J455+K455)</f>
        <v>5663858.1306438837</v>
      </c>
      <c r="X399" s="104">
        <f>(Query2[[#This Row],[Column5]]+Query2[[#This Row],[Column6]])</f>
        <v>0</v>
      </c>
      <c r="Y399" s="104">
        <f>(Query2[[#This Row],[Column7]]+Query2[[#This Row],[Column8]])</f>
        <v>0</v>
      </c>
      <c r="Z399" s="104">
        <f>(Query2[[#This Row],[Column10]]+Query2[[#This Row],[Column11]])</f>
        <v>2082221</v>
      </c>
      <c r="AA399" s="104">
        <f>(Query2[[#This Row],[Column12]]+Query2[[#This Row],[Column13]])</f>
        <v>68393.544575499996</v>
      </c>
      <c r="AB399" s="104" t="e">
        <f t="shared" si="101"/>
        <v>#DIV/0!</v>
      </c>
      <c r="AC399" s="104" t="e">
        <f t="shared" si="102"/>
        <v>#DIV/0!</v>
      </c>
      <c r="AD399" s="104" t="e">
        <f t="shared" si="103"/>
        <v>#DIV/0!</v>
      </c>
      <c r="AE399" s="104">
        <f t="shared" si="104"/>
        <v>4600459.6860919986</v>
      </c>
      <c r="AF399" s="104">
        <f>(Query2[[#This Row],[Column12]]+Query2[[#This Row],[Column13]]/I455)</f>
        <v>56157.269939402853</v>
      </c>
      <c r="AG399" s="104">
        <f t="shared" si="105"/>
        <v>5937002.5374899777</v>
      </c>
      <c r="AH399" s="102" t="s">
        <v>168</v>
      </c>
    </row>
    <row r="400" spans="1:34">
      <c r="A400" s="105" t="s">
        <v>211</v>
      </c>
      <c r="B400" s="101" t="s">
        <v>19</v>
      </c>
      <c r="C400" s="101" t="s">
        <v>88</v>
      </c>
      <c r="D400" s="101">
        <v>357303</v>
      </c>
      <c r="E400" s="101">
        <v>3018</v>
      </c>
      <c r="F400" s="101">
        <v>511499</v>
      </c>
      <c r="G400" s="101">
        <v>85.544105999999999</v>
      </c>
      <c r="H400" s="101">
        <v>11845.094189000001</v>
      </c>
      <c r="I400" s="101">
        <v>42550210</v>
      </c>
      <c r="J400" s="101">
        <v>28702171</v>
      </c>
      <c r="K400" s="101">
        <v>16593072</v>
      </c>
      <c r="L400" s="101">
        <v>1397408.2808818</v>
      </c>
      <c r="M400" s="101">
        <v>261429.65856099999</v>
      </c>
      <c r="N400" s="101">
        <f>SUM(Query2[[#This Row],[Column5]],Query2[[#This Row],[Column6]])</f>
        <v>514517</v>
      </c>
      <c r="O400" s="101">
        <f>SUM(Query2[[#This Row],[Column7]],Query2[[#This Row],[Column8]])</f>
        <v>11930.638295000001</v>
      </c>
      <c r="P400" s="101">
        <f>SUM(Query2[[#This Row],[Column10]],Query2[[#This Row],[Column11]])</f>
        <v>45295243</v>
      </c>
      <c r="Q400" s="101">
        <f>SUM(Query2[[#This Row],[Column12]],Query2[[#This Row],[Column13]])</f>
        <v>1658837.9394427999</v>
      </c>
      <c r="R400" s="103">
        <f>(Query2[[#This Row],[Column4]]/D456)</f>
        <v>0.5801889779633963</v>
      </c>
      <c r="S400" s="103">
        <f>(Query2[[#This Row],[Column15]]/O464)</f>
        <v>5.0275432251460996</v>
      </c>
      <c r="T400" s="103">
        <f>(Query2[[#This Row],[Column14]]/N464)</f>
        <v>5.6072646824834624</v>
      </c>
      <c r="U400" s="103">
        <f>(Query2[[#This Row],[Column9]]/I456)</f>
        <v>1.1696565377567665</v>
      </c>
      <c r="V400" s="103">
        <f>(Query2[[#This Row],[Column17]]/Q464)</f>
        <v>4.474590876708719</v>
      </c>
      <c r="W400" s="103">
        <f>(Query2[[#This Row],[Column10]]+Query2[[#This Row],[Column11]]/J456+K456)</f>
        <v>46326626.579740614</v>
      </c>
      <c r="X400" s="104">
        <f>(Query2[[#This Row],[Column5]]+Query2[[#This Row],[Column6]])</f>
        <v>514517</v>
      </c>
      <c r="Y400" s="104">
        <f>(Query2[[#This Row],[Column7]]+Query2[[#This Row],[Column8]])</f>
        <v>11930.638295000001</v>
      </c>
      <c r="Z400" s="104">
        <f>(Query2[[#This Row],[Column10]]+Query2[[#This Row],[Column11]])</f>
        <v>45295243</v>
      </c>
      <c r="AA400" s="104">
        <f>(Query2[[#This Row],[Column12]]+Query2[[#This Row],[Column13]])</f>
        <v>1658837.9394427999</v>
      </c>
      <c r="AB400" s="104">
        <f t="shared" si="101"/>
        <v>824409.15256374062</v>
      </c>
      <c r="AC400" s="104">
        <f t="shared" si="102"/>
        <v>1943.6948768207724</v>
      </c>
      <c r="AD400" s="104">
        <f t="shared" si="103"/>
        <v>40277.33551951078</v>
      </c>
      <c r="AE400" s="104">
        <f t="shared" si="104"/>
        <v>18874491.924964607</v>
      </c>
      <c r="AF400" s="104">
        <f>(Query2[[#This Row],[Column12]]+Query2[[#This Row],[Column13]]/I456)</f>
        <v>1397408.2880682019</v>
      </c>
      <c r="AG400" s="104">
        <f t="shared" si="105"/>
        <v>28621545.484476082</v>
      </c>
      <c r="AH400" s="102" t="s">
        <v>168</v>
      </c>
    </row>
    <row r="401" spans="1:34">
      <c r="A401" s="105" t="s">
        <v>211</v>
      </c>
      <c r="B401" s="101" t="s">
        <v>21</v>
      </c>
      <c r="C401" s="101" t="s">
        <v>88</v>
      </c>
      <c r="D401" s="101">
        <v>0</v>
      </c>
      <c r="E401" s="101">
        <v>0</v>
      </c>
      <c r="F401" s="101">
        <v>0</v>
      </c>
      <c r="G401" s="101">
        <v>0</v>
      </c>
      <c r="H401" s="101">
        <v>0</v>
      </c>
      <c r="I401" s="101">
        <v>8954342</v>
      </c>
      <c r="J401" s="101">
        <v>5305419</v>
      </c>
      <c r="K401" s="101">
        <v>3325715</v>
      </c>
      <c r="L401" s="101">
        <v>227686.95108999999</v>
      </c>
      <c r="M401" s="101">
        <v>45228.606500000002</v>
      </c>
      <c r="N401" s="101">
        <f>SUM(Query2[[#This Row],[Column5]],Query2[[#This Row],[Column6]])</f>
        <v>0</v>
      </c>
      <c r="O401" s="101">
        <f>SUM(Query2[[#This Row],[Column7]],Query2[[#This Row],[Column8]])</f>
        <v>0</v>
      </c>
      <c r="P401" s="101">
        <f>SUM(Query2[[#This Row],[Column10]],Query2[[#This Row],[Column11]])</f>
        <v>8631134</v>
      </c>
      <c r="Q401" s="101">
        <f>SUM(Query2[[#This Row],[Column12]],Query2[[#This Row],[Column13]])</f>
        <v>272915.55758999998</v>
      </c>
      <c r="R401" s="103">
        <f>(Query2[[#This Row],[Column4]]/D457)</f>
        <v>0</v>
      </c>
      <c r="S401" s="103">
        <f>(Query2[[#This Row],[Column15]]/O465)</f>
        <v>0</v>
      </c>
      <c r="T401" s="103">
        <f>(Query2[[#This Row],[Column14]]/N465)</f>
        <v>0</v>
      </c>
      <c r="U401" s="103">
        <f>(Query2[[#This Row],[Column9]]/I457)</f>
        <v>0.35653444869591977</v>
      </c>
      <c r="V401" s="103">
        <f>(Query2[[#This Row],[Column17]]/Q465)</f>
        <v>2.6127437827035475E-2</v>
      </c>
      <c r="W401" s="103">
        <f>(Query2[[#This Row],[Column10]]+Query2[[#This Row],[Column11]]/J457+K457)</f>
        <v>11073362.336648855</v>
      </c>
      <c r="X401" s="104">
        <f>(Query2[[#This Row],[Column5]]+Query2[[#This Row],[Column6]])</f>
        <v>0</v>
      </c>
      <c r="Y401" s="104">
        <f>(Query2[[#This Row],[Column7]]+Query2[[#This Row],[Column8]])</f>
        <v>0</v>
      </c>
      <c r="Z401" s="104">
        <f>(Query2[[#This Row],[Column10]]+Query2[[#This Row],[Column11]])</f>
        <v>8631134</v>
      </c>
      <c r="AA401" s="104">
        <f>(Query2[[#This Row],[Column12]]+Query2[[#This Row],[Column13]])</f>
        <v>272915.55758999998</v>
      </c>
      <c r="AB401" s="104">
        <f t="shared" si="101"/>
        <v>69918.469451386467</v>
      </c>
      <c r="AC401" s="104">
        <f t="shared" si="102"/>
        <v>31.234415034164453</v>
      </c>
      <c r="AD401" s="104">
        <f t="shared" si="103"/>
        <v>710.14561817645324</v>
      </c>
      <c r="AE401" s="104">
        <f t="shared" si="104"/>
        <v>6198046.423422874</v>
      </c>
      <c r="AF401" s="104">
        <f>(Query2[[#This Row],[Column12]]+Query2[[#This Row],[Column13]]/I457)</f>
        <v>227686.95289086446</v>
      </c>
      <c r="AG401" s="104">
        <f t="shared" si="105"/>
        <v>9878884.2296618093</v>
      </c>
      <c r="AH401" s="102" t="s">
        <v>168</v>
      </c>
    </row>
    <row r="402" spans="1:34">
      <c r="A402" s="105" t="s">
        <v>211</v>
      </c>
      <c r="B402" s="101" t="s">
        <v>22</v>
      </c>
      <c r="C402" s="101" t="s">
        <v>88</v>
      </c>
      <c r="D402" s="101">
        <v>457073</v>
      </c>
      <c r="E402" s="101">
        <v>10041</v>
      </c>
      <c r="F402" s="101">
        <v>702335</v>
      </c>
      <c r="G402" s="101">
        <v>487.64407560000001</v>
      </c>
      <c r="H402" s="101">
        <v>17905.329104600001</v>
      </c>
      <c r="I402" s="101">
        <v>42871401</v>
      </c>
      <c r="J402" s="101">
        <v>34887210</v>
      </c>
      <c r="K402" s="101">
        <v>17763054</v>
      </c>
      <c r="L402" s="101">
        <v>1222890.4267538001</v>
      </c>
      <c r="M402" s="101">
        <v>245599.6380959005</v>
      </c>
      <c r="N402" s="101">
        <f>SUM(Query2[[#This Row],[Column5]],Query2[[#This Row],[Column6]])</f>
        <v>712376</v>
      </c>
      <c r="O402" s="101">
        <f>SUM(Query2[[#This Row],[Column7]],Query2[[#This Row],[Column8]])</f>
        <v>18392.973180200002</v>
      </c>
      <c r="P402" s="101">
        <f>SUM(Query2[[#This Row],[Column10]],Query2[[#This Row],[Column11]])</f>
        <v>52650264</v>
      </c>
      <c r="Q402" s="101">
        <f>SUM(Query2[[#This Row],[Column12]],Query2[[#This Row],[Column13]])</f>
        <v>1468490.0648497005</v>
      </c>
      <c r="R402" s="103">
        <f>(Query2[[#This Row],[Column4]]/D458)</f>
        <v>4.4192385040801332</v>
      </c>
      <c r="S402" s="103">
        <f>(Query2[[#This Row],[Column15]]/O466)</f>
        <v>4.5252814023025237E-2</v>
      </c>
      <c r="T402" s="103">
        <f>(Query2[[#This Row],[Column14]]/N466)</f>
        <v>5.8941003644222299E-2</v>
      </c>
      <c r="U402" s="103">
        <f>(Query2[[#This Row],[Column9]]/I458)</f>
        <v>1.9254018948623002</v>
      </c>
      <c r="V402" s="103">
        <f>(Query2[[#This Row],[Column17]]/Q466)</f>
        <v>0.99175700849368553</v>
      </c>
      <c r="W402" s="103">
        <f>(Query2[[#This Row],[Column10]]+Query2[[#This Row],[Column11]]/J458+K458)</f>
        <v>45458820.944347017</v>
      </c>
      <c r="X402" s="104">
        <f>(Query2[[#This Row],[Column5]]+Query2[[#This Row],[Column6]])</f>
        <v>712376</v>
      </c>
      <c r="Y402" s="104">
        <f>(Query2[[#This Row],[Column7]]+Query2[[#This Row],[Column8]])</f>
        <v>18392.973180200002</v>
      </c>
      <c r="Z402" s="104">
        <f>(Query2[[#This Row],[Column10]]+Query2[[#This Row],[Column11]])</f>
        <v>52650264</v>
      </c>
      <c r="AA402" s="104">
        <f>(Query2[[#This Row],[Column12]]+Query2[[#This Row],[Column13]])</f>
        <v>1468490.0648497005</v>
      </c>
      <c r="AB402" s="104">
        <f t="shared" si="101"/>
        <v>145135.91308866089</v>
      </c>
      <c r="AC402" s="104">
        <f t="shared" si="102"/>
        <v>159.51406813097034</v>
      </c>
      <c r="AD402" s="104">
        <f t="shared" si="103"/>
        <v>2540.4016997331478</v>
      </c>
      <c r="AE402" s="104">
        <f t="shared" si="104"/>
        <v>11422312.433154805</v>
      </c>
      <c r="AF402" s="104">
        <f>(Query2[[#This Row],[Column12]]+Query2[[#This Row],[Column13]]/I458)</f>
        <v>1222890.4377839507</v>
      </c>
      <c r="AG402" s="104">
        <f t="shared" si="105"/>
        <v>18809880.474782664</v>
      </c>
      <c r="AH402" s="102" t="s">
        <v>168</v>
      </c>
    </row>
    <row r="403" spans="1:34">
      <c r="A403" s="105" t="s">
        <v>211</v>
      </c>
      <c r="B403" s="101" t="s">
        <v>24</v>
      </c>
      <c r="C403" s="101" t="s">
        <v>88</v>
      </c>
      <c r="D403" s="101">
        <v>36048</v>
      </c>
      <c r="E403" s="101">
        <v>367</v>
      </c>
      <c r="F403" s="101">
        <v>86755</v>
      </c>
      <c r="G403" s="101">
        <v>20.536999999999999</v>
      </c>
      <c r="H403" s="101">
        <v>2198.7128877</v>
      </c>
      <c r="I403" s="101">
        <v>12770010</v>
      </c>
      <c r="J403" s="101">
        <v>6343317</v>
      </c>
      <c r="K403" s="101">
        <v>4229631</v>
      </c>
      <c r="L403" s="101">
        <v>306041.39973559999</v>
      </c>
      <c r="M403" s="101">
        <v>67170.013726499994</v>
      </c>
      <c r="N403" s="101">
        <f>SUM(Query2[[#This Row],[Column5]],Query2[[#This Row],[Column6]])</f>
        <v>87122</v>
      </c>
      <c r="O403" s="101">
        <f>SUM(Query2[[#This Row],[Column7]],Query2[[#This Row],[Column8]])</f>
        <v>2219.2498876999998</v>
      </c>
      <c r="P403" s="101">
        <f>SUM(Query2[[#This Row],[Column10]],Query2[[#This Row],[Column11]])</f>
        <v>10572948</v>
      </c>
      <c r="Q403" s="101">
        <f>SUM(Query2[[#This Row],[Column12]],Query2[[#This Row],[Column13]])</f>
        <v>373211.41346209997</v>
      </c>
      <c r="R403" s="103">
        <f>(Query2[[#This Row],[Column4]]/D459)</f>
        <v>0.5963176787811616</v>
      </c>
      <c r="S403" s="103" t="e">
        <f>(Query2[[#This Row],[Column15]]/O467)</f>
        <v>#DIV/0!</v>
      </c>
      <c r="T403" s="103" t="e">
        <f>(Query2[[#This Row],[Column14]]/N467)</f>
        <v>#DIV/0!</v>
      </c>
      <c r="U403" s="103">
        <f>(Query2[[#This Row],[Column9]]/I459)</f>
        <v>0.69649985371878276</v>
      </c>
      <c r="V403" s="103">
        <f>(Query2[[#This Row],[Column17]]/Q467)</f>
        <v>3.770778112461056</v>
      </c>
      <c r="W403" s="103">
        <f>(Query2[[#This Row],[Column10]]+Query2[[#This Row],[Column11]]/J459+K459)</f>
        <v>11188553.369084254</v>
      </c>
      <c r="X403" s="104">
        <f>(Query2[[#This Row],[Column5]]+Query2[[#This Row],[Column6]])</f>
        <v>87122</v>
      </c>
      <c r="Y403" s="104">
        <f>(Query2[[#This Row],[Column7]]+Query2[[#This Row],[Column8]])</f>
        <v>2219.2498876999998</v>
      </c>
      <c r="Z403" s="104">
        <f>(Query2[[#This Row],[Column10]]+Query2[[#This Row],[Column11]])</f>
        <v>10572948</v>
      </c>
      <c r="AA403" s="104">
        <f>(Query2[[#This Row],[Column12]]+Query2[[#This Row],[Column13]])</f>
        <v>373211.41346209997</v>
      </c>
      <c r="AB403" s="104">
        <f t="shared" si="101"/>
        <v>68230.74322109131</v>
      </c>
      <c r="AC403" s="104">
        <f t="shared" si="102"/>
        <v>16.881415134075532</v>
      </c>
      <c r="AD403" s="104">
        <f t="shared" si="103"/>
        <v>450.12836843062979</v>
      </c>
      <c r="AE403" s="104">
        <f t="shared" si="104"/>
        <v>5335598.6072334815</v>
      </c>
      <c r="AF403" s="104">
        <f>(Query2[[#This Row],[Column12]]+Query2[[#This Row],[Column13]]/I459)</f>
        <v>306041.4033991762</v>
      </c>
      <c r="AG403" s="104">
        <f t="shared" si="105"/>
        <v>11459798.264268091</v>
      </c>
      <c r="AH403" s="102" t="s">
        <v>168</v>
      </c>
    </row>
    <row r="404" spans="1:34">
      <c r="A404" s="105" t="s">
        <v>211</v>
      </c>
      <c r="B404" s="101" t="s">
        <v>25</v>
      </c>
      <c r="C404" s="101" t="s">
        <v>88</v>
      </c>
      <c r="D404" s="101">
        <v>10708235</v>
      </c>
      <c r="E404" s="101">
        <v>72002</v>
      </c>
      <c r="F404" s="101">
        <v>26197289</v>
      </c>
      <c r="G404" s="101">
        <v>2783.7144199999998</v>
      </c>
      <c r="H404" s="101">
        <v>928823.28839999996</v>
      </c>
      <c r="I404" s="101">
        <v>284587786</v>
      </c>
      <c r="J404" s="101">
        <v>155979127</v>
      </c>
      <c r="K404" s="101">
        <v>95575488</v>
      </c>
      <c r="L404" s="101">
        <v>8729917.3548617996</v>
      </c>
      <c r="M404" s="101">
        <v>1464508.69811</v>
      </c>
      <c r="N404" s="101">
        <f>SUM(Query2[[#This Row],[Column5]],Query2[[#This Row],[Column6]])</f>
        <v>26269291</v>
      </c>
      <c r="O404" s="101">
        <f>SUM(Query2[[#This Row],[Column7]],Query2[[#This Row],[Column8]])</f>
        <v>931607.00281999994</v>
      </c>
      <c r="P404" s="101">
        <f>SUM(Query2[[#This Row],[Column10]],Query2[[#This Row],[Column11]])</f>
        <v>251554615</v>
      </c>
      <c r="Q404" s="101">
        <f>SUM(Query2[[#This Row],[Column12]],Query2[[#This Row],[Column13]])</f>
        <v>10194426.052971799</v>
      </c>
      <c r="R404" s="103" t="e">
        <f>(Query2[[#This Row],[Column4]]/D460)</f>
        <v>#DIV/0!</v>
      </c>
      <c r="S404" s="103" t="e">
        <f>(Query2[[#This Row],[Column15]]/O468)</f>
        <v>#DIV/0!</v>
      </c>
      <c r="T404" s="103" t="e">
        <f>(Query2[[#This Row],[Column14]]/N468)</f>
        <v>#DIV/0!</v>
      </c>
      <c r="U404" s="103">
        <f>(Query2[[#This Row],[Column9]]/I460)</f>
        <v>99.581218162210277</v>
      </c>
      <c r="V404" s="103">
        <f>(Query2[[#This Row],[Column17]]/Q468)</f>
        <v>467.58113150417455</v>
      </c>
      <c r="W404" s="103">
        <f>(Query2[[#This Row],[Column10]]+Query2[[#This Row],[Column11]]/J460+K460)</f>
        <v>156817975.61277822</v>
      </c>
      <c r="X404" s="104">
        <f>(Query2[[#This Row],[Column5]]+Query2[[#This Row],[Column6]])</f>
        <v>26269291</v>
      </c>
      <c r="Y404" s="104">
        <f>(Query2[[#This Row],[Column7]]+Query2[[#This Row],[Column8]])</f>
        <v>931607.00281999994</v>
      </c>
      <c r="Z404" s="104">
        <f>(Query2[[#This Row],[Column10]]+Query2[[#This Row],[Column11]])</f>
        <v>251554615</v>
      </c>
      <c r="AA404" s="104">
        <f>(Query2[[#This Row],[Column12]]+Query2[[#This Row],[Column13]])</f>
        <v>10194426.052971799</v>
      </c>
      <c r="AB404" s="104" t="e">
        <f t="shared" si="101"/>
        <v>#DIV/0!</v>
      </c>
      <c r="AC404" s="104" t="e">
        <f t="shared" si="102"/>
        <v>#DIV/0!</v>
      </c>
      <c r="AD404" s="104" t="e">
        <f t="shared" si="103"/>
        <v>#DIV/0!</v>
      </c>
      <c r="AE404" s="104">
        <f t="shared" si="104"/>
        <v>895169.66276261141</v>
      </c>
      <c r="AF404" s="104">
        <f>(Query2[[#This Row],[Column12]]+Query2[[#This Row],[Column13]]/I460)</f>
        <v>8729917.8673137296</v>
      </c>
      <c r="AG404" s="104">
        <f t="shared" si="105"/>
        <v>1334615.2934997198</v>
      </c>
      <c r="AH404" s="102" t="s">
        <v>168</v>
      </c>
    </row>
    <row r="405" spans="1:34">
      <c r="A405" s="105" t="s">
        <v>211</v>
      </c>
      <c r="B405" s="101" t="s">
        <v>26</v>
      </c>
      <c r="C405" s="101" t="s">
        <v>89</v>
      </c>
      <c r="D405" s="101">
        <v>6835217</v>
      </c>
      <c r="E405" s="101">
        <v>24350</v>
      </c>
      <c r="F405" s="101">
        <v>11244948</v>
      </c>
      <c r="G405" s="101">
        <v>1214.9527283</v>
      </c>
      <c r="H405" s="101">
        <v>375497.62297000003</v>
      </c>
      <c r="I405" s="101">
        <v>25801820</v>
      </c>
      <c r="J405" s="101">
        <v>19250114</v>
      </c>
      <c r="K405" s="101">
        <v>18755712</v>
      </c>
      <c r="L405" s="101">
        <v>1087986.9705034001</v>
      </c>
      <c r="M405" s="101">
        <v>348399.54680519999</v>
      </c>
      <c r="N405" s="101">
        <f>SUM(Query2[[#This Row],[Column5]],Query2[[#This Row],[Column6]])</f>
        <v>11269298</v>
      </c>
      <c r="O405" s="101">
        <f>SUM(Query2[[#This Row],[Column7]],Query2[[#This Row],[Column8]])</f>
        <v>376712.57569830003</v>
      </c>
      <c r="P405" s="101">
        <f>SUM(Query2[[#This Row],[Column10]],Query2[[#This Row],[Column11]])</f>
        <v>38005826</v>
      </c>
      <c r="Q405" s="101">
        <f>SUM(Query2[[#This Row],[Column12]],Query2[[#This Row],[Column13]])</f>
        <v>1436386.5173086</v>
      </c>
      <c r="R405" s="103" t="e">
        <f>(Query2[[#This Row],[Column4]]/D462)</f>
        <v>#DIV/0!</v>
      </c>
      <c r="S405" s="103">
        <f>(Query2[[#This Row],[Column15]]/O469)</f>
        <v>1203.5816512995657</v>
      </c>
      <c r="T405" s="103">
        <f>(Query2[[#This Row],[Column14]]/N469)</f>
        <v>1134.6453886427707</v>
      </c>
      <c r="U405" s="103">
        <f>(Query2[[#This Row],[Column9]]/I462)</f>
        <v>2.8289217327655716</v>
      </c>
      <c r="V405" s="103">
        <f>(Query2[[#This Row],[Column17]]/Q469)</f>
        <v>11.828802524492259</v>
      </c>
      <c r="W405" s="103">
        <f>(Query2[[#This Row],[Column10]]+Query2[[#This Row],[Column11]]/J462+K462)</f>
        <v>22675909.475564864</v>
      </c>
      <c r="X405" s="104">
        <f>(Query2[[#This Row],[Column5]]+Query2[[#This Row],[Column6]])</f>
        <v>11269298</v>
      </c>
      <c r="Y405" s="104">
        <f>(Query2[[#This Row],[Column7]]+Query2[[#This Row],[Column8]])</f>
        <v>376712.57569830003</v>
      </c>
      <c r="Z405" s="104">
        <f>(Query2[[#This Row],[Column10]]+Query2[[#This Row],[Column11]])</f>
        <v>38005826</v>
      </c>
      <c r="AA405" s="104">
        <f>(Query2[[#This Row],[Column12]]+Query2[[#This Row],[Column13]])</f>
        <v>1436386.5173086</v>
      </c>
      <c r="AB405" s="104" t="e">
        <f>(G462+H462/E462+F462)</f>
        <v>#DIV/0!</v>
      </c>
      <c r="AC405" s="104" t="e">
        <f>(G462+H462/D462)</f>
        <v>#DIV/0!</v>
      </c>
      <c r="AD405" s="104" t="e">
        <f>(E462+F462/D462)</f>
        <v>#DIV/0!</v>
      </c>
      <c r="AE405" s="104">
        <f>(L462+M462/J462+K462)</f>
        <v>3651426.4032707256</v>
      </c>
      <c r="AF405" s="104">
        <f>(Query2[[#This Row],[Column12]]+Query2[[#This Row],[Column13]]/I462)</f>
        <v>1087987.0087020639</v>
      </c>
      <c r="AG405" s="104">
        <f>(J462+K462/I462)</f>
        <v>5396450.3756051874</v>
      </c>
      <c r="AH405" s="102" t="s">
        <v>168</v>
      </c>
    </row>
    <row r="406" spans="1:34">
      <c r="A406" s="105" t="s">
        <v>211</v>
      </c>
      <c r="B406" s="101" t="s">
        <v>27</v>
      </c>
      <c r="C406" s="101" t="s">
        <v>89</v>
      </c>
      <c r="D406" s="101">
        <v>0</v>
      </c>
      <c r="E406" s="101">
        <v>0</v>
      </c>
      <c r="F406" s="101">
        <v>0</v>
      </c>
      <c r="G406" s="101">
        <v>0</v>
      </c>
      <c r="H406" s="101">
        <v>0</v>
      </c>
      <c r="I406" s="101">
        <v>3834947</v>
      </c>
      <c r="J406" s="101">
        <v>2038719</v>
      </c>
      <c r="K406" s="101">
        <v>959287</v>
      </c>
      <c r="L406" s="101">
        <v>83164.447899999999</v>
      </c>
      <c r="M406" s="101">
        <v>16121.5384595</v>
      </c>
      <c r="N406" s="101">
        <f>SUM(Query2[[#This Row],[Column5]],Query2[[#This Row],[Column6]])</f>
        <v>0</v>
      </c>
      <c r="O406" s="101">
        <f>SUM(Query2[[#This Row],[Column7]],Query2[[#This Row],[Column8]])</f>
        <v>0</v>
      </c>
      <c r="P406" s="101">
        <f>SUM(Query2[[#This Row],[Column10]],Query2[[#This Row],[Column11]])</f>
        <v>2998006</v>
      </c>
      <c r="Q406" s="101">
        <f>SUM(Query2[[#This Row],[Column12]],Query2[[#This Row],[Column13]])</f>
        <v>99285.986359500006</v>
      </c>
      <c r="R406" s="103">
        <f>(Query2[[#This Row],[Column4]]/D463)</f>
        <v>0</v>
      </c>
      <c r="S406" s="103">
        <f>(Query2[[#This Row],[Column15]]/O470)</f>
        <v>0</v>
      </c>
      <c r="T406" s="103">
        <f>(Query2[[#This Row],[Column14]]/N470)</f>
        <v>0</v>
      </c>
      <c r="U406" s="103">
        <f>(Query2[[#This Row],[Column9]]/I463)</f>
        <v>8.8780462305586616E-2</v>
      </c>
      <c r="V406" s="103">
        <f>(Query2[[#This Row],[Column17]]/Q470)</f>
        <v>3.435304536410293</v>
      </c>
      <c r="W406" s="103">
        <f>(Query2[[#This Row],[Column10]]+Query2[[#This Row],[Column11]]/J463+K463)</f>
        <v>20896231.026825078</v>
      </c>
      <c r="X406" s="104">
        <f>(Query2[[#This Row],[Column5]]+Query2[[#This Row],[Column6]])</f>
        <v>0</v>
      </c>
      <c r="Y406" s="104">
        <f>(Query2[[#This Row],[Column7]]+Query2[[#This Row],[Column8]])</f>
        <v>0</v>
      </c>
      <c r="Z406" s="104">
        <f>(Query2[[#This Row],[Column10]]+Query2[[#This Row],[Column11]])</f>
        <v>2998006</v>
      </c>
      <c r="AA406" s="104">
        <f>(Query2[[#This Row],[Column12]]+Query2[[#This Row],[Column13]])</f>
        <v>99285.986359500006</v>
      </c>
      <c r="AB406" s="104">
        <f>(G463+H463/E463+F463)</f>
        <v>711263.53457137302</v>
      </c>
      <c r="AC406" s="104">
        <f>(G463+H463/D463)</f>
        <v>490.74524281337835</v>
      </c>
      <c r="AD406" s="104">
        <f>(E463+F463/D463)</f>
        <v>9975.5545084333553</v>
      </c>
      <c r="AE406" s="104">
        <f>(L463+M463/J463+K463)</f>
        <v>20092510.850518275</v>
      </c>
      <c r="AF406" s="104">
        <f>(Query2[[#This Row],[Column12]]+Query2[[#This Row],[Column13]]/I463)</f>
        <v>83164.448273219663</v>
      </c>
      <c r="AG406" s="104">
        <f>(J463+K463/I463)</f>
        <v>35760829.436558478</v>
      </c>
      <c r="AH406" s="102" t="s">
        <v>168</v>
      </c>
    </row>
    <row r="407" spans="1:34">
      <c r="A407" s="105" t="s">
        <v>211</v>
      </c>
      <c r="B407" s="101" t="s">
        <v>28</v>
      </c>
      <c r="C407" s="101" t="s">
        <v>89</v>
      </c>
      <c r="D407" s="101">
        <v>0</v>
      </c>
      <c r="E407" s="101">
        <v>0</v>
      </c>
      <c r="F407" s="101">
        <v>0</v>
      </c>
      <c r="G407" s="101">
        <v>0</v>
      </c>
      <c r="H407" s="101">
        <v>0</v>
      </c>
      <c r="I407" s="101">
        <v>708822</v>
      </c>
      <c r="J407" s="101">
        <v>371851</v>
      </c>
      <c r="K407" s="101">
        <v>225437</v>
      </c>
      <c r="L407" s="101">
        <v>16015.11385</v>
      </c>
      <c r="M407" s="101">
        <v>3259.0891799999999</v>
      </c>
      <c r="N407" s="101">
        <f>SUM(Query2[[#This Row],[Column5]],Query2[[#This Row],[Column6]])</f>
        <v>0</v>
      </c>
      <c r="O407" s="101">
        <f>SUM(Query2[[#This Row],[Column7]],Query2[[#This Row],[Column8]])</f>
        <v>0</v>
      </c>
      <c r="P407" s="101">
        <f>SUM(Query2[[#This Row],[Column10]],Query2[[#This Row],[Column11]])</f>
        <v>597288</v>
      </c>
      <c r="Q407" s="101">
        <f>SUM(Query2[[#This Row],[Column12]],Query2[[#This Row],[Column13]])</f>
        <v>19274.203030000001</v>
      </c>
      <c r="R407" s="103">
        <f>(Query2[[#This Row],[Column4]]/D464)</f>
        <v>0</v>
      </c>
      <c r="S407" s="103">
        <f>(Query2[[#This Row],[Column15]]/O471)</f>
        <v>0</v>
      </c>
      <c r="T407" s="103">
        <f>(Query2[[#This Row],[Column14]]/N471)</f>
        <v>0</v>
      </c>
      <c r="U407" s="103">
        <f>(Query2[[#This Row],[Column9]]/I464)</f>
        <v>5.52248590165886E-2</v>
      </c>
      <c r="V407" s="103">
        <f>(Query2[[#This Row],[Column17]]/Q471)</f>
        <v>0.88923925925603131</v>
      </c>
      <c r="W407" s="103">
        <f>(Query2[[#This Row],[Column10]]+Query2[[#This Row],[Column11]]/J464+K464)</f>
        <v>4688607.0352977188</v>
      </c>
      <c r="X407" s="104">
        <f>(Query2[[#This Row],[Column5]]+Query2[[#This Row],[Column6]])</f>
        <v>0</v>
      </c>
      <c r="Y407" s="104">
        <f>(Query2[[#This Row],[Column7]]+Query2[[#This Row],[Column8]])</f>
        <v>0</v>
      </c>
      <c r="Z407" s="104">
        <f>(Query2[[#This Row],[Column10]]+Query2[[#This Row],[Column11]])</f>
        <v>597288</v>
      </c>
      <c r="AA407" s="104">
        <f>(Query2[[#This Row],[Column12]]+Query2[[#This Row],[Column13]])</f>
        <v>19274.203030000001</v>
      </c>
      <c r="AB407" s="104">
        <f>(G464+H464/E464+F464)</f>
        <v>91404.842174577629</v>
      </c>
      <c r="AC407" s="104">
        <f>(G464+H464/D464)</f>
        <v>19.714016612965164</v>
      </c>
      <c r="AD407" s="104">
        <f>(E464+F464/D464)</f>
        <v>382.52449097991547</v>
      </c>
      <c r="AE407" s="104">
        <f>(L464+M464/J464+K464)</f>
        <v>4617563.7112920098</v>
      </c>
      <c r="AF407" s="104">
        <f>(Query2[[#This Row],[Column12]]+Query2[[#This Row],[Column13]]/I464)</f>
        <v>16015.114103918108</v>
      </c>
      <c r="AG407" s="104">
        <f>(J464+K464/I464)</f>
        <v>6386730.3363217302</v>
      </c>
      <c r="AH407" s="102" t="s">
        <v>168</v>
      </c>
    </row>
    <row r="408" spans="1:34">
      <c r="A408" s="105" t="s">
        <v>211</v>
      </c>
      <c r="B408" s="101" t="s">
        <v>29</v>
      </c>
      <c r="C408" s="101" t="s">
        <v>89</v>
      </c>
      <c r="D408" s="101">
        <v>5144</v>
      </c>
      <c r="E408" s="101">
        <v>71</v>
      </c>
      <c r="F408" s="101">
        <v>11041</v>
      </c>
      <c r="G408" s="101">
        <v>3.1092769000000002</v>
      </c>
      <c r="H408" s="101">
        <v>353.54390789999997</v>
      </c>
      <c r="I408" s="101">
        <v>2054883</v>
      </c>
      <c r="J408" s="101">
        <v>1989006</v>
      </c>
      <c r="K408" s="101">
        <v>1109988</v>
      </c>
      <c r="L408" s="101">
        <v>95251.865850400005</v>
      </c>
      <c r="M408" s="101">
        <v>15232.264208900002</v>
      </c>
      <c r="N408" s="101">
        <f>SUM(Query2[[#This Row],[Column5]],Query2[[#This Row],[Column6]])</f>
        <v>11112</v>
      </c>
      <c r="O408" s="101">
        <f>SUM(Query2[[#This Row],[Column7]],Query2[[#This Row],[Column8]])</f>
        <v>356.65318479999996</v>
      </c>
      <c r="P408" s="101">
        <f>SUM(Query2[[#This Row],[Column10]],Query2[[#This Row],[Column11]])</f>
        <v>3098994</v>
      </c>
      <c r="Q408" s="101">
        <f>SUM(Query2[[#This Row],[Column12]],Query2[[#This Row],[Column13]])</f>
        <v>110484.13005930001</v>
      </c>
      <c r="R408" s="103">
        <f>(Query2[[#This Row],[Column4]]/D465)</f>
        <v>4.7527783750062253E-4</v>
      </c>
      <c r="S408" s="103" t="e">
        <f>(Query2[[#This Row],[Column15]]/O472)</f>
        <v>#DIV/0!</v>
      </c>
      <c r="T408" s="103" t="e">
        <f>(Query2[[#This Row],[Column14]]/N472)</f>
        <v>#DIV/0!</v>
      </c>
      <c r="U408" s="103">
        <f>(Query2[[#This Row],[Column9]]/I465)</f>
        <v>7.1761393380107034E-3</v>
      </c>
      <c r="V408" s="103">
        <f>(Query2[[#This Row],[Column17]]/Q472)</f>
        <v>0.26395977743315918</v>
      </c>
      <c r="W408" s="103">
        <f>(Query2[[#This Row],[Column10]]+Query2[[#This Row],[Column11]]/J465+K465)</f>
        <v>104423521.00685635</v>
      </c>
      <c r="X408" s="104">
        <f>(Query2[[#This Row],[Column5]]+Query2[[#This Row],[Column6]])</f>
        <v>11112</v>
      </c>
      <c r="Y408" s="104">
        <f>(Query2[[#This Row],[Column7]]+Query2[[#This Row],[Column8]])</f>
        <v>356.65318479999996</v>
      </c>
      <c r="Z408" s="104">
        <f>(Query2[[#This Row],[Column10]]+Query2[[#This Row],[Column11]])</f>
        <v>3098994</v>
      </c>
      <c r="AA408" s="104">
        <f>(Query2[[#This Row],[Column12]]+Query2[[#This Row],[Column13]])</f>
        <v>110484.13005930001</v>
      </c>
      <c r="AB408" s="104">
        <f>(G465+H465/E465+F465)</f>
        <v>28571520.428591594</v>
      </c>
      <c r="AC408" s="104">
        <f>(G465+H465/D465)</f>
        <v>3021.2831905797843</v>
      </c>
      <c r="AD408" s="104">
        <f>(E465+F465/D465)</f>
        <v>78444.639573920445</v>
      </c>
      <c r="AE408" s="104">
        <f>(L465+M465/J465+K465)</f>
        <v>111308398.22849745</v>
      </c>
      <c r="AF408" s="104">
        <f>(Query2[[#This Row],[Column12]]+Query2[[#This Row],[Column13]]/I465)</f>
        <v>95251.865903594691</v>
      </c>
      <c r="AG408" s="104">
        <f>(J465+K465/I465)</f>
        <v>161891974.35772565</v>
      </c>
      <c r="AH408" s="102" t="s">
        <v>168</v>
      </c>
    </row>
    <row r="409" spans="1:34">
      <c r="A409" s="105" t="s">
        <v>211</v>
      </c>
      <c r="B409" s="101" t="s">
        <v>30</v>
      </c>
      <c r="C409" s="101" t="s">
        <v>89</v>
      </c>
      <c r="D409" s="101">
        <v>8433</v>
      </c>
      <c r="E409" s="101">
        <v>478</v>
      </c>
      <c r="F409" s="101">
        <v>16612</v>
      </c>
      <c r="G409" s="101">
        <v>29.542300000000001</v>
      </c>
      <c r="H409" s="101">
        <v>408.45260999999999</v>
      </c>
      <c r="I409" s="101">
        <v>1123828</v>
      </c>
      <c r="J409" s="101">
        <v>345402</v>
      </c>
      <c r="K409" s="101">
        <v>354015</v>
      </c>
      <c r="L409" s="101">
        <v>19376.441989999999</v>
      </c>
      <c r="M409" s="101">
        <v>8413.2402399999992</v>
      </c>
      <c r="N409" s="101">
        <f>SUM(Query2[[#This Row],[Column5]],Query2[[#This Row],[Column6]])</f>
        <v>17090</v>
      </c>
      <c r="O409" s="101">
        <f>SUM(Query2[[#This Row],[Column7]],Query2[[#This Row],[Column8]])</f>
        <v>437.99491</v>
      </c>
      <c r="P409" s="101">
        <f>SUM(Query2[[#This Row],[Column10]],Query2[[#This Row],[Column11]])</f>
        <v>699417</v>
      </c>
      <c r="Q409" s="101">
        <f>SUM(Query2[[#This Row],[Column12]],Query2[[#This Row],[Column13]])</f>
        <v>27789.682229999999</v>
      </c>
      <c r="R409" s="103" t="e">
        <f>(Query2[[#This Row],[Column4]]/#REF!)</f>
        <v>#REF!</v>
      </c>
      <c r="S409" s="103">
        <f>(Query2[[#This Row],[Column15]]/O473)</f>
        <v>2.7089440117578106E-4</v>
      </c>
      <c r="T409" s="103">
        <f>(Query2[[#This Row],[Column14]]/N473)</f>
        <v>4.1554296012720623E-4</v>
      </c>
      <c r="U409" s="103" t="e">
        <f>(Query2[[#This Row],[Column9]]/#REF!)</f>
        <v>#REF!</v>
      </c>
      <c r="V409" s="103">
        <f>(Query2[[#This Row],[Column17]]/Q473)</f>
        <v>1.1752727969861425E-2</v>
      </c>
      <c r="W409" s="103" t="e">
        <f>(Query2[[#This Row],[Column10]]+Query2[[#This Row],[Column11]]/#REF!+#REF!)</f>
        <v>#REF!</v>
      </c>
      <c r="X409" s="104">
        <f>(Query2[[#This Row],[Column5]]+Query2[[#This Row],[Column6]])</f>
        <v>17090</v>
      </c>
      <c r="Y409" s="104">
        <f>(Query2[[#This Row],[Column7]]+Query2[[#This Row],[Column8]])</f>
        <v>437.99491</v>
      </c>
      <c r="Z409" s="104">
        <f>(Query2[[#This Row],[Column10]]+Query2[[#This Row],[Column11]])</f>
        <v>699417</v>
      </c>
      <c r="AA409" s="104">
        <f>(Query2[[#This Row],[Column12]]+Query2[[#This Row],[Column13]])</f>
        <v>27789.682229999999</v>
      </c>
      <c r="AB409" s="104" t="e">
        <f>(#REF!+#REF!/#REF!+#REF!)</f>
        <v>#REF!</v>
      </c>
      <c r="AC409" s="104" t="e">
        <f>(#REF!+#REF!/#REF!)</f>
        <v>#REF!</v>
      </c>
      <c r="AD409" s="104" t="e">
        <f>(#REF!+#REF!/#REF!)</f>
        <v>#REF!</v>
      </c>
      <c r="AE409" s="104" t="e">
        <f>(#REF!+#REF!/#REF!+#REF!)</f>
        <v>#REF!</v>
      </c>
      <c r="AF409" s="104" t="e">
        <f>(Query2[[#This Row],[Column12]]+Query2[[#This Row],[Column13]]/#REF!)</f>
        <v>#REF!</v>
      </c>
      <c r="AG409" s="104" t="e">
        <f>(#REF!+#REF!/#REF!)</f>
        <v>#REF!</v>
      </c>
      <c r="AH409" s="102" t="s">
        <v>168</v>
      </c>
    </row>
    <row r="410" spans="1:34">
      <c r="A410" s="105" t="s">
        <v>211</v>
      </c>
      <c r="B410" s="101" t="s">
        <v>31</v>
      </c>
      <c r="C410" s="101" t="s">
        <v>89</v>
      </c>
      <c r="D410" s="101">
        <v>6036</v>
      </c>
      <c r="E410" s="101">
        <v>498</v>
      </c>
      <c r="F410" s="101">
        <v>16615</v>
      </c>
      <c r="G410" s="101">
        <v>5.6542899999999996</v>
      </c>
      <c r="H410" s="101">
        <v>329.23916639999999</v>
      </c>
      <c r="I410" s="101">
        <v>496062</v>
      </c>
      <c r="J410" s="101">
        <v>453805</v>
      </c>
      <c r="K410" s="101">
        <v>248338</v>
      </c>
      <c r="L410" s="101">
        <v>15020.167511900001</v>
      </c>
      <c r="M410" s="101">
        <v>3469.3263802999995</v>
      </c>
      <c r="N410" s="101">
        <f>SUM(Query2[[#This Row],[Column5]],Query2[[#This Row],[Column6]])</f>
        <v>17113</v>
      </c>
      <c r="O410" s="101">
        <f>SUM(Query2[[#This Row],[Column7]],Query2[[#This Row],[Column8]])</f>
        <v>334.89345639999999</v>
      </c>
      <c r="P410" s="101">
        <f>SUM(Query2[[#This Row],[Column10]],Query2[[#This Row],[Column11]])</f>
        <v>702143</v>
      </c>
      <c r="Q410" s="101">
        <f>SUM(Query2[[#This Row],[Column12]],Query2[[#This Row],[Column13]])</f>
        <v>18489.4938922</v>
      </c>
      <c r="R410" s="103">
        <f>(Query2[[#This Row],[Column4]]/D466)</f>
        <v>9.0558021046188188E-4</v>
      </c>
      <c r="S410" s="103">
        <f>(Query2[[#This Row],[Column15]]/O474)</f>
        <v>4.9681095575380258E-4</v>
      </c>
      <c r="T410" s="103">
        <f>(Query2[[#This Row],[Column14]]/N474)</f>
        <v>7.5799459955977575E-4</v>
      </c>
      <c r="U410" s="103">
        <f>(Query2[[#This Row],[Column9]]/I466)</f>
        <v>1.922585305997794E-2</v>
      </c>
      <c r="V410" s="103">
        <f>(Query2[[#This Row],[Column17]]/Q474)</f>
        <v>1.0460503374306842E-2</v>
      </c>
      <c r="W410" s="103">
        <f>(Query2[[#This Row],[Column10]]+Query2[[#This Row],[Column11]]/J466+K466)</f>
        <v>20341225.012696739</v>
      </c>
      <c r="X410" s="104">
        <f>(Query2[[#This Row],[Column5]]+Query2[[#This Row],[Column6]])</f>
        <v>17113</v>
      </c>
      <c r="Y410" s="104">
        <f>(Query2[[#This Row],[Column7]]+Query2[[#This Row],[Column8]])</f>
        <v>334.89345639999999</v>
      </c>
      <c r="Z410" s="104">
        <f>(Query2[[#This Row],[Column10]]+Query2[[#This Row],[Column11]])</f>
        <v>702143</v>
      </c>
      <c r="AA410" s="104">
        <f>(Query2[[#This Row],[Column12]]+Query2[[#This Row],[Column13]])</f>
        <v>18489.4938922</v>
      </c>
      <c r="AB410" s="104">
        <f t="shared" ref="AB410:AB424" si="106">(G466+H466/E466+F466)</f>
        <v>12062981.324885804</v>
      </c>
      <c r="AC410" s="104">
        <f t="shared" ref="AC410:AC424" si="107">(G466+H466/D466)</f>
        <v>1243.8696006168207</v>
      </c>
      <c r="AD410" s="104">
        <f t="shared" ref="AD410:AD424" si="108">(E466+F466/D466)</f>
        <v>24535.809618264033</v>
      </c>
      <c r="AE410" s="104">
        <f t="shared" ref="AE410:AE424" si="109">(L466+M466/J466+K466)</f>
        <v>20994315.824573997</v>
      </c>
      <c r="AF410" s="104">
        <f>(Query2[[#This Row],[Column12]]+Query2[[#This Row],[Column13]]/I466)</f>
        <v>15020.167646360531</v>
      </c>
      <c r="AG410" s="104">
        <f t="shared" ref="AG410:AG424" si="110">(J466+K466/I466)</f>
        <v>19559194.770775858</v>
      </c>
      <c r="AH410" s="102" t="s">
        <v>168</v>
      </c>
    </row>
    <row r="411" spans="1:34">
      <c r="A411" s="105" t="s">
        <v>211</v>
      </c>
      <c r="B411" s="101" t="s">
        <v>32</v>
      </c>
      <c r="C411" s="101" t="s">
        <v>89</v>
      </c>
      <c r="D411" s="101">
        <v>0</v>
      </c>
      <c r="E411" s="101">
        <v>0</v>
      </c>
      <c r="F411" s="101">
        <v>0</v>
      </c>
      <c r="G411" s="101">
        <v>0</v>
      </c>
      <c r="H411" s="101">
        <v>0</v>
      </c>
      <c r="I411" s="101">
        <v>7872775</v>
      </c>
      <c r="J411" s="101">
        <v>6594217</v>
      </c>
      <c r="K411" s="101">
        <v>4497094</v>
      </c>
      <c r="L411" s="101">
        <v>322313.99816000002</v>
      </c>
      <c r="M411" s="101">
        <v>68044.623389999993</v>
      </c>
      <c r="N411" s="101">
        <f>SUM(Query2[[#This Row],[Column5]],Query2[[#This Row],[Column6]])</f>
        <v>0</v>
      </c>
      <c r="O411" s="101">
        <f>SUM(Query2[[#This Row],[Column7]],Query2[[#This Row],[Column8]])</f>
        <v>0</v>
      </c>
      <c r="P411" s="101">
        <f>SUM(Query2[[#This Row],[Column10]],Query2[[#This Row],[Column11]])</f>
        <v>11091311</v>
      </c>
      <c r="Q411" s="101">
        <f>SUM(Query2[[#This Row],[Column12]],Query2[[#This Row],[Column13]])</f>
        <v>390358.62155000004</v>
      </c>
      <c r="R411" s="103" t="e">
        <f>(Query2[[#This Row],[Column4]]/D467)</f>
        <v>#DIV/0!</v>
      </c>
      <c r="S411" s="103">
        <f>(Query2[[#This Row],[Column15]]/O475)</f>
        <v>0</v>
      </c>
      <c r="T411" s="103">
        <f>(Query2[[#This Row],[Column14]]/N475)</f>
        <v>0</v>
      </c>
      <c r="U411" s="103">
        <f>(Query2[[#This Row],[Column9]]/I467)</f>
        <v>2.0100484871355007</v>
      </c>
      <c r="V411" s="103">
        <f>(Query2[[#This Row],[Column17]]/Q475)</f>
        <v>4.2010594884889212</v>
      </c>
      <c r="W411" s="103">
        <f>(Query2[[#This Row],[Column10]]+Query2[[#This Row],[Column11]]/J467+K467)</f>
        <v>7597045.2163806669</v>
      </c>
      <c r="X411" s="104">
        <f>(Query2[[#This Row],[Column5]]+Query2[[#This Row],[Column6]])</f>
        <v>0</v>
      </c>
      <c r="Y411" s="104">
        <f>(Query2[[#This Row],[Column7]]+Query2[[#This Row],[Column8]])</f>
        <v>0</v>
      </c>
      <c r="Z411" s="104">
        <f>(Query2[[#This Row],[Column10]]+Query2[[#This Row],[Column11]])</f>
        <v>11091311</v>
      </c>
      <c r="AA411" s="104">
        <f>(Query2[[#This Row],[Column12]]+Query2[[#This Row],[Column13]])</f>
        <v>390358.62155000004</v>
      </c>
      <c r="AB411" s="104" t="e">
        <f t="shared" si="106"/>
        <v>#DIV/0!</v>
      </c>
      <c r="AC411" s="104" t="e">
        <f t="shared" si="107"/>
        <v>#DIV/0!</v>
      </c>
      <c r="AD411" s="104" t="e">
        <f t="shared" si="108"/>
        <v>#DIV/0!</v>
      </c>
      <c r="AE411" s="104">
        <f t="shared" si="109"/>
        <v>1085018.7653809066</v>
      </c>
      <c r="AF411" s="104">
        <f>(Query2[[#This Row],[Column12]]+Query2[[#This Row],[Column13]]/I467)</f>
        <v>322314.01553290756</v>
      </c>
      <c r="AG411" s="104">
        <f t="shared" si="110"/>
        <v>2029026.2560379135</v>
      </c>
      <c r="AH411" s="102" t="s">
        <v>168</v>
      </c>
    </row>
    <row r="412" spans="1:34">
      <c r="A412" s="105" t="s">
        <v>211</v>
      </c>
      <c r="B412" s="101" t="s">
        <v>33</v>
      </c>
      <c r="C412" s="101" t="s">
        <v>89</v>
      </c>
      <c r="D412" s="101">
        <v>14696665</v>
      </c>
      <c r="E412" s="101">
        <v>99340</v>
      </c>
      <c r="F412" s="101">
        <v>37506870</v>
      </c>
      <c r="G412" s="101">
        <v>6073.9875099999999</v>
      </c>
      <c r="H412" s="101">
        <v>1397886.65555</v>
      </c>
      <c r="I412" s="101">
        <v>33031549</v>
      </c>
      <c r="J412" s="101">
        <v>28701127</v>
      </c>
      <c r="K412" s="101">
        <v>33278158</v>
      </c>
      <c r="L412" s="101">
        <v>1627725.76403</v>
      </c>
      <c r="M412" s="101">
        <v>631519.21247999999</v>
      </c>
      <c r="N412" s="101">
        <f>SUM(Query2[[#This Row],[Column5]],Query2[[#This Row],[Column6]])</f>
        <v>37606210</v>
      </c>
      <c r="O412" s="101">
        <f>SUM(Query2[[#This Row],[Column7]],Query2[[#This Row],[Column8]])</f>
        <v>1403960.6430599999</v>
      </c>
      <c r="P412" s="101">
        <f>SUM(Query2[[#This Row],[Column10]],Query2[[#This Row],[Column11]])</f>
        <v>61979285</v>
      </c>
      <c r="Q412" s="101">
        <f>SUM(Query2[[#This Row],[Column12]],Query2[[#This Row],[Column13]])</f>
        <v>2259244.9765099999</v>
      </c>
      <c r="R412" s="103" t="e">
        <f>(Query2[[#This Row],[Column4]]/D468)</f>
        <v>#DIV/0!</v>
      </c>
      <c r="S412" s="103">
        <f>(Query2[[#This Row],[Column15]]/O476)</f>
        <v>8.7060316172809955</v>
      </c>
      <c r="T412" s="103">
        <f>(Query2[[#This Row],[Column14]]/N476)</f>
        <v>13.079697505424917</v>
      </c>
      <c r="U412" s="103">
        <f>(Query2[[#This Row],[Column9]]/I468)</f>
        <v>46.026481751906182</v>
      </c>
      <c r="V412" s="103">
        <f>(Query2[[#This Row],[Column17]]/Q476)</f>
        <v>11.694429282010804</v>
      </c>
      <c r="W412" s="103">
        <f>(Query2[[#This Row],[Column10]]+Query2[[#This Row],[Column11]]/J468+K468)</f>
        <v>28958083.779786889</v>
      </c>
      <c r="X412" s="104">
        <f>(Query2[[#This Row],[Column5]]+Query2[[#This Row],[Column6]])</f>
        <v>37606210</v>
      </c>
      <c r="Y412" s="104">
        <f>(Query2[[#This Row],[Column7]]+Query2[[#This Row],[Column8]])</f>
        <v>1403960.6430599999</v>
      </c>
      <c r="Z412" s="104">
        <f>(Query2[[#This Row],[Column10]]+Query2[[#This Row],[Column11]])</f>
        <v>61979285</v>
      </c>
      <c r="AA412" s="104">
        <f>(Query2[[#This Row],[Column12]]+Query2[[#This Row],[Column13]])</f>
        <v>2259244.9765099999</v>
      </c>
      <c r="AB412" s="104" t="e">
        <f t="shared" si="106"/>
        <v>#DIV/0!</v>
      </c>
      <c r="AC412" s="104" t="e">
        <f t="shared" si="107"/>
        <v>#DIV/0!</v>
      </c>
      <c r="AD412" s="104" t="e">
        <f t="shared" si="108"/>
        <v>#DIV/0!</v>
      </c>
      <c r="AE412" s="104">
        <f t="shared" si="109"/>
        <v>274670.04125333839</v>
      </c>
      <c r="AF412" s="104">
        <f>(Query2[[#This Row],[Column12]]+Query2[[#This Row],[Column13]]/I468)</f>
        <v>1627726.643995015</v>
      </c>
      <c r="AG412" s="104">
        <f t="shared" si="110"/>
        <v>406924.35793212423</v>
      </c>
      <c r="AH412" s="102" t="s">
        <v>168</v>
      </c>
    </row>
    <row r="413" spans="1:34">
      <c r="A413" s="105" t="s">
        <v>211</v>
      </c>
      <c r="B413" s="101" t="s">
        <v>34</v>
      </c>
      <c r="C413" s="101" t="s">
        <v>89</v>
      </c>
      <c r="D413" s="101">
        <v>9119964</v>
      </c>
      <c r="E413" s="101">
        <v>23797</v>
      </c>
      <c r="F413" s="101">
        <v>21008000</v>
      </c>
      <c r="G413" s="101">
        <v>1118.97912</v>
      </c>
      <c r="H413" s="101">
        <v>642718.12575000001</v>
      </c>
      <c r="I413" s="101">
        <v>46874746</v>
      </c>
      <c r="J413" s="101">
        <v>21781756</v>
      </c>
      <c r="K413" s="101">
        <v>24043203</v>
      </c>
      <c r="L413" s="101">
        <v>1254499.18355</v>
      </c>
      <c r="M413" s="101">
        <v>447405.28896999999</v>
      </c>
      <c r="N413" s="101">
        <f>SUM(Query2[[#This Row],[Column5]],Query2[[#This Row],[Column6]])</f>
        <v>21031797</v>
      </c>
      <c r="O413" s="101">
        <f>SUM(Query2[[#This Row],[Column7]],Query2[[#This Row],[Column8]])</f>
        <v>643837.10487000004</v>
      </c>
      <c r="P413" s="101">
        <f>SUM(Query2[[#This Row],[Column10]],Query2[[#This Row],[Column11]])</f>
        <v>45824959</v>
      </c>
      <c r="Q413" s="101">
        <f>SUM(Query2[[#This Row],[Column12]],Query2[[#This Row],[Column13]])</f>
        <v>1701904.4725199998</v>
      </c>
      <c r="R413" s="103">
        <f>(Query2[[#This Row],[Column4]]/D469)</f>
        <v>1792.7981128366425</v>
      </c>
      <c r="S413" s="103">
        <f>(Query2[[#This Row],[Column15]]/O477)</f>
        <v>75.509784270355226</v>
      </c>
      <c r="T413" s="103">
        <f>(Query2[[#This Row],[Column14]]/N477)</f>
        <v>81.466492359537511</v>
      </c>
      <c r="U413" s="103">
        <f>(Query2[[#This Row],[Column9]]/I469)</f>
        <v>22.64595353870607</v>
      </c>
      <c r="V413" s="103">
        <f>(Query2[[#This Row],[Column17]]/Q477)</f>
        <v>5.934804557434183</v>
      </c>
      <c r="W413" s="103">
        <f>(Query2[[#This Row],[Column10]]+Query2[[#This Row],[Column11]]/J469+K469)</f>
        <v>22942874.370847877</v>
      </c>
      <c r="X413" s="104">
        <f>(Query2[[#This Row],[Column5]]+Query2[[#This Row],[Column6]])</f>
        <v>21031797</v>
      </c>
      <c r="Y413" s="104">
        <f>(Query2[[#This Row],[Column7]]+Query2[[#This Row],[Column8]])</f>
        <v>643837.10487000004</v>
      </c>
      <c r="Z413" s="104">
        <f>(Query2[[#This Row],[Column10]]+Query2[[#This Row],[Column11]])</f>
        <v>45824959</v>
      </c>
      <c r="AA413" s="104">
        <f>(Query2[[#This Row],[Column12]]+Query2[[#This Row],[Column13]])</f>
        <v>1701904.4725199998</v>
      </c>
      <c r="AB413" s="104">
        <f t="shared" si="106"/>
        <v>9874.7175301876923</v>
      </c>
      <c r="AC413" s="104">
        <f t="shared" si="107"/>
        <v>3.0085502653037151</v>
      </c>
      <c r="AD413" s="104">
        <f t="shared" si="108"/>
        <v>66.93965008846078</v>
      </c>
      <c r="AE413" s="104">
        <f t="shared" si="109"/>
        <v>1264996.5948660586</v>
      </c>
      <c r="AF413" s="104">
        <f>(Query2[[#This Row],[Column12]]+Query2[[#This Row],[Column13]]/I469)</f>
        <v>1254499.3996987848</v>
      </c>
      <c r="AG413" s="104">
        <f t="shared" si="110"/>
        <v>2114460.5609497102</v>
      </c>
      <c r="AH413" s="102" t="s">
        <v>168</v>
      </c>
    </row>
    <row r="414" spans="1:34">
      <c r="A414" s="105" t="s">
        <v>211</v>
      </c>
      <c r="B414" s="101" t="s">
        <v>35</v>
      </c>
      <c r="C414" s="101" t="s">
        <v>89</v>
      </c>
      <c r="D414" s="101">
        <v>3168</v>
      </c>
      <c r="E414" s="101">
        <v>0</v>
      </c>
      <c r="F414" s="101">
        <v>11844</v>
      </c>
      <c r="G414" s="101">
        <v>0</v>
      </c>
      <c r="H414" s="101">
        <v>278.63305000000003</v>
      </c>
      <c r="I414" s="101">
        <v>2266946</v>
      </c>
      <c r="J414" s="101">
        <v>1736690</v>
      </c>
      <c r="K414" s="101">
        <v>1226589</v>
      </c>
      <c r="L414" s="101">
        <v>71034.491070000004</v>
      </c>
      <c r="M414" s="101">
        <v>14739.712439999999</v>
      </c>
      <c r="N414" s="101">
        <f>SUM(Query2[[#This Row],[Column5]],Query2[[#This Row],[Column6]])</f>
        <v>11844</v>
      </c>
      <c r="O414" s="101">
        <f>SUM(Query2[[#This Row],[Column7]],Query2[[#This Row],[Column8]])</f>
        <v>278.63305000000003</v>
      </c>
      <c r="P414" s="101">
        <f>SUM(Query2[[#This Row],[Column10]],Query2[[#This Row],[Column11]])</f>
        <v>2963279</v>
      </c>
      <c r="Q414" s="101">
        <f>SUM(Query2[[#This Row],[Column12]],Query2[[#This Row],[Column13]])</f>
        <v>85774.203510000007</v>
      </c>
      <c r="R414" s="103">
        <f>(Query2[[#This Row],[Column4]]/D470)</f>
        <v>0.48336893500152578</v>
      </c>
      <c r="S414" s="103" t="e">
        <f>(Query2[[#This Row],[Column15]]/O478)</f>
        <v>#DIV/0!</v>
      </c>
      <c r="T414" s="103" t="e">
        <f>(Query2[[#This Row],[Column14]]/N478)</f>
        <v>#DIV/0!</v>
      </c>
      <c r="U414" s="103">
        <f>(Query2[[#This Row],[Column9]]/I470)</f>
        <v>2.9370063846106009</v>
      </c>
      <c r="V414" s="103">
        <f>(Query2[[#This Row],[Column17]]/Q478)</f>
        <v>0.42933923835085086</v>
      </c>
      <c r="W414" s="103">
        <f>(Query2[[#This Row],[Column10]]+Query2[[#This Row],[Column11]]/J470+K470)</f>
        <v>2141331.0093475599</v>
      </c>
      <c r="X414" s="104">
        <f>(Query2[[#This Row],[Column5]]+Query2[[#This Row],[Column6]])</f>
        <v>11844</v>
      </c>
      <c r="Y414" s="104">
        <f>(Query2[[#This Row],[Column7]]+Query2[[#This Row],[Column8]])</f>
        <v>278.63305000000003</v>
      </c>
      <c r="Z414" s="104">
        <f>(Query2[[#This Row],[Column10]]+Query2[[#This Row],[Column11]])</f>
        <v>2963279</v>
      </c>
      <c r="AA414" s="104">
        <f>(Query2[[#This Row],[Column12]]+Query2[[#This Row],[Column13]])</f>
        <v>85774.203510000007</v>
      </c>
      <c r="AB414" s="104">
        <f t="shared" si="106"/>
        <v>17290.785392476417</v>
      </c>
      <c r="AC414" s="104">
        <f t="shared" si="107"/>
        <v>26.839430334147085</v>
      </c>
      <c r="AD414" s="104">
        <f t="shared" si="108"/>
        <v>426.63396399145557</v>
      </c>
      <c r="AE414" s="104">
        <f t="shared" si="109"/>
        <v>423805.67742166971</v>
      </c>
      <c r="AF414" s="104">
        <f>(Query2[[#This Row],[Column12]]+Query2[[#This Row],[Column13]]/I470)</f>
        <v>71034.510166453794</v>
      </c>
      <c r="AG414" s="104">
        <f t="shared" si="110"/>
        <v>407593.52424027282</v>
      </c>
      <c r="AH414" s="102" t="s">
        <v>168</v>
      </c>
    </row>
    <row r="415" spans="1:34">
      <c r="A415" s="105" t="s">
        <v>211</v>
      </c>
      <c r="B415" s="101" t="s">
        <v>36</v>
      </c>
      <c r="C415" s="101" t="s">
        <v>89</v>
      </c>
      <c r="D415" s="101">
        <v>1368022</v>
      </c>
      <c r="E415" s="101">
        <v>8697</v>
      </c>
      <c r="F415" s="101">
        <v>2542222</v>
      </c>
      <c r="G415" s="101">
        <v>466.01227</v>
      </c>
      <c r="H415" s="101">
        <v>140812.75852</v>
      </c>
      <c r="I415" s="101">
        <v>5783908</v>
      </c>
      <c r="J415" s="101">
        <v>3242745</v>
      </c>
      <c r="K415" s="101">
        <v>2328714</v>
      </c>
      <c r="L415" s="101">
        <v>145612.8793464</v>
      </c>
      <c r="M415" s="101">
        <v>42921.921439999998</v>
      </c>
      <c r="N415" s="101">
        <f>SUM(Query2[[#This Row],[Column5]],Query2[[#This Row],[Column6]])</f>
        <v>2550919</v>
      </c>
      <c r="O415" s="101">
        <f>SUM(Query2[[#This Row],[Column7]],Query2[[#This Row],[Column8]])</f>
        <v>141278.77079000001</v>
      </c>
      <c r="P415" s="101">
        <f>SUM(Query2[[#This Row],[Column10]],Query2[[#This Row],[Column11]])</f>
        <v>5571459</v>
      </c>
      <c r="Q415" s="101">
        <f>SUM(Query2[[#This Row],[Column12]],Query2[[#This Row],[Column13]])</f>
        <v>188534.80078640001</v>
      </c>
      <c r="R415" s="103">
        <f>(Query2[[#This Row],[Column4]]/D471)</f>
        <v>227.47289657465913</v>
      </c>
      <c r="S415" s="103">
        <f>(Query2[[#This Row],[Column15]]/O479)</f>
        <v>244.31353377065315</v>
      </c>
      <c r="T415" s="103">
        <f>(Query2[[#This Row],[Column14]]/N479)</f>
        <v>327.16673079389511</v>
      </c>
      <c r="U415" s="103">
        <f>(Query2[[#This Row],[Column9]]/I471)</f>
        <v>11.496286107837038</v>
      </c>
      <c r="V415" s="103">
        <f>(Query2[[#This Row],[Column17]]/Q479)</f>
        <v>0.71265858438462659</v>
      </c>
      <c r="W415" s="103">
        <f>(Query2[[#This Row],[Column10]]+Query2[[#This Row],[Column11]]/J471+K471)</f>
        <v>3516563.6917623165</v>
      </c>
      <c r="X415" s="104">
        <f>(Query2[[#This Row],[Column5]]+Query2[[#This Row],[Column6]])</f>
        <v>2550919</v>
      </c>
      <c r="Y415" s="104">
        <f>(Query2[[#This Row],[Column7]]+Query2[[#This Row],[Column8]])</f>
        <v>141278.77079000001</v>
      </c>
      <c r="Z415" s="104">
        <f>(Query2[[#This Row],[Column10]]+Query2[[#This Row],[Column11]])</f>
        <v>5571459</v>
      </c>
      <c r="AA415" s="104">
        <f>(Query2[[#This Row],[Column12]]+Query2[[#This Row],[Column13]])</f>
        <v>188534.80078640001</v>
      </c>
      <c r="AB415" s="104">
        <f t="shared" si="106"/>
        <v>17612.730879600706</v>
      </c>
      <c r="AC415" s="104">
        <f t="shared" si="107"/>
        <v>8.1378781165946137</v>
      </c>
      <c r="AD415" s="104">
        <f t="shared" si="108"/>
        <v>568.92716993681415</v>
      </c>
      <c r="AE415" s="104">
        <f t="shared" si="109"/>
        <v>291237.02000893676</v>
      </c>
      <c r="AF415" s="104">
        <f>(Query2[[#This Row],[Column12]]+Query2[[#This Row],[Column13]]/I471)</f>
        <v>145612.96465942526</v>
      </c>
      <c r="AG415" s="104">
        <f t="shared" si="110"/>
        <v>496341.54424172797</v>
      </c>
      <c r="AH415" s="102" t="s">
        <v>168</v>
      </c>
    </row>
    <row r="416" spans="1:34">
      <c r="A416" s="105" t="s">
        <v>211</v>
      </c>
      <c r="B416" s="101" t="s">
        <v>37</v>
      </c>
      <c r="C416" s="101" t="s">
        <v>89</v>
      </c>
      <c r="D416" s="101">
        <v>80604</v>
      </c>
      <c r="E416" s="101">
        <v>4371</v>
      </c>
      <c r="F416" s="101">
        <v>258400</v>
      </c>
      <c r="G416" s="101">
        <v>184.73400000000001</v>
      </c>
      <c r="H416" s="101">
        <v>8567.0094000000008</v>
      </c>
      <c r="I416" s="101">
        <v>4615234</v>
      </c>
      <c r="J416" s="101">
        <v>5720196</v>
      </c>
      <c r="K416" s="101">
        <v>2809340</v>
      </c>
      <c r="L416" s="101">
        <v>336623.23885000002</v>
      </c>
      <c r="M416" s="101">
        <v>27978.341765000001</v>
      </c>
      <c r="N416" s="101">
        <f>SUM(Query2[[#This Row],[Column5]],Query2[[#This Row],[Column6]])</f>
        <v>262771</v>
      </c>
      <c r="O416" s="101">
        <f>SUM(Query2[[#This Row],[Column7]],Query2[[#This Row],[Column8]])</f>
        <v>8751.7434000000012</v>
      </c>
      <c r="P416" s="101">
        <f>SUM(Query2[[#This Row],[Column10]],Query2[[#This Row],[Column11]])</f>
        <v>8529536</v>
      </c>
      <c r="Q416" s="101">
        <f>SUM(Query2[[#This Row],[Column12]],Query2[[#This Row],[Column13]])</f>
        <v>364601.58061500004</v>
      </c>
      <c r="R416" s="103" t="e">
        <f>(Query2[[#This Row],[Column4]]/D472)</f>
        <v>#DIV/0!</v>
      </c>
      <c r="S416" s="103">
        <f>(Query2[[#This Row],[Column15]]/O480)</f>
        <v>6.3493991295005062E-2</v>
      </c>
      <c r="T416" s="103">
        <f>(Query2[[#This Row],[Column14]]/N480)</f>
        <v>6.4008993427879621E-2</v>
      </c>
      <c r="U416" s="103">
        <f>(Query2[[#This Row],[Column9]]/I472)</f>
        <v>0.57878791527024698</v>
      </c>
      <c r="V416" s="103">
        <f>(Query2[[#This Row],[Column17]]/Q480)</f>
        <v>0.88574187247673186</v>
      </c>
      <c r="W416" s="103">
        <f>(Query2[[#This Row],[Column10]]+Query2[[#This Row],[Column11]]/J472+K472)</f>
        <v>10673069.409630474</v>
      </c>
      <c r="X416" s="104">
        <f>(Query2[[#This Row],[Column5]]+Query2[[#This Row],[Column6]])</f>
        <v>262771</v>
      </c>
      <c r="Y416" s="104">
        <f>(Query2[[#This Row],[Column7]]+Query2[[#This Row],[Column8]])</f>
        <v>8751.7434000000012</v>
      </c>
      <c r="Z416" s="104">
        <f>(Query2[[#This Row],[Column10]]+Query2[[#This Row],[Column11]])</f>
        <v>8529536</v>
      </c>
      <c r="AA416" s="104">
        <f>(Query2[[#This Row],[Column12]]+Query2[[#This Row],[Column13]])</f>
        <v>364601.58061500004</v>
      </c>
      <c r="AB416" s="104" t="e">
        <f t="shared" si="106"/>
        <v>#DIV/0!</v>
      </c>
      <c r="AC416" s="104" t="e">
        <f t="shared" si="107"/>
        <v>#DIV/0!</v>
      </c>
      <c r="AD416" s="104" t="e">
        <f t="shared" si="108"/>
        <v>#DIV/0!</v>
      </c>
      <c r="AE416" s="104">
        <f t="shared" si="109"/>
        <v>5289768.3498981642</v>
      </c>
      <c r="AF416" s="104">
        <f>(Query2[[#This Row],[Column12]]+Query2[[#This Row],[Column13]]/I472)</f>
        <v>336623.24235871184</v>
      </c>
      <c r="AG416" s="104">
        <f t="shared" si="110"/>
        <v>6858230.621130595</v>
      </c>
      <c r="AH416" s="102" t="s">
        <v>168</v>
      </c>
    </row>
    <row r="417" spans="1:34">
      <c r="A417" s="105" t="s">
        <v>211</v>
      </c>
      <c r="B417" s="101" t="s">
        <v>38</v>
      </c>
      <c r="C417" s="101" t="s">
        <v>89</v>
      </c>
      <c r="D417" s="101">
        <v>0</v>
      </c>
      <c r="E417" s="101">
        <v>0</v>
      </c>
      <c r="F417" s="101">
        <v>0</v>
      </c>
      <c r="G417" s="101">
        <v>0</v>
      </c>
      <c r="H417" s="101">
        <v>0</v>
      </c>
      <c r="I417" s="101">
        <v>4828231</v>
      </c>
      <c r="J417" s="101">
        <v>3739399</v>
      </c>
      <c r="K417" s="101">
        <v>2602366</v>
      </c>
      <c r="L417" s="101">
        <v>154073.66777</v>
      </c>
      <c r="M417" s="101">
        <v>31296.501540000001</v>
      </c>
      <c r="N417" s="101">
        <f>SUM(Query2[[#This Row],[Column5]],Query2[[#This Row],[Column6]])</f>
        <v>0</v>
      </c>
      <c r="O417" s="101">
        <f>SUM(Query2[[#This Row],[Column7]],Query2[[#This Row],[Column8]])</f>
        <v>0</v>
      </c>
      <c r="P417" s="101">
        <f>SUM(Query2[[#This Row],[Column10]],Query2[[#This Row],[Column11]])</f>
        <v>6341765</v>
      </c>
      <c r="Q417" s="101">
        <f>SUM(Query2[[#This Row],[Column12]],Query2[[#This Row],[Column13]])</f>
        <v>185370.16931</v>
      </c>
      <c r="R417" s="103">
        <f>(Query2[[#This Row],[Column4]]/D473)</f>
        <v>0</v>
      </c>
      <c r="S417" s="103">
        <f>(Query2[[#This Row],[Column15]]/O481)</f>
        <v>0</v>
      </c>
      <c r="T417" s="103">
        <f>(Query2[[#This Row],[Column14]]/N481)</f>
        <v>0</v>
      </c>
      <c r="U417" s="103">
        <f>(Query2[[#This Row],[Column9]]/I473)</f>
        <v>0.14521666324194707</v>
      </c>
      <c r="V417" s="103">
        <f>(Query2[[#This Row],[Column17]]/Q481)</f>
        <v>6.3761960828755333</v>
      </c>
      <c r="W417" s="103">
        <f>(Query2[[#This Row],[Column10]]+Query2[[#This Row],[Column11]]/J473+K473)</f>
        <v>40019261.087145709</v>
      </c>
      <c r="X417" s="104">
        <f>(Query2[[#This Row],[Column5]]+Query2[[#This Row],[Column6]])</f>
        <v>0</v>
      </c>
      <c r="Y417" s="104">
        <f>(Query2[[#This Row],[Column7]]+Query2[[#This Row],[Column8]])</f>
        <v>0</v>
      </c>
      <c r="Z417" s="104">
        <f>(Query2[[#This Row],[Column10]]+Query2[[#This Row],[Column11]])</f>
        <v>6341765</v>
      </c>
      <c r="AA417" s="104">
        <f>(Query2[[#This Row],[Column12]]+Query2[[#This Row],[Column13]])</f>
        <v>185370.16931</v>
      </c>
      <c r="AB417" s="104">
        <f t="shared" si="106"/>
        <v>41023616.815070331</v>
      </c>
      <c r="AC417" s="104">
        <f t="shared" si="107"/>
        <v>6642.2796130351107</v>
      </c>
      <c r="AD417" s="104">
        <f t="shared" si="108"/>
        <v>109957.77053189238</v>
      </c>
      <c r="AE417" s="104">
        <f t="shared" si="109"/>
        <v>37937305.241185002</v>
      </c>
      <c r="AF417" s="104">
        <f>(Query2[[#This Row],[Column12]]+Query2[[#This Row],[Column13]]/I473)</f>
        <v>154073.66871129166</v>
      </c>
      <c r="AG417" s="104">
        <f t="shared" si="110"/>
        <v>29862241.091174077</v>
      </c>
      <c r="AH417" s="102" t="s">
        <v>168</v>
      </c>
    </row>
    <row r="418" spans="1:34">
      <c r="A418" s="105" t="s">
        <v>211</v>
      </c>
      <c r="B418" s="101" t="s">
        <v>39</v>
      </c>
      <c r="C418" s="101" t="s">
        <v>89</v>
      </c>
      <c r="D418" s="101">
        <v>2823</v>
      </c>
      <c r="E418" s="101">
        <v>121</v>
      </c>
      <c r="F418" s="101">
        <v>7293</v>
      </c>
      <c r="G418" s="101">
        <v>4.9427000000000003</v>
      </c>
      <c r="H418" s="101">
        <v>506.9828</v>
      </c>
      <c r="I418" s="101">
        <v>4051002</v>
      </c>
      <c r="J418" s="101">
        <v>4379901</v>
      </c>
      <c r="K418" s="101">
        <v>2316381</v>
      </c>
      <c r="L418" s="101">
        <v>209817.66630000001</v>
      </c>
      <c r="M418" s="101">
        <v>38597.381849999998</v>
      </c>
      <c r="N418" s="101">
        <f>SUM(Query2[[#This Row],[Column5]],Query2[[#This Row],[Column6]])</f>
        <v>7414</v>
      </c>
      <c r="O418" s="101">
        <f>SUM(Query2[[#This Row],[Column7]],Query2[[#This Row],[Column8]])</f>
        <v>511.9255</v>
      </c>
      <c r="P418" s="101">
        <f>SUM(Query2[[#This Row],[Column10]],Query2[[#This Row],[Column11]])</f>
        <v>6696282</v>
      </c>
      <c r="Q418" s="101">
        <f>SUM(Query2[[#This Row],[Column12]],Query2[[#This Row],[Column13]])</f>
        <v>248415.04815000002</v>
      </c>
      <c r="R418" s="103">
        <f>(Query2[[#This Row],[Column4]]/D474)</f>
        <v>3.0747748650497325E-4</v>
      </c>
      <c r="S418" s="103" t="e">
        <f>(Query2[[#This Row],[Column15]]/O482)</f>
        <v>#DIV/0!</v>
      </c>
      <c r="T418" s="103" t="e">
        <f>(Query2[[#This Row],[Column14]]/N482)</f>
        <v>#DIV/0!</v>
      </c>
      <c r="U418" s="103">
        <f>(Query2[[#This Row],[Column9]]/I474)</f>
        <v>8.5981491935848461E-2</v>
      </c>
      <c r="V418" s="103">
        <f>(Query2[[#This Row],[Column17]]/Q482)</f>
        <v>1.6883132358552635</v>
      </c>
      <c r="W418" s="103">
        <f>(Query2[[#This Row],[Column10]]+Query2[[#This Row],[Column11]]/J474+K474)</f>
        <v>30087173.102875944</v>
      </c>
      <c r="X418" s="104">
        <f>(Query2[[#This Row],[Column5]]+Query2[[#This Row],[Column6]])</f>
        <v>7414</v>
      </c>
      <c r="Y418" s="104">
        <f>(Query2[[#This Row],[Column7]]+Query2[[#This Row],[Column8]])</f>
        <v>511.9255</v>
      </c>
      <c r="Z418" s="104">
        <f>(Query2[[#This Row],[Column10]]+Query2[[#This Row],[Column11]])</f>
        <v>6696282</v>
      </c>
      <c r="AA418" s="104">
        <f>(Query2[[#This Row],[Column12]]+Query2[[#This Row],[Column13]])</f>
        <v>248415.04815000002</v>
      </c>
      <c r="AB418" s="104">
        <f t="shared" si="106"/>
        <v>22553026.456869092</v>
      </c>
      <c r="AC418" s="104">
        <f t="shared" si="107"/>
        <v>1311.6083877513659</v>
      </c>
      <c r="AD418" s="104">
        <f t="shared" si="108"/>
        <v>24992.456300511047</v>
      </c>
      <c r="AE418" s="104">
        <f t="shared" si="109"/>
        <v>26978745.732332051</v>
      </c>
      <c r="AF418" s="104">
        <f>(Query2[[#This Row],[Column12]]+Query2[[#This Row],[Column13]]/I474)</f>
        <v>209817.66711921967</v>
      </c>
      <c r="AG418" s="104">
        <f t="shared" si="110"/>
        <v>22516255.54563034</v>
      </c>
      <c r="AH418" s="102" t="s">
        <v>168</v>
      </c>
    </row>
    <row r="419" spans="1:34">
      <c r="A419" s="105" t="s">
        <v>211</v>
      </c>
      <c r="B419" s="101" t="s">
        <v>40</v>
      </c>
      <c r="C419" s="101" t="s">
        <v>89</v>
      </c>
      <c r="D419" s="101">
        <v>2303722</v>
      </c>
      <c r="E419" s="101">
        <v>1198</v>
      </c>
      <c r="F419" s="101">
        <v>3839465</v>
      </c>
      <c r="G419" s="101">
        <v>65.579006699999994</v>
      </c>
      <c r="H419" s="101">
        <v>126886.30921399999</v>
      </c>
      <c r="I419" s="101">
        <v>15455424</v>
      </c>
      <c r="J419" s="101">
        <v>6110842</v>
      </c>
      <c r="K419" s="101">
        <v>7738519</v>
      </c>
      <c r="L419" s="101">
        <v>267198.98993410001</v>
      </c>
      <c r="M419" s="101">
        <v>120286.7018357999</v>
      </c>
      <c r="N419" s="101">
        <f>SUM(Query2[[#This Row],[Column5]],Query2[[#This Row],[Column6]])</f>
        <v>3840663</v>
      </c>
      <c r="O419" s="101">
        <f>SUM(Query2[[#This Row],[Column7]],Query2[[#This Row],[Column8]])</f>
        <v>126951.8882207</v>
      </c>
      <c r="P419" s="101">
        <f>SUM(Query2[[#This Row],[Column10]],Query2[[#This Row],[Column11]])</f>
        <v>13849361</v>
      </c>
      <c r="Q419" s="101">
        <f>SUM(Query2[[#This Row],[Column12]],Query2[[#This Row],[Column13]])</f>
        <v>387485.69176989992</v>
      </c>
      <c r="R419" s="103">
        <f>(Query2[[#This Row],[Column4]]/D475)</f>
        <v>331.90059069298371</v>
      </c>
      <c r="S419" s="103">
        <f>(Query2[[#This Row],[Column15]]/O483)</f>
        <v>58.771773732660627</v>
      </c>
      <c r="T419" s="103">
        <f>(Query2[[#This Row],[Column14]]/N483)</f>
        <v>70.832189886024125</v>
      </c>
      <c r="U419" s="103">
        <f>(Query2[[#This Row],[Column9]]/I475)</f>
        <v>6.626528711740403</v>
      </c>
      <c r="V419" s="103">
        <f>(Query2[[#This Row],[Column17]]/Q483)</f>
        <v>1.6414407528350019</v>
      </c>
      <c r="W419" s="103">
        <f>(Query2[[#This Row],[Column10]]+Query2[[#This Row],[Column11]]/J475+K475)</f>
        <v>7480095.140160556</v>
      </c>
      <c r="X419" s="104">
        <f>(Query2[[#This Row],[Column5]]+Query2[[#This Row],[Column6]])</f>
        <v>3840663</v>
      </c>
      <c r="Y419" s="104">
        <f>(Query2[[#This Row],[Column7]]+Query2[[#This Row],[Column8]])</f>
        <v>126951.8882207</v>
      </c>
      <c r="Z419" s="104">
        <f>(Query2[[#This Row],[Column10]]+Query2[[#This Row],[Column11]])</f>
        <v>13849361</v>
      </c>
      <c r="AA419" s="104">
        <f>(Query2[[#This Row],[Column12]]+Query2[[#This Row],[Column13]])</f>
        <v>387485.69176989992</v>
      </c>
      <c r="AB419" s="104" t="e">
        <f t="shared" si="106"/>
        <v>#DIV/0!</v>
      </c>
      <c r="AC419" s="104">
        <f t="shared" si="107"/>
        <v>0.10119338769629738</v>
      </c>
      <c r="AD419" s="104">
        <f t="shared" si="108"/>
        <v>4.260481198674543</v>
      </c>
      <c r="AE419" s="104">
        <f t="shared" si="109"/>
        <v>1445124.6768883469</v>
      </c>
      <c r="AF419" s="104">
        <f>(Query2[[#This Row],[Column12]]+Query2[[#This Row],[Column13]]/I475)</f>
        <v>267199.04150714539</v>
      </c>
      <c r="AG419" s="104">
        <f t="shared" si="110"/>
        <v>1869135.5870668972</v>
      </c>
      <c r="AH419" s="102" t="s">
        <v>168</v>
      </c>
    </row>
    <row r="420" spans="1:34">
      <c r="A420" s="105" t="s">
        <v>211</v>
      </c>
      <c r="B420" s="101" t="s">
        <v>41</v>
      </c>
      <c r="C420" s="101" t="s">
        <v>89</v>
      </c>
      <c r="D420" s="101">
        <v>2622743</v>
      </c>
      <c r="E420" s="101">
        <v>41</v>
      </c>
      <c r="F420" s="101">
        <v>5880553</v>
      </c>
      <c r="G420" s="101">
        <v>5.3955200000000003</v>
      </c>
      <c r="H420" s="101">
        <v>221413.388882</v>
      </c>
      <c r="I420" s="101">
        <v>1013069</v>
      </c>
      <c r="J420" s="101">
        <v>485866</v>
      </c>
      <c r="K420" s="101">
        <v>448112</v>
      </c>
      <c r="L420" s="101">
        <v>20829.173303</v>
      </c>
      <c r="M420" s="101">
        <v>6549.5486190000001</v>
      </c>
      <c r="N420" s="101">
        <f>SUM(Query2[[#This Row],[Column5]],Query2[[#This Row],[Column6]])</f>
        <v>5880594</v>
      </c>
      <c r="O420" s="101">
        <f>SUM(Query2[[#This Row],[Column7]],Query2[[#This Row],[Column8]])</f>
        <v>221418.78440199999</v>
      </c>
      <c r="P420" s="101">
        <f>SUM(Query2[[#This Row],[Column10]],Query2[[#This Row],[Column11]])</f>
        <v>933978</v>
      </c>
      <c r="Q420" s="101">
        <f>SUM(Query2[[#This Row],[Column12]],Query2[[#This Row],[Column13]])</f>
        <v>27378.721922000001</v>
      </c>
      <c r="R420" s="103">
        <f>(Query2[[#This Row],[Column4]]/D476)</f>
        <v>1.8692474739879739</v>
      </c>
      <c r="S420" s="103" t="e">
        <f>(Query2[[#This Row],[Column15]]/O484)</f>
        <v>#DIV/0!</v>
      </c>
      <c r="T420" s="103" t="e">
        <f>(Query2[[#This Row],[Column14]]/N484)</f>
        <v>#DIV/0!</v>
      </c>
      <c r="U420" s="103">
        <f>(Query2[[#This Row],[Column9]]/I476)</f>
        <v>0.17223534348154879</v>
      </c>
      <c r="V420" s="103">
        <f>(Query2[[#This Row],[Column17]]/Q484)</f>
        <v>0.67082995562430103</v>
      </c>
      <c r="W420" s="103">
        <f>(Query2[[#This Row],[Column10]]+Query2[[#This Row],[Column11]]/J476+K476)</f>
        <v>2924282.1324332878</v>
      </c>
      <c r="X420" s="104">
        <f>(Query2[[#This Row],[Column5]]+Query2[[#This Row],[Column6]])</f>
        <v>5880594</v>
      </c>
      <c r="Y420" s="104">
        <f>(Query2[[#This Row],[Column7]]+Query2[[#This Row],[Column8]])</f>
        <v>221418.78440199999</v>
      </c>
      <c r="Z420" s="104">
        <f>(Query2[[#This Row],[Column10]]+Query2[[#This Row],[Column11]])</f>
        <v>933978</v>
      </c>
      <c r="AA420" s="104">
        <f>(Query2[[#This Row],[Column12]]+Query2[[#This Row],[Column13]])</f>
        <v>27378.721922000001</v>
      </c>
      <c r="AB420" s="104">
        <f t="shared" si="106"/>
        <v>2863910.6532591349</v>
      </c>
      <c r="AC420" s="104">
        <f t="shared" si="107"/>
        <v>606.23078128563088</v>
      </c>
      <c r="AD420" s="104">
        <f t="shared" si="108"/>
        <v>11870.040687733812</v>
      </c>
      <c r="AE420" s="104">
        <f t="shared" si="109"/>
        <v>2586493.0634936607</v>
      </c>
      <c r="AF420" s="104">
        <f>(Query2[[#This Row],[Column12]]+Query2[[#This Row],[Column13]]/I476)</f>
        <v>20829.174416511276</v>
      </c>
      <c r="AG420" s="104">
        <f t="shared" si="110"/>
        <v>3383681.4145634873</v>
      </c>
      <c r="AH420" s="102" t="s">
        <v>168</v>
      </c>
    </row>
    <row r="421" spans="1:34">
      <c r="A421" s="105" t="s">
        <v>211</v>
      </c>
      <c r="B421" s="101" t="s">
        <v>42</v>
      </c>
      <c r="C421" s="101" t="s">
        <v>89</v>
      </c>
      <c r="D421" s="101">
        <v>0</v>
      </c>
      <c r="E421" s="101">
        <v>0</v>
      </c>
      <c r="F421" s="101">
        <v>0</v>
      </c>
      <c r="G421" s="101">
        <v>0</v>
      </c>
      <c r="H421" s="101">
        <v>0</v>
      </c>
      <c r="I421" s="101">
        <v>3253449</v>
      </c>
      <c r="J421" s="101">
        <v>2489715</v>
      </c>
      <c r="K421" s="101">
        <v>1836463</v>
      </c>
      <c r="L421" s="101">
        <v>108528.21186060001</v>
      </c>
      <c r="M421" s="101">
        <v>28545.628000000001</v>
      </c>
      <c r="N421" s="101">
        <f>SUM(Query2[[#This Row],[Column5]],Query2[[#This Row],[Column6]])</f>
        <v>0</v>
      </c>
      <c r="O421" s="101">
        <f>SUM(Query2[[#This Row],[Column7]],Query2[[#This Row],[Column8]])</f>
        <v>0</v>
      </c>
      <c r="P421" s="101">
        <f>SUM(Query2[[#This Row],[Column10]],Query2[[#This Row],[Column11]])</f>
        <v>4326178</v>
      </c>
      <c r="Q421" s="101">
        <f>SUM(Query2[[#This Row],[Column12]],Query2[[#This Row],[Column13]])</f>
        <v>137073.83986060001</v>
      </c>
      <c r="R421" s="103">
        <f>(Query2[[#This Row],[Column4]]/D477)</f>
        <v>0</v>
      </c>
      <c r="S421" s="103">
        <f>(Query2[[#This Row],[Column15]]/O485)</f>
        <v>0</v>
      </c>
      <c r="T421" s="103">
        <f>(Query2[[#This Row],[Column14]]/N485)</f>
        <v>0</v>
      </c>
      <c r="U421" s="103">
        <f>(Query2[[#This Row],[Column9]]/I477)</f>
        <v>0.74932977291508707</v>
      </c>
      <c r="V421" s="103">
        <f>(Query2[[#This Row],[Column17]]/Q485)</f>
        <v>1.3434123756826599</v>
      </c>
      <c r="W421" s="103">
        <f>(Query2[[#This Row],[Column10]]+Query2[[#This Row],[Column11]]/J477+K477)</f>
        <v>5421944.3750528172</v>
      </c>
      <c r="X421" s="104">
        <f>(Query2[[#This Row],[Column5]]+Query2[[#This Row],[Column6]])</f>
        <v>0</v>
      </c>
      <c r="Y421" s="104">
        <f>(Query2[[#This Row],[Column7]]+Query2[[#This Row],[Column8]])</f>
        <v>0</v>
      </c>
      <c r="Z421" s="104">
        <f>(Query2[[#This Row],[Column10]]+Query2[[#This Row],[Column11]])</f>
        <v>4326178</v>
      </c>
      <c r="AA421" s="104">
        <f>(Query2[[#This Row],[Column12]]+Query2[[#This Row],[Column13]])</f>
        <v>137073.83986060001</v>
      </c>
      <c r="AB421" s="104">
        <f t="shared" si="106"/>
        <v>254177.74677767465</v>
      </c>
      <c r="AC421" s="104">
        <f t="shared" si="107"/>
        <v>167.84315864306316</v>
      </c>
      <c r="AD421" s="104">
        <f t="shared" si="108"/>
        <v>4160.2563458284194</v>
      </c>
      <c r="AE421" s="104">
        <f t="shared" si="109"/>
        <v>3187096.2221046975</v>
      </c>
      <c r="AF421" s="104">
        <f>(Query2[[#This Row],[Column12]]+Query2[[#This Row],[Column13]]/I477)</f>
        <v>108528.21843518868</v>
      </c>
      <c r="AG421" s="104">
        <f t="shared" si="110"/>
        <v>4896545.6753468364</v>
      </c>
      <c r="AH421" s="102" t="s">
        <v>168</v>
      </c>
    </row>
    <row r="422" spans="1:34">
      <c r="A422" s="105" t="s">
        <v>211</v>
      </c>
      <c r="B422" s="101" t="s">
        <v>43</v>
      </c>
      <c r="C422" s="101" t="s">
        <v>89</v>
      </c>
      <c r="D422" s="101">
        <v>31764</v>
      </c>
      <c r="E422" s="101">
        <v>1998</v>
      </c>
      <c r="F422" s="101">
        <v>45754</v>
      </c>
      <c r="G422" s="101">
        <v>76.200999999999993</v>
      </c>
      <c r="H422" s="101">
        <v>1791.1888300000001</v>
      </c>
      <c r="I422" s="101">
        <v>1830529</v>
      </c>
      <c r="J422" s="101">
        <v>4827348</v>
      </c>
      <c r="K422" s="101">
        <v>718595</v>
      </c>
      <c r="L422" s="101">
        <v>207981.24171</v>
      </c>
      <c r="M422" s="101">
        <v>10171.280497400001</v>
      </c>
      <c r="N422" s="101">
        <f>SUM(Query2[[#This Row],[Column5]],Query2[[#This Row],[Column6]])</f>
        <v>47752</v>
      </c>
      <c r="O422" s="101">
        <f>SUM(Query2[[#This Row],[Column7]],Query2[[#This Row],[Column8]])</f>
        <v>1867.3898300000001</v>
      </c>
      <c r="P422" s="101">
        <f>SUM(Query2[[#This Row],[Column10]],Query2[[#This Row],[Column11]])</f>
        <v>5545943</v>
      </c>
      <c r="Q422" s="101">
        <f>SUM(Query2[[#This Row],[Column12]],Query2[[#This Row],[Column13]])</f>
        <v>218152.5222074</v>
      </c>
      <c r="R422" s="103" t="e">
        <f>(Query2[[#This Row],[Column4]]/D478)</f>
        <v>#DIV/0!</v>
      </c>
      <c r="S422" s="103">
        <f>(Query2[[#This Row],[Column15]]/O486)</f>
        <v>9.9130896368093118E-3</v>
      </c>
      <c r="T422" s="103">
        <f>(Query2[[#This Row],[Column14]]/N486)</f>
        <v>1.0563365482225643E-2</v>
      </c>
      <c r="U422" s="103">
        <f>(Query2[[#This Row],[Column9]]/I478)</f>
        <v>0.37545739236306536</v>
      </c>
      <c r="V422" s="103" t="e">
        <f>(Query2[[#This Row],[Column17]]/Q486)</f>
        <v>#DIV/0!</v>
      </c>
      <c r="W422" s="103">
        <f>(Query2[[#This Row],[Column10]]+Query2[[#This Row],[Column11]]/J478+K478)</f>
        <v>7683877.1766908132</v>
      </c>
      <c r="X422" s="104">
        <f>(Query2[[#This Row],[Column5]]+Query2[[#This Row],[Column6]])</f>
        <v>47752</v>
      </c>
      <c r="Y422" s="104">
        <f>(Query2[[#This Row],[Column7]]+Query2[[#This Row],[Column8]])</f>
        <v>1867.3898300000001</v>
      </c>
      <c r="Z422" s="104">
        <f>(Query2[[#This Row],[Column10]]+Query2[[#This Row],[Column11]])</f>
        <v>5545943</v>
      </c>
      <c r="AA422" s="104">
        <f>(Query2[[#This Row],[Column12]]+Query2[[#This Row],[Column13]])</f>
        <v>218152.5222074</v>
      </c>
      <c r="AB422" s="104" t="e">
        <f t="shared" si="106"/>
        <v>#DIV/0!</v>
      </c>
      <c r="AC422" s="104" t="e">
        <f t="shared" si="107"/>
        <v>#DIV/0!</v>
      </c>
      <c r="AD422" s="104" t="e">
        <f t="shared" si="108"/>
        <v>#DIV/0!</v>
      </c>
      <c r="AE422" s="104">
        <f t="shared" si="109"/>
        <v>3021529.8515520929</v>
      </c>
      <c r="AF422" s="104">
        <f>(Query2[[#This Row],[Column12]]+Query2[[#This Row],[Column13]]/I478)</f>
        <v>207981.24379621795</v>
      </c>
      <c r="AG422" s="104">
        <f t="shared" si="110"/>
        <v>4066963.5858989013</v>
      </c>
      <c r="AH422" s="102" t="s">
        <v>168</v>
      </c>
    </row>
    <row r="423" spans="1:34">
      <c r="A423" s="105" t="s">
        <v>211</v>
      </c>
      <c r="B423" s="101" t="s">
        <v>44</v>
      </c>
      <c r="C423" s="101" t="s">
        <v>89</v>
      </c>
      <c r="D423" s="101">
        <v>0</v>
      </c>
      <c r="E423" s="101">
        <v>0</v>
      </c>
      <c r="F423" s="101">
        <v>0</v>
      </c>
      <c r="G423" s="101">
        <v>0</v>
      </c>
      <c r="H423" s="101">
        <v>0</v>
      </c>
      <c r="I423" s="101">
        <v>1425471</v>
      </c>
      <c r="J423" s="101">
        <v>714140</v>
      </c>
      <c r="K423" s="101">
        <v>300666</v>
      </c>
      <c r="L423" s="101">
        <v>33251.808472899997</v>
      </c>
      <c r="M423" s="101">
        <v>4476.3537909999995</v>
      </c>
      <c r="N423" s="101">
        <f>SUM(Query2[[#This Row],[Column5]],Query2[[#This Row],[Column6]])</f>
        <v>0</v>
      </c>
      <c r="O423" s="101">
        <f>SUM(Query2[[#This Row],[Column7]],Query2[[#This Row],[Column8]])</f>
        <v>0</v>
      </c>
      <c r="P423" s="101">
        <f>SUM(Query2[[#This Row],[Column10]],Query2[[#This Row],[Column11]])</f>
        <v>1014806</v>
      </c>
      <c r="Q423" s="101">
        <f>SUM(Query2[[#This Row],[Column12]],Query2[[#This Row],[Column13]])</f>
        <v>37728.162263899998</v>
      </c>
      <c r="R423" s="103">
        <f>(Query2[[#This Row],[Column4]]/D479)</f>
        <v>0</v>
      </c>
      <c r="S423" s="103">
        <f>(Query2[[#This Row],[Column15]]/O487)</f>
        <v>0</v>
      </c>
      <c r="T423" s="103">
        <f>(Query2[[#This Row],[Column14]]/N487)</f>
        <v>0</v>
      </c>
      <c r="U423" s="103">
        <f>(Query2[[#This Row],[Column9]]/I479)</f>
        <v>0.34894593174131111</v>
      </c>
      <c r="V423" s="103" t="e">
        <f>(Query2[[#This Row],[Column17]]/Q487)</f>
        <v>#DIV/0!</v>
      </c>
      <c r="W423" s="103">
        <f>(Query2[[#This Row],[Column10]]+Query2[[#This Row],[Column11]]/J479+K479)</f>
        <v>3147994.0656606155</v>
      </c>
      <c r="X423" s="104">
        <f>(Query2[[#This Row],[Column5]]+Query2[[#This Row],[Column6]])</f>
        <v>0</v>
      </c>
      <c r="Y423" s="104">
        <f>(Query2[[#This Row],[Column7]]+Query2[[#This Row],[Column8]])</f>
        <v>0</v>
      </c>
      <c r="Z423" s="104">
        <f>(Query2[[#This Row],[Column10]]+Query2[[#This Row],[Column11]])</f>
        <v>1014806</v>
      </c>
      <c r="AA423" s="104">
        <f>(Query2[[#This Row],[Column12]]+Query2[[#This Row],[Column13]])</f>
        <v>37728.162263899998</v>
      </c>
      <c r="AB423" s="104">
        <f t="shared" si="106"/>
        <v>7638.9390840461074</v>
      </c>
      <c r="AC423" s="104">
        <f t="shared" si="107"/>
        <v>5.7122801543393553</v>
      </c>
      <c r="AD423" s="104">
        <f t="shared" si="108"/>
        <v>169.70279844137443</v>
      </c>
      <c r="AE423" s="104">
        <f t="shared" si="109"/>
        <v>2655915.4963762052</v>
      </c>
      <c r="AF423" s="104">
        <f>(Query2[[#This Row],[Column12]]+Query2[[#This Row],[Column13]]/I479)</f>
        <v>33251.80956868198</v>
      </c>
      <c r="AG423" s="104">
        <f t="shared" si="110"/>
        <v>4579092.5957914628</v>
      </c>
      <c r="AH423" s="102" t="s">
        <v>168</v>
      </c>
    </row>
    <row r="424" spans="1:34">
      <c r="A424" s="105" t="s">
        <v>211</v>
      </c>
      <c r="B424" s="101" t="s">
        <v>45</v>
      </c>
      <c r="C424" s="101" t="s">
        <v>89</v>
      </c>
      <c r="D424" s="101">
        <v>866562</v>
      </c>
      <c r="E424" s="101">
        <v>5865</v>
      </c>
      <c r="F424" s="101">
        <v>1264891</v>
      </c>
      <c r="G424" s="101">
        <v>249.5115552</v>
      </c>
      <c r="H424" s="101">
        <v>42036.3776889</v>
      </c>
      <c r="I424" s="101">
        <v>2945303</v>
      </c>
      <c r="J424" s="101">
        <v>1519929</v>
      </c>
      <c r="K424" s="101">
        <v>1652285</v>
      </c>
      <c r="L424" s="101">
        <v>70244.228449999995</v>
      </c>
      <c r="M424" s="101">
        <v>28564.27204</v>
      </c>
      <c r="N424" s="101">
        <f>SUM(Query2[[#This Row],[Column5]],Query2[[#This Row],[Column6]])</f>
        <v>1270756</v>
      </c>
      <c r="O424" s="101">
        <f>SUM(Query2[[#This Row],[Column7]],Query2[[#This Row],[Column8]])</f>
        <v>42285.889244099999</v>
      </c>
      <c r="P424" s="101">
        <f>SUM(Query2[[#This Row],[Column10]],Query2[[#This Row],[Column11]])</f>
        <v>3172214</v>
      </c>
      <c r="Q424" s="101">
        <f>SUM(Query2[[#This Row],[Column12]],Query2[[#This Row],[Column13]])</f>
        <v>98808.500489999991</v>
      </c>
      <c r="R424" s="103">
        <f>(Query2[[#This Row],[Column4]]/D480)</f>
        <v>0.37524520183846166</v>
      </c>
      <c r="S424" s="103" t="e">
        <f>(Query2[[#This Row],[Column15]]/O488)</f>
        <v>#DIV/0!</v>
      </c>
      <c r="T424" s="103" t="e">
        <f>(Query2[[#This Row],[Column14]]/N488)</f>
        <v>#DIV/0!</v>
      </c>
      <c r="U424" s="103">
        <f>(Query2[[#This Row],[Column9]]/I480)</f>
        <v>0.18749741779911627</v>
      </c>
      <c r="V424" s="103">
        <f>(Query2[[#This Row],[Column17]]/Q488)</f>
        <v>12823.340751196756</v>
      </c>
      <c r="W424" s="103">
        <f>(Query2[[#This Row],[Column10]]+Query2[[#This Row],[Column11]]/J480+K480)</f>
        <v>9874850.2545787375</v>
      </c>
      <c r="X424" s="104">
        <f>(Query2[[#This Row],[Column5]]+Query2[[#This Row],[Column6]])</f>
        <v>1270756</v>
      </c>
      <c r="Y424" s="104">
        <f>(Query2[[#This Row],[Column7]]+Query2[[#This Row],[Column8]])</f>
        <v>42285.889244099999</v>
      </c>
      <c r="Z424" s="104">
        <f>(Query2[[#This Row],[Column10]]+Query2[[#This Row],[Column11]])</f>
        <v>3172214</v>
      </c>
      <c r="AA424" s="104">
        <f>(Query2[[#This Row],[Column12]]+Query2[[#This Row],[Column13]])</f>
        <v>98808.500489999991</v>
      </c>
      <c r="AB424" s="104">
        <f t="shared" si="106"/>
        <v>4102643.3670928208</v>
      </c>
      <c r="AC424" s="104">
        <f t="shared" si="107"/>
        <v>139.64501694011116</v>
      </c>
      <c r="AD424" s="104">
        <f t="shared" si="108"/>
        <v>2767.7764755196545</v>
      </c>
      <c r="AE424" s="104">
        <f t="shared" si="109"/>
        <v>8634489.8379547969</v>
      </c>
      <c r="AF424" s="104">
        <f>(Query2[[#This Row],[Column12]]+Query2[[#This Row],[Column13]]/I480)</f>
        <v>70244.230268396015</v>
      </c>
      <c r="AG424" s="104">
        <f t="shared" si="110"/>
        <v>6490271.5318726506</v>
      </c>
      <c r="AH424" s="102" t="s">
        <v>168</v>
      </c>
    </row>
    <row r="425" spans="1:34">
      <c r="A425" s="105" t="s">
        <v>211</v>
      </c>
      <c r="B425" s="101" t="s">
        <v>46</v>
      </c>
      <c r="C425" s="106" t="s">
        <v>90</v>
      </c>
      <c r="D425" s="101">
        <v>1632171</v>
      </c>
      <c r="E425" s="101">
        <v>1419</v>
      </c>
      <c r="F425" s="101">
        <v>4258071</v>
      </c>
      <c r="G425" s="101">
        <v>106.496</v>
      </c>
      <c r="H425" s="101">
        <v>175990.43492</v>
      </c>
      <c r="I425" s="101">
        <v>0</v>
      </c>
      <c r="J425" s="101">
        <v>0</v>
      </c>
      <c r="K425" s="101">
        <v>0</v>
      </c>
      <c r="L425" s="101">
        <v>0</v>
      </c>
      <c r="M425" s="101">
        <v>0</v>
      </c>
      <c r="N425" s="101">
        <f>SUM(Query2[[#This Row],[Column5]],Query2[[#This Row],[Column6]])</f>
        <v>4259490</v>
      </c>
      <c r="O425" s="101">
        <f>SUM(Query2[[#This Row],[Column7]],Query2[[#This Row],[Column8]])</f>
        <v>176096.93092000001</v>
      </c>
      <c r="P425" s="101">
        <f>SUM(Query2[[#This Row],[Column10]],Query2[[#This Row],[Column11]])</f>
        <v>0</v>
      </c>
      <c r="Q425" s="101">
        <f>SUM(Query2[[#This Row],[Column12]],Query2[[#This Row],[Column13]])</f>
        <v>0</v>
      </c>
      <c r="R425" s="103" t="e">
        <f>(Query2[[#This Row],[Column4]]/D482)</f>
        <v>#DIV/0!</v>
      </c>
      <c r="S425" s="103">
        <f>(Query2[[#This Row],[Column15]]/O489)</f>
        <v>0.55667888797518073</v>
      </c>
      <c r="T425" s="103">
        <f>(Query2[[#This Row],[Column14]]/N489)</f>
        <v>0.37940783734887229</v>
      </c>
      <c r="U425" s="103">
        <f>(Query2[[#This Row],[Column9]]/I482)</f>
        <v>0</v>
      </c>
      <c r="V425" s="103">
        <f>(Query2[[#This Row],[Column17]]/Q489)</f>
        <v>0</v>
      </c>
      <c r="W425" s="103">
        <f>(Query2[[#This Row],[Column10]]+Query2[[#This Row],[Column11]]/J482+K482)</f>
        <v>2011656</v>
      </c>
      <c r="X425" s="104">
        <f>(Query2[[#This Row],[Column5]]+Query2[[#This Row],[Column6]])</f>
        <v>4259490</v>
      </c>
      <c r="Y425" s="104">
        <f>(Query2[[#This Row],[Column7]]+Query2[[#This Row],[Column8]])</f>
        <v>176096.93092000001</v>
      </c>
      <c r="Z425" s="104">
        <f>(Query2[[#This Row],[Column10]]+Query2[[#This Row],[Column11]])</f>
        <v>0</v>
      </c>
      <c r="AA425" s="104">
        <f>(Query2[[#This Row],[Column12]]+Query2[[#This Row],[Column13]])</f>
        <v>0</v>
      </c>
      <c r="AB425" s="104" t="e">
        <f>(G482+H482/E482+F482)</f>
        <v>#DIV/0!</v>
      </c>
      <c r="AC425" s="104" t="e">
        <f>(G482+H482/D482)</f>
        <v>#DIV/0!</v>
      </c>
      <c r="AD425" s="104" t="e">
        <f>(E482+F482/D482)</f>
        <v>#DIV/0!</v>
      </c>
      <c r="AE425" s="104">
        <f>(L482+M482/J482+K482)</f>
        <v>2125636.783825262</v>
      </c>
      <c r="AF425" s="104">
        <f>(Query2[[#This Row],[Column12]]+Query2[[#This Row],[Column13]]/I482)</f>
        <v>0</v>
      </c>
      <c r="AG425" s="104">
        <f>(J482+K482/I482)</f>
        <v>2598517.6117849569</v>
      </c>
      <c r="AH425" s="102" t="s">
        <v>168</v>
      </c>
    </row>
    <row r="426" spans="1:34">
      <c r="A426" s="105" t="s">
        <v>211</v>
      </c>
      <c r="B426" s="101" t="s">
        <v>47</v>
      </c>
      <c r="C426" s="106" t="s">
        <v>90</v>
      </c>
      <c r="D426" s="101">
        <v>27225</v>
      </c>
      <c r="E426" s="101">
        <v>0</v>
      </c>
      <c r="F426" s="101">
        <v>8255</v>
      </c>
      <c r="G426" s="101">
        <v>0</v>
      </c>
      <c r="H426" s="101">
        <v>482.75696150000005</v>
      </c>
      <c r="I426" s="101">
        <v>0</v>
      </c>
      <c r="J426" s="101">
        <v>0</v>
      </c>
      <c r="K426" s="101">
        <v>0</v>
      </c>
      <c r="L426" s="101">
        <v>0</v>
      </c>
      <c r="M426" s="101">
        <v>0</v>
      </c>
      <c r="N426" s="101">
        <f>SUM(Query2[[#This Row],[Column5]],Query2[[#This Row],[Column6]])</f>
        <v>8255</v>
      </c>
      <c r="O426" s="101">
        <f>SUM(Query2[[#This Row],[Column7]],Query2[[#This Row],[Column8]])</f>
        <v>482.75696150000005</v>
      </c>
      <c r="P426" s="101">
        <f>SUM(Query2[[#This Row],[Column10]],Query2[[#This Row],[Column11]])</f>
        <v>0</v>
      </c>
      <c r="Q426" s="101">
        <f>SUM(Query2[[#This Row],[Column12]],Query2[[#This Row],[Column13]])</f>
        <v>0</v>
      </c>
      <c r="R426" s="103">
        <f>(Query2[[#This Row],[Column4]]/D483)</f>
        <v>0.8374088769954785</v>
      </c>
      <c r="S426" s="103" t="e">
        <f>(Query2[[#This Row],[Column15]]/O490)</f>
        <v>#DIV/0!</v>
      </c>
      <c r="T426" s="103" t="e">
        <f>(Query2[[#This Row],[Column14]]/N490)</f>
        <v>#DIV/0!</v>
      </c>
      <c r="U426" s="103">
        <f>(Query2[[#This Row],[Column9]]/I483)</f>
        <v>0</v>
      </c>
      <c r="V426" s="103">
        <f>(Query2[[#This Row],[Column17]]/Q490)</f>
        <v>0</v>
      </c>
      <c r="W426" s="103">
        <f>(Query2[[#This Row],[Column10]]+Query2[[#This Row],[Column11]]/J483+K483)</f>
        <v>749650</v>
      </c>
      <c r="X426" s="104">
        <f>(Query2[[#This Row],[Column5]]+Query2[[#This Row],[Column6]])</f>
        <v>8255</v>
      </c>
      <c r="Y426" s="104">
        <f>(Query2[[#This Row],[Column7]]+Query2[[#This Row],[Column8]])</f>
        <v>482.75696150000005</v>
      </c>
      <c r="Z426" s="104">
        <f>(Query2[[#This Row],[Column10]]+Query2[[#This Row],[Column11]])</f>
        <v>0</v>
      </c>
      <c r="AA426" s="104">
        <f>(Query2[[#This Row],[Column12]]+Query2[[#This Row],[Column13]])</f>
        <v>0</v>
      </c>
      <c r="AB426" s="104">
        <f>(G483+H483/E483+F483)</f>
        <v>52419.370415234574</v>
      </c>
      <c r="AC426" s="104">
        <f>(G483+H483/D483)</f>
        <v>76.326095864199814</v>
      </c>
      <c r="AD426" s="104">
        <f>(E483+F483/D483)</f>
        <v>1881.6099781612377</v>
      </c>
      <c r="AE426" s="104">
        <f>(L483+M483/J483+K483)</f>
        <v>973448.2946388477</v>
      </c>
      <c r="AF426" s="104">
        <f>(Query2[[#This Row],[Column12]]+Query2[[#This Row],[Column13]]/I483)</f>
        <v>0</v>
      </c>
      <c r="AG426" s="104">
        <f>(J483+K483/I483)</f>
        <v>5050167.4049955485</v>
      </c>
      <c r="AH426" s="102" t="s">
        <v>168</v>
      </c>
    </row>
    <row r="427" spans="1:34">
      <c r="A427" s="105" t="s">
        <v>211</v>
      </c>
      <c r="B427" s="101" t="s">
        <v>48</v>
      </c>
      <c r="C427" s="106" t="s">
        <v>90</v>
      </c>
      <c r="D427" s="101">
        <v>0</v>
      </c>
      <c r="E427" s="101">
        <v>0</v>
      </c>
      <c r="F427" s="101">
        <v>0</v>
      </c>
      <c r="G427" s="101">
        <v>0</v>
      </c>
      <c r="H427" s="101">
        <v>0</v>
      </c>
      <c r="I427" s="101">
        <v>2211</v>
      </c>
      <c r="J427" s="101">
        <v>50</v>
      </c>
      <c r="K427" s="101">
        <v>141</v>
      </c>
      <c r="L427" s="101">
        <v>2.4543257000000001</v>
      </c>
      <c r="M427" s="101">
        <v>4.3225258000000002</v>
      </c>
      <c r="N427" s="101">
        <f>SUM(Query2[[#This Row],[Column5]],Query2[[#This Row],[Column6]])</f>
        <v>0</v>
      </c>
      <c r="O427" s="101">
        <f>SUM(Query2[[#This Row],[Column7]],Query2[[#This Row],[Column8]])</f>
        <v>0</v>
      </c>
      <c r="P427" s="101">
        <f>SUM(Query2[[#This Row],[Column10]],Query2[[#This Row],[Column11]])</f>
        <v>191</v>
      </c>
      <c r="Q427" s="101">
        <f>SUM(Query2[[#This Row],[Column12]],Query2[[#This Row],[Column13]])</f>
        <v>6.7768515000000003</v>
      </c>
      <c r="R427" s="103" t="e">
        <f>(Query2[[#This Row],[Column4]]/D484)</f>
        <v>#DIV/0!</v>
      </c>
      <c r="S427" s="103" t="e">
        <f>(Query2[[#This Row],[Column15]]/O491)</f>
        <v>#DIV/0!</v>
      </c>
      <c r="T427" s="103" t="e">
        <f>(Query2[[#This Row],[Column14]]/N491)</f>
        <v>#DIV/0!</v>
      </c>
      <c r="U427" s="103">
        <f>(Query2[[#This Row],[Column9]]/I484)</f>
        <v>1.5320429803536795E-3</v>
      </c>
      <c r="V427" s="103">
        <f>(Query2[[#This Row],[Column17]]/Q491)</f>
        <v>1.43774350510916E-3</v>
      </c>
      <c r="W427" s="103">
        <f>(Query2[[#This Row],[Column10]]+Query2[[#This Row],[Column11]]/J484+K484)</f>
        <v>328230.00018730073</v>
      </c>
      <c r="X427" s="104">
        <f>(Query2[[#This Row],[Column5]]+Query2[[#This Row],[Column6]])</f>
        <v>0</v>
      </c>
      <c r="Y427" s="104">
        <f>(Query2[[#This Row],[Column7]]+Query2[[#This Row],[Column8]])</f>
        <v>0</v>
      </c>
      <c r="Z427" s="104">
        <f>(Query2[[#This Row],[Column10]]+Query2[[#This Row],[Column11]])</f>
        <v>191</v>
      </c>
      <c r="AA427" s="104">
        <f>(Query2[[#This Row],[Column12]]+Query2[[#This Row],[Column13]])</f>
        <v>6.7768515000000003</v>
      </c>
      <c r="AB427" s="104" t="e">
        <f>(G484+H484/E484+F484)</f>
        <v>#DIV/0!</v>
      </c>
      <c r="AC427" s="104" t="e">
        <f>(G484+H484/D484)</f>
        <v>#DIV/0!</v>
      </c>
      <c r="AD427" s="104" t="e">
        <f>(E484+F484/D484)</f>
        <v>#DIV/0!</v>
      </c>
      <c r="AE427" s="104">
        <f>(L484+M484/J484+K484)</f>
        <v>363725.92202393425</v>
      </c>
      <c r="AF427" s="104">
        <f>(Query2[[#This Row],[Column12]]+Query2[[#This Row],[Column13]]/I484)</f>
        <v>2.4543286951584395</v>
      </c>
      <c r="AG427" s="104">
        <f>(J484+K484/I484)</f>
        <v>752800.22740201955</v>
      </c>
      <c r="AH427" s="102" t="s">
        <v>168</v>
      </c>
    </row>
    <row r="428" spans="1:34">
      <c r="A428" s="105" t="s">
        <v>211</v>
      </c>
      <c r="B428" s="101" t="s">
        <v>49</v>
      </c>
      <c r="C428" s="106" t="s">
        <v>90</v>
      </c>
      <c r="D428" s="101">
        <v>2736661</v>
      </c>
      <c r="E428" s="101">
        <v>10941</v>
      </c>
      <c r="F428" s="101">
        <v>10845029</v>
      </c>
      <c r="G428" s="101">
        <v>633.61400000000003</v>
      </c>
      <c r="H428" s="101">
        <v>294528.00839050004</v>
      </c>
      <c r="I428" s="101">
        <v>1678373</v>
      </c>
      <c r="J428" s="101">
        <v>954388</v>
      </c>
      <c r="K428" s="101">
        <v>2491438</v>
      </c>
      <c r="L428" s="101">
        <v>47630.659585000001</v>
      </c>
      <c r="M428" s="101">
        <v>43194.016909100006</v>
      </c>
      <c r="N428" s="101">
        <f>SUM(Query2[[#This Row],[Column5]],Query2[[#This Row],[Column6]])</f>
        <v>10855970</v>
      </c>
      <c r="O428" s="101">
        <f>SUM(Query2[[#This Row],[Column7]],Query2[[#This Row],[Column8]])</f>
        <v>295161.62239050004</v>
      </c>
      <c r="P428" s="101">
        <f>SUM(Query2[[#This Row],[Column10]],Query2[[#This Row],[Column11]])</f>
        <v>3445826</v>
      </c>
      <c r="Q428" s="101">
        <f>SUM(Query2[[#This Row],[Column12]],Query2[[#This Row],[Column13]])</f>
        <v>90824.676494100015</v>
      </c>
      <c r="R428" s="103">
        <f>(Query2[[#This Row],[Column4]]/D485)</f>
        <v>3.1312233192332646</v>
      </c>
      <c r="S428" s="103">
        <f>(Query2[[#This Row],[Column15]]/O492)</f>
        <v>5.8583462848765837</v>
      </c>
      <c r="T428" s="103">
        <f>(Query2[[#This Row],[Column14]]/N492)</f>
        <v>7.5413713718859459</v>
      </c>
      <c r="U428" s="103">
        <f>(Query2[[#This Row],[Column9]]/I485)</f>
        <v>0.56320750221642357</v>
      </c>
      <c r="V428" s="103">
        <f>(Query2[[#This Row],[Column17]]/Q492)</f>
        <v>4.0981818702104853</v>
      </c>
      <c r="W428" s="103">
        <f>(Query2[[#This Row],[Column10]]+Query2[[#This Row],[Column11]]/J485+K485)</f>
        <v>2688414.5615024138</v>
      </c>
      <c r="X428" s="104">
        <f>(Query2[[#This Row],[Column5]]+Query2[[#This Row],[Column6]])</f>
        <v>10855970</v>
      </c>
      <c r="Y428" s="104">
        <f>(Query2[[#This Row],[Column7]]+Query2[[#This Row],[Column8]])</f>
        <v>295161.62239050004</v>
      </c>
      <c r="Z428" s="104">
        <f>(Query2[[#This Row],[Column10]]+Query2[[#This Row],[Column11]])</f>
        <v>3445826</v>
      </c>
      <c r="AA428" s="104">
        <f>(Query2[[#This Row],[Column12]]+Query2[[#This Row],[Column13]])</f>
        <v>90824.676494100015</v>
      </c>
      <c r="AB428" s="104">
        <f>(G485+H485/E485+F485)</f>
        <v>1372008.1129516603</v>
      </c>
      <c r="AC428" s="104">
        <f>(G485+H485/D485)</f>
        <v>272.59789383355422</v>
      </c>
      <c r="AD428" s="104">
        <f>(E485+F485/D485)</f>
        <v>6387.5695001435943</v>
      </c>
      <c r="AE428" s="104">
        <f>(L485+M485/J485+K485)</f>
        <v>1805978.9913937279</v>
      </c>
      <c r="AF428" s="104">
        <f>(Query2[[#This Row],[Column12]]+Query2[[#This Row],[Column13]]/I485)</f>
        <v>47630.674079510085</v>
      </c>
      <c r="AG428" s="104">
        <f>(J485+K485/I485)</f>
        <v>1595539.5818825071</v>
      </c>
      <c r="AH428" s="102" t="s">
        <v>168</v>
      </c>
    </row>
    <row r="429" spans="1:34">
      <c r="A429" s="105" t="s">
        <v>211</v>
      </c>
      <c r="B429" s="101" t="s">
        <v>50</v>
      </c>
      <c r="C429" s="106" t="s">
        <v>90</v>
      </c>
      <c r="D429" s="101">
        <v>0</v>
      </c>
      <c r="E429" s="101">
        <v>0</v>
      </c>
      <c r="F429" s="101">
        <v>0</v>
      </c>
      <c r="G429" s="101">
        <v>0</v>
      </c>
      <c r="H429" s="101">
        <v>0</v>
      </c>
      <c r="I429" s="101">
        <v>1430884</v>
      </c>
      <c r="J429" s="101">
        <v>639928</v>
      </c>
      <c r="K429" s="101">
        <v>860197</v>
      </c>
      <c r="L429" s="101">
        <v>20044.18763</v>
      </c>
      <c r="M429" s="101">
        <v>8569.0970600000001</v>
      </c>
      <c r="N429" s="101">
        <f>SUM(Query2[[#This Row],[Column5]],Query2[[#This Row],[Column6]])</f>
        <v>0</v>
      </c>
      <c r="O429" s="101">
        <f>SUM(Query2[[#This Row],[Column7]],Query2[[#This Row],[Column8]])</f>
        <v>0</v>
      </c>
      <c r="P429" s="101">
        <f>SUM(Query2[[#This Row],[Column10]],Query2[[#This Row],[Column11]])</f>
        <v>1500125</v>
      </c>
      <c r="Q429" s="101">
        <f>SUM(Query2[[#This Row],[Column12]],Query2[[#This Row],[Column13]])</f>
        <v>28613.28469</v>
      </c>
      <c r="R429" s="103" t="e">
        <f>(Query2[[#This Row],[Column4]]/#REF!)</f>
        <v>#REF!</v>
      </c>
      <c r="S429" s="103">
        <f>(Query2[[#This Row],[Column15]]/O493)</f>
        <v>0</v>
      </c>
      <c r="T429" s="103">
        <f>(Query2[[#This Row],[Column14]]/N493)</f>
        <v>0</v>
      </c>
      <c r="U429" s="103" t="e">
        <f>(Query2[[#This Row],[Column9]]/#REF!)</f>
        <v>#REF!</v>
      </c>
      <c r="V429" s="103">
        <f>(Query2[[#This Row],[Column17]]/Q493)</f>
        <v>0.41371177736097403</v>
      </c>
      <c r="W429" s="103" t="e">
        <f>(Query2[[#This Row],[Column10]]+Query2[[#This Row],[Column11]]/#REF!+#REF!)</f>
        <v>#REF!</v>
      </c>
      <c r="X429" s="104">
        <f>(Query2[[#This Row],[Column5]]+Query2[[#This Row],[Column6]])</f>
        <v>0</v>
      </c>
      <c r="Y429" s="104">
        <f>(Query2[[#This Row],[Column7]]+Query2[[#This Row],[Column8]])</f>
        <v>0</v>
      </c>
      <c r="Z429" s="104">
        <f>(Query2[[#This Row],[Column10]]+Query2[[#This Row],[Column11]])</f>
        <v>1500125</v>
      </c>
      <c r="AA429" s="104">
        <f>(Query2[[#This Row],[Column12]]+Query2[[#This Row],[Column13]])</f>
        <v>28613.28469</v>
      </c>
      <c r="AB429" s="104" t="e">
        <f>(#REF!+#REF!/#REF!+#REF!)</f>
        <v>#REF!</v>
      </c>
      <c r="AC429" s="104" t="e">
        <f>(#REF!+#REF!/#REF!)</f>
        <v>#REF!</v>
      </c>
      <c r="AD429" s="104" t="e">
        <f>(#REF!+#REF!/#REF!)</f>
        <v>#REF!</v>
      </c>
      <c r="AE429" s="104" t="e">
        <f>(#REF!+#REF!/#REF!+#REF!)</f>
        <v>#REF!</v>
      </c>
      <c r="AF429" s="104" t="e">
        <f>(Query2[[#This Row],[Column12]]+Query2[[#This Row],[Column13]]/#REF!)</f>
        <v>#REF!</v>
      </c>
      <c r="AG429" s="104" t="e">
        <f>(#REF!+#REF!/#REF!)</f>
        <v>#REF!</v>
      </c>
      <c r="AH429" s="102" t="s">
        <v>168</v>
      </c>
    </row>
    <row r="430" spans="1:34">
      <c r="A430" s="105" t="s">
        <v>211</v>
      </c>
      <c r="B430" s="101" t="s">
        <v>51</v>
      </c>
      <c r="C430" s="106" t="s">
        <v>90</v>
      </c>
      <c r="D430" s="101">
        <v>0</v>
      </c>
      <c r="E430" s="101">
        <v>0</v>
      </c>
      <c r="F430" s="101">
        <v>0</v>
      </c>
      <c r="G430" s="101">
        <v>0</v>
      </c>
      <c r="H430" s="101">
        <v>0</v>
      </c>
      <c r="I430" s="101">
        <v>129908</v>
      </c>
      <c r="J430" s="101">
        <v>42766</v>
      </c>
      <c r="K430" s="101">
        <v>101113</v>
      </c>
      <c r="L430" s="101">
        <v>2439.6492800000001</v>
      </c>
      <c r="M430" s="101">
        <v>1916.0706399999999</v>
      </c>
      <c r="N430" s="101">
        <f>SUM(Query2[[#This Row],[Column5]],Query2[[#This Row],[Column6]])</f>
        <v>0</v>
      </c>
      <c r="O430" s="101">
        <f>SUM(Query2[[#This Row],[Column7]],Query2[[#This Row],[Column8]])</f>
        <v>0</v>
      </c>
      <c r="P430" s="101">
        <f>SUM(Query2[[#This Row],[Column10]],Query2[[#This Row],[Column11]])</f>
        <v>143879</v>
      </c>
      <c r="Q430" s="101">
        <f>SUM(Query2[[#This Row],[Column12]],Query2[[#This Row],[Column13]])</f>
        <v>4355.7199199999995</v>
      </c>
      <c r="R430" s="103">
        <f>(Query2[[#This Row],[Column4]]/D486)</f>
        <v>0</v>
      </c>
      <c r="S430" s="103" t="e">
        <f>(Query2[[#This Row],[Column15]]/O494)</f>
        <v>#DIV/0!</v>
      </c>
      <c r="T430" s="103" t="e">
        <f>(Query2[[#This Row],[Column14]]/N494)</f>
        <v>#DIV/0!</v>
      </c>
      <c r="U430" s="103" t="e">
        <f>(Query2[[#This Row],[Column9]]/I486)</f>
        <v>#DIV/0!</v>
      </c>
      <c r="V430" s="103" t="e">
        <f>(Query2[[#This Row],[Column17]]/Q494)</f>
        <v>#DIV/0!</v>
      </c>
      <c r="W430" s="103" t="e">
        <f>(Query2[[#This Row],[Column10]]+Query2[[#This Row],[Column11]]/J486+K486)</f>
        <v>#DIV/0!</v>
      </c>
      <c r="X430" s="104">
        <f>(Query2[[#This Row],[Column5]]+Query2[[#This Row],[Column6]])</f>
        <v>0</v>
      </c>
      <c r="Y430" s="104">
        <f>(Query2[[#This Row],[Column7]]+Query2[[#This Row],[Column8]])</f>
        <v>0</v>
      </c>
      <c r="Z430" s="104">
        <f>(Query2[[#This Row],[Column10]]+Query2[[#This Row],[Column11]])</f>
        <v>143879</v>
      </c>
      <c r="AA430" s="104">
        <f>(Query2[[#This Row],[Column12]]+Query2[[#This Row],[Column13]])</f>
        <v>4355.7199199999995</v>
      </c>
      <c r="AB430" s="104">
        <f>(G486+H486/E486+F486)</f>
        <v>4519352.9930169908</v>
      </c>
      <c r="AC430" s="104">
        <f>(G486+H486/D486)</f>
        <v>110.43396580704791</v>
      </c>
      <c r="AD430" s="104">
        <f>(E486+F486/D486)</f>
        <v>1421.7836287928253</v>
      </c>
      <c r="AE430" s="104" t="e">
        <f>(L486+M486/J486+K486)</f>
        <v>#DIV/0!</v>
      </c>
      <c r="AF430" s="104" t="e">
        <f>(Query2[[#This Row],[Column12]]+Query2[[#This Row],[Column13]]/I486)</f>
        <v>#DIV/0!</v>
      </c>
      <c r="AG430" s="104" t="e">
        <f>(J486+K486/I486)</f>
        <v>#DIV/0!</v>
      </c>
      <c r="AH430" s="102" t="s">
        <v>168</v>
      </c>
    </row>
    <row r="431" spans="1:34">
      <c r="A431" s="105" t="s">
        <v>211</v>
      </c>
      <c r="B431" s="101" t="s">
        <v>52</v>
      </c>
      <c r="C431" s="106" t="s">
        <v>90</v>
      </c>
      <c r="D431" s="101">
        <v>870856</v>
      </c>
      <c r="E431" s="101">
        <v>1465</v>
      </c>
      <c r="F431" s="101">
        <v>1239587</v>
      </c>
      <c r="G431" s="101">
        <v>95.165766599999998</v>
      </c>
      <c r="H431" s="101">
        <v>41150.739251200182</v>
      </c>
      <c r="I431" s="101">
        <v>481696</v>
      </c>
      <c r="J431" s="101">
        <v>215744</v>
      </c>
      <c r="K431" s="101">
        <v>246544</v>
      </c>
      <c r="L431" s="101">
        <v>12176.7571298</v>
      </c>
      <c r="M431" s="101">
        <v>6698.3306904000019</v>
      </c>
      <c r="N431" s="101">
        <f>SUM(Query2[[#This Row],[Column5]],Query2[[#This Row],[Column6]])</f>
        <v>1241052</v>
      </c>
      <c r="O431" s="101">
        <f>SUM(Query2[[#This Row],[Column7]],Query2[[#This Row],[Column8]])</f>
        <v>41245.905017800185</v>
      </c>
      <c r="P431" s="101">
        <f>SUM(Query2[[#This Row],[Column10]],Query2[[#This Row],[Column11]])</f>
        <v>462288</v>
      </c>
      <c r="Q431" s="101">
        <f>SUM(Query2[[#This Row],[Column12]],Query2[[#This Row],[Column13]])</f>
        <v>18875.087820200002</v>
      </c>
      <c r="R431" s="103">
        <f>(Query2[[#This Row],[Column4]]/D487)</f>
        <v>32.20621301775148</v>
      </c>
      <c r="S431" s="103" t="e">
        <f>(Query2[[#This Row],[Column15]]/O495)</f>
        <v>#DIV/0!</v>
      </c>
      <c r="T431" s="103" t="e">
        <f>(Query2[[#This Row],[Column14]]/N495)</f>
        <v>#DIV/0!</v>
      </c>
      <c r="U431" s="103" t="e">
        <f>(Query2[[#This Row],[Column9]]/I487)</f>
        <v>#DIV/0!</v>
      </c>
      <c r="V431" s="103">
        <f>(Query2[[#This Row],[Column17]]/Q495)</f>
        <v>8.2474513143553008</v>
      </c>
      <c r="W431" s="103" t="e">
        <f>(Query2[[#This Row],[Column10]]+Query2[[#This Row],[Column11]]/J487+K487)</f>
        <v>#DIV/0!</v>
      </c>
      <c r="X431" s="104">
        <f>(Query2[[#This Row],[Column5]]+Query2[[#This Row],[Column6]])</f>
        <v>1241052</v>
      </c>
      <c r="Y431" s="104">
        <f>(Query2[[#This Row],[Column7]]+Query2[[#This Row],[Column8]])</f>
        <v>41245.905017800185</v>
      </c>
      <c r="Z431" s="104">
        <f>(Query2[[#This Row],[Column10]]+Query2[[#This Row],[Column11]])</f>
        <v>462288</v>
      </c>
      <c r="AA431" s="104">
        <f>(Query2[[#This Row],[Column12]]+Query2[[#This Row],[Column13]])</f>
        <v>18875.087820200002</v>
      </c>
      <c r="AB431" s="104">
        <f>(G487+H487/E487+F487)</f>
        <v>10329.396507199999</v>
      </c>
      <c r="AC431" s="104">
        <f>(G487+H487/D487)</f>
        <v>2.3579567573964497E-2</v>
      </c>
      <c r="AD431" s="104">
        <f>(E487+F487/D487)</f>
        <v>1.3634245562130176</v>
      </c>
      <c r="AE431" s="104" t="e">
        <f>(L487+M487/J487+K487)</f>
        <v>#DIV/0!</v>
      </c>
      <c r="AF431" s="104" t="e">
        <f>(Query2[[#This Row],[Column12]]+Query2[[#This Row],[Column13]]/I487)</f>
        <v>#DIV/0!</v>
      </c>
      <c r="AG431" s="104" t="e">
        <f>(J487+K487/I487)</f>
        <v>#DIV/0!</v>
      </c>
      <c r="AH431" s="102" t="s">
        <v>168</v>
      </c>
    </row>
    <row r="432" spans="1:34">
      <c r="A432" s="105" t="s">
        <v>211</v>
      </c>
      <c r="B432" s="101" t="s">
        <v>53</v>
      </c>
      <c r="C432" s="106" t="s">
        <v>90</v>
      </c>
      <c r="D432" s="101">
        <v>1409559</v>
      </c>
      <c r="E432" s="101">
        <v>2314</v>
      </c>
      <c r="F432" s="101">
        <v>2583871</v>
      </c>
      <c r="G432" s="101">
        <v>141.68064000000001</v>
      </c>
      <c r="H432" s="101">
        <v>71418.144870000004</v>
      </c>
      <c r="I432" s="101">
        <v>985602</v>
      </c>
      <c r="J432" s="101">
        <v>871614</v>
      </c>
      <c r="K432" s="101">
        <v>1499582</v>
      </c>
      <c r="L432" s="101">
        <v>38117.940390000003</v>
      </c>
      <c r="M432" s="101">
        <v>25268.5766</v>
      </c>
      <c r="N432" s="101">
        <f>SUM(Query2[[#This Row],[Column5]],Query2[[#This Row],[Column6]])</f>
        <v>2586185</v>
      </c>
      <c r="O432" s="101">
        <f>SUM(Query2[[#This Row],[Column7]],Query2[[#This Row],[Column8]])</f>
        <v>71559.82551000001</v>
      </c>
      <c r="P432" s="101">
        <f>SUM(Query2[[#This Row],[Column10]],Query2[[#This Row],[Column11]])</f>
        <v>2371196</v>
      </c>
      <c r="Q432" s="101">
        <f>SUM(Query2[[#This Row],[Column12]],Query2[[#This Row],[Column13]])</f>
        <v>63386.516990000004</v>
      </c>
      <c r="R432" s="103" t="e">
        <f>(Query2[[#This Row],[Column4]]/D488)</f>
        <v>#DIV/0!</v>
      </c>
      <c r="S432" s="103" t="e">
        <f>(Query2[[#This Row],[Column15]]/O496)</f>
        <v>#DIV/0!</v>
      </c>
      <c r="T432" s="103" t="e">
        <f>(Query2[[#This Row],[Column14]]/N496)</f>
        <v>#DIV/0!</v>
      </c>
      <c r="U432" s="103">
        <f>(Query2[[#This Row],[Column9]]/I488)</f>
        <v>449.84116841624831</v>
      </c>
      <c r="V432" s="103">
        <f>(Query2[[#This Row],[Column17]]/Q496)</f>
        <v>5.6394117950879279</v>
      </c>
      <c r="W432" s="103">
        <f>(Query2[[#This Row],[Column10]]+Query2[[#This Row],[Column11]]/J488+K488)</f>
        <v>894795.4923076923</v>
      </c>
      <c r="X432" s="104">
        <f>(Query2[[#This Row],[Column5]]+Query2[[#This Row],[Column6]])</f>
        <v>2586185</v>
      </c>
      <c r="Y432" s="104">
        <f>(Query2[[#This Row],[Column7]]+Query2[[#This Row],[Column8]])</f>
        <v>71559.82551000001</v>
      </c>
      <c r="Z432" s="104">
        <f>(Query2[[#This Row],[Column10]]+Query2[[#This Row],[Column11]])</f>
        <v>2371196</v>
      </c>
      <c r="AA432" s="104">
        <f>(Query2[[#This Row],[Column12]]+Query2[[#This Row],[Column13]])</f>
        <v>63386.516990000004</v>
      </c>
      <c r="AB432" s="104" t="e">
        <f>(G488+H488/E488+F488)</f>
        <v>#DIV/0!</v>
      </c>
      <c r="AC432" s="104" t="e">
        <f>(G488+H488/D488)</f>
        <v>#DIV/0!</v>
      </c>
      <c r="AD432" s="104" t="e">
        <f>(E488+F488/D488)</f>
        <v>#DIV/0!</v>
      </c>
      <c r="AE432" s="104">
        <f>(L488+M488/J488+K488)</f>
        <v>114.41602097538461</v>
      </c>
      <c r="AF432" s="104">
        <f>(Query2[[#This Row],[Column12]]+Query2[[#This Row],[Column13]]/I488)</f>
        <v>38129.473286668188</v>
      </c>
      <c r="AG432" s="104">
        <f>(J488+K488/I488)</f>
        <v>65.050661798265637</v>
      </c>
      <c r="AH432" s="102" t="s">
        <v>168</v>
      </c>
    </row>
    <row r="433" spans="1:34">
      <c r="A433" s="105" t="s">
        <v>211</v>
      </c>
      <c r="B433" s="101" t="s">
        <v>55</v>
      </c>
      <c r="C433" s="101" t="s">
        <v>91</v>
      </c>
      <c r="D433" s="101">
        <v>0</v>
      </c>
      <c r="E433" s="101">
        <v>0</v>
      </c>
      <c r="F433" s="101">
        <v>0</v>
      </c>
      <c r="G433" s="101">
        <v>0</v>
      </c>
      <c r="H433" s="101">
        <v>0</v>
      </c>
      <c r="I433" s="101">
        <v>1541109</v>
      </c>
      <c r="J433" s="101">
        <v>0</v>
      </c>
      <c r="K433" s="101">
        <v>360802</v>
      </c>
      <c r="L433" s="101">
        <v>0</v>
      </c>
      <c r="M433" s="101">
        <v>2258.3090000000002</v>
      </c>
      <c r="N433" s="101">
        <f>SUM(Query2[[#This Row],[Column5]],Query2[[#This Row],[Column6]])</f>
        <v>0</v>
      </c>
      <c r="O433" s="101">
        <f>SUM(Query2[[#This Row],[Column7]],Query2[[#This Row],[Column8]])</f>
        <v>0</v>
      </c>
      <c r="P433" s="101">
        <f>SUM(Query2[[#This Row],[Column10]],Query2[[#This Row],[Column11]])</f>
        <v>360802</v>
      </c>
      <c r="Q433" s="101">
        <f>SUM(Query2[[#This Row],[Column12]],Query2[[#This Row],[Column13]])</f>
        <v>2258.3090000000002</v>
      </c>
      <c r="R433" s="103" t="e">
        <f>(Query2[[#This Row],[Column4]]/D490)</f>
        <v>#DIV/0!</v>
      </c>
      <c r="S433" s="103" t="e">
        <f>(Query2[[#This Row],[Column15]]/O497)</f>
        <v>#DIV/0!</v>
      </c>
      <c r="T433" s="103" t="e">
        <f>(Query2[[#This Row],[Column14]]/N497)</f>
        <v>#DIV/0!</v>
      </c>
      <c r="U433" s="103">
        <f>(Query2[[#This Row],[Column9]]/I490)</f>
        <v>1.0780024020755499</v>
      </c>
      <c r="V433" s="103" t="e">
        <f>(Query2[[#This Row],[Column17]]/Q497)</f>
        <v>#DIV/0!</v>
      </c>
      <c r="W433" s="103">
        <f>(Query2[[#This Row],[Column10]]+Query2[[#This Row],[Column11]]/J490+K490)</f>
        <v>976677.5179516332</v>
      </c>
      <c r="X433" s="104">
        <f>(Query2[[#This Row],[Column5]]+Query2[[#This Row],[Column6]])</f>
        <v>0</v>
      </c>
      <c r="Y433" s="104">
        <f>(Query2[[#This Row],[Column7]]+Query2[[#This Row],[Column8]])</f>
        <v>0</v>
      </c>
      <c r="Z433" s="104">
        <f>(Query2[[#This Row],[Column10]]+Query2[[#This Row],[Column11]])</f>
        <v>360802</v>
      </c>
      <c r="AA433" s="104">
        <f>(Query2[[#This Row],[Column12]]+Query2[[#This Row],[Column13]])</f>
        <v>2258.3090000000002</v>
      </c>
      <c r="AB433" s="104" t="e">
        <f t="shared" ref="AB433:AB438" si="111">(G490+H490/E490+F490)</f>
        <v>#DIV/0!</v>
      </c>
      <c r="AC433" s="104" t="e">
        <f t="shared" ref="AC433:AC438" si="112">(G490+H490/D490)</f>
        <v>#DIV/0!</v>
      </c>
      <c r="AD433" s="104" t="e">
        <f t="shared" ref="AD433:AD438" si="113">(E490+F490/D490)</f>
        <v>#DIV/0!</v>
      </c>
      <c r="AE433" s="104">
        <f t="shared" ref="AE433:AE438" si="114">(L490+M490/J490+K490)</f>
        <v>998387.92901288252</v>
      </c>
      <c r="AF433" s="104">
        <f>(Query2[[#This Row],[Column12]]+Query2[[#This Row],[Column13]]/I490)</f>
        <v>1.5796822461155138E-3</v>
      </c>
      <c r="AG433" s="104">
        <f t="shared" ref="AG433:AG438" si="115">(J490+K490/I490)</f>
        <v>696594.68318344257</v>
      </c>
      <c r="AH433" s="102" t="s">
        <v>168</v>
      </c>
    </row>
    <row r="434" spans="1:34">
      <c r="A434" s="105" t="s">
        <v>211</v>
      </c>
      <c r="B434" s="101" t="s">
        <v>56</v>
      </c>
      <c r="C434" s="101" t="s">
        <v>91</v>
      </c>
      <c r="D434" s="101">
        <v>0</v>
      </c>
      <c r="E434" s="101">
        <v>0</v>
      </c>
      <c r="F434" s="101">
        <v>0</v>
      </c>
      <c r="G434" s="101">
        <v>0</v>
      </c>
      <c r="H434" s="101">
        <v>0</v>
      </c>
      <c r="I434" s="101">
        <v>1439682</v>
      </c>
      <c r="J434" s="101">
        <v>269457</v>
      </c>
      <c r="K434" s="101">
        <v>132661</v>
      </c>
      <c r="L434" s="101">
        <v>7826.1870099999996</v>
      </c>
      <c r="M434" s="101">
        <v>1414.7879468000001</v>
      </c>
      <c r="N434" s="101">
        <f>SUM(Query2[[#This Row],[Column5]],Query2[[#This Row],[Column6]])</f>
        <v>0</v>
      </c>
      <c r="O434" s="101">
        <f>SUM(Query2[[#This Row],[Column7]],Query2[[#This Row],[Column8]])</f>
        <v>0</v>
      </c>
      <c r="P434" s="101">
        <f>SUM(Query2[[#This Row],[Column10]],Query2[[#This Row],[Column11]])</f>
        <v>402118</v>
      </c>
      <c r="Q434" s="101">
        <f>SUM(Query2[[#This Row],[Column12]],Query2[[#This Row],[Column13]])</f>
        <v>9240.9749568000007</v>
      </c>
      <c r="R434" s="103" t="e">
        <f>(Query2[[#This Row],[Column4]]/D491)</f>
        <v>#DIV/0!</v>
      </c>
      <c r="S434" s="103" t="e">
        <f>(Query2[[#This Row],[Column15]]/O498)</f>
        <v>#DIV/0!</v>
      </c>
      <c r="T434" s="103" t="e">
        <f>(Query2[[#This Row],[Column14]]/N498)</f>
        <v>#DIV/0!</v>
      </c>
      <c r="U434" s="103">
        <f>(Query2[[#This Row],[Column9]]/I491)</f>
        <v>10.948235347797322</v>
      </c>
      <c r="V434" s="103" t="e">
        <f>(Query2[[#This Row],[Column17]]/Q498)</f>
        <v>#DIV/0!</v>
      </c>
      <c r="W434" s="103">
        <f>(Query2[[#This Row],[Column10]]+Query2[[#This Row],[Column11]]/J491+K491)</f>
        <v>378466.79004374525</v>
      </c>
      <c r="X434" s="104">
        <f>(Query2[[#This Row],[Column5]]+Query2[[#This Row],[Column6]])</f>
        <v>0</v>
      </c>
      <c r="Y434" s="104">
        <f>(Query2[[#This Row],[Column7]]+Query2[[#This Row],[Column8]])</f>
        <v>0</v>
      </c>
      <c r="Z434" s="104">
        <f>(Query2[[#This Row],[Column10]]+Query2[[#This Row],[Column11]])</f>
        <v>402118</v>
      </c>
      <c r="AA434" s="104">
        <f>(Query2[[#This Row],[Column12]]+Query2[[#This Row],[Column13]])</f>
        <v>9240.9749568000007</v>
      </c>
      <c r="AB434" s="104" t="e">
        <f t="shared" si="111"/>
        <v>#DIV/0!</v>
      </c>
      <c r="AC434" s="104" t="e">
        <f t="shared" si="112"/>
        <v>#DIV/0!</v>
      </c>
      <c r="AD434" s="104" t="e">
        <f t="shared" si="113"/>
        <v>#DIV/0!</v>
      </c>
      <c r="AE434" s="104">
        <f t="shared" si="114"/>
        <v>111619.16939550413</v>
      </c>
      <c r="AF434" s="104">
        <f>(Query2[[#This Row],[Column12]]+Query2[[#This Row],[Column13]]/I491)</f>
        <v>7826.1977689255182</v>
      </c>
      <c r="AG434" s="104">
        <f t="shared" si="115"/>
        <v>47548.828956874197</v>
      </c>
      <c r="AH434" s="102" t="s">
        <v>168</v>
      </c>
    </row>
    <row r="435" spans="1:34">
      <c r="A435" s="105" t="s">
        <v>211</v>
      </c>
      <c r="B435" s="101" t="s">
        <v>57</v>
      </c>
      <c r="C435" s="101" t="s">
        <v>91</v>
      </c>
      <c r="D435" s="101">
        <v>0</v>
      </c>
      <c r="E435" s="101">
        <v>0</v>
      </c>
      <c r="F435" s="101">
        <v>0</v>
      </c>
      <c r="G435" s="101">
        <v>0</v>
      </c>
      <c r="H435" s="101">
        <v>0</v>
      </c>
      <c r="I435" s="101">
        <v>30</v>
      </c>
      <c r="J435" s="101">
        <v>0</v>
      </c>
      <c r="K435" s="101">
        <v>0</v>
      </c>
      <c r="L435" s="101">
        <v>0</v>
      </c>
      <c r="M435" s="101">
        <v>0</v>
      </c>
      <c r="N435" s="101">
        <f>SUM(Query2[[#This Row],[Column5]],Query2[[#This Row],[Column6]])</f>
        <v>0</v>
      </c>
      <c r="O435" s="101">
        <f>SUM(Query2[[#This Row],[Column7]],Query2[[#This Row],[Column8]])</f>
        <v>0</v>
      </c>
      <c r="P435" s="101">
        <f>SUM(Query2[[#This Row],[Column10]],Query2[[#This Row],[Column11]])</f>
        <v>0</v>
      </c>
      <c r="Q435" s="101">
        <f>SUM(Query2[[#This Row],[Column12]],Query2[[#This Row],[Column13]])</f>
        <v>0</v>
      </c>
      <c r="R435" s="103">
        <f>(Query2[[#This Row],[Column4]]/D492)</f>
        <v>0</v>
      </c>
      <c r="S435" s="103" t="e">
        <f>(Query2[[#This Row],[Column15]]/O499)</f>
        <v>#DIV/0!</v>
      </c>
      <c r="T435" s="103" t="e">
        <f>(Query2[[#This Row],[Column14]]/N499)</f>
        <v>#DIV/0!</v>
      </c>
      <c r="U435" s="103">
        <f>(Query2[[#This Row],[Column9]]/I492)</f>
        <v>6.2113087227478827E-5</v>
      </c>
      <c r="V435" s="103">
        <f>(Query2[[#This Row],[Column17]]/Q499)</f>
        <v>0</v>
      </c>
      <c r="W435" s="103">
        <f>(Query2[[#This Row],[Column10]]+Query2[[#This Row],[Column11]]/J492+K492)</f>
        <v>401146</v>
      </c>
      <c r="X435" s="104">
        <f>(Query2[[#This Row],[Column5]]+Query2[[#This Row],[Column6]])</f>
        <v>0</v>
      </c>
      <c r="Y435" s="104">
        <f>(Query2[[#This Row],[Column7]]+Query2[[#This Row],[Column8]])</f>
        <v>0</v>
      </c>
      <c r="Z435" s="104">
        <f>(Query2[[#This Row],[Column10]]+Query2[[#This Row],[Column11]])</f>
        <v>0</v>
      </c>
      <c r="AA435" s="104">
        <f>(Query2[[#This Row],[Column12]]+Query2[[#This Row],[Column13]])</f>
        <v>0</v>
      </c>
      <c r="AB435" s="104">
        <f t="shared" si="111"/>
        <v>1438104.5859651284</v>
      </c>
      <c r="AC435" s="104">
        <f t="shared" si="112"/>
        <v>111.44005507432827</v>
      </c>
      <c r="AD435" s="104">
        <f t="shared" si="113"/>
        <v>1562.6848762437724</v>
      </c>
      <c r="AE435" s="104">
        <f t="shared" si="114"/>
        <v>414761.38963569223</v>
      </c>
      <c r="AF435" s="104">
        <f>(Query2[[#This Row],[Column12]]+Query2[[#This Row],[Column13]]/I492)</f>
        <v>0</v>
      </c>
      <c r="AG435" s="104">
        <f t="shared" si="115"/>
        <v>242921.83054721629</v>
      </c>
      <c r="AH435" s="102" t="s">
        <v>168</v>
      </c>
    </row>
    <row r="436" spans="1:34">
      <c r="A436" s="105" t="s">
        <v>211</v>
      </c>
      <c r="B436" s="101" t="s">
        <v>111</v>
      </c>
      <c r="C436" s="101" t="s">
        <v>91</v>
      </c>
      <c r="D436" s="101">
        <v>0</v>
      </c>
      <c r="E436" s="101">
        <v>0</v>
      </c>
      <c r="F436" s="101">
        <v>0</v>
      </c>
      <c r="G436" s="101">
        <v>0</v>
      </c>
      <c r="H436" s="101">
        <v>0</v>
      </c>
      <c r="I436" s="101">
        <v>0</v>
      </c>
      <c r="J436" s="101">
        <v>0</v>
      </c>
      <c r="K436" s="101">
        <v>0</v>
      </c>
      <c r="L436" s="101">
        <v>0</v>
      </c>
      <c r="M436" s="101">
        <v>0</v>
      </c>
      <c r="N436" s="101">
        <f>SUM(Query2[[#This Row],[Column5]],Query2[[#This Row],[Column6]])</f>
        <v>0</v>
      </c>
      <c r="O436" s="101">
        <f>SUM(Query2[[#This Row],[Column7]],Query2[[#This Row],[Column8]])</f>
        <v>0</v>
      </c>
      <c r="P436" s="101">
        <f>SUM(Query2[[#This Row],[Column10]],Query2[[#This Row],[Column11]])</f>
        <v>0</v>
      </c>
      <c r="Q436" s="101">
        <f>SUM(Query2[[#This Row],[Column12]],Query2[[#This Row],[Column13]])</f>
        <v>0</v>
      </c>
      <c r="R436" s="103">
        <f>(Query2[[#This Row],[Column4]]/D493)</f>
        <v>0</v>
      </c>
      <c r="S436" s="103" t="e">
        <f>(Query2[[#This Row],[Column15]]/O500)</f>
        <v>#DIV/0!</v>
      </c>
      <c r="T436" s="103" t="e">
        <f>(Query2[[#This Row],[Column14]]/N500)</f>
        <v>#DIV/0!</v>
      </c>
      <c r="U436" s="103">
        <f>(Query2[[#This Row],[Column9]]/I493)</f>
        <v>0</v>
      </c>
      <c r="V436" s="103">
        <f>(Query2[[#This Row],[Column17]]/Q500)</f>
        <v>0</v>
      </c>
      <c r="W436" s="103">
        <f>(Query2[[#This Row],[Column10]]+Query2[[#This Row],[Column11]]/J493+K493)</f>
        <v>1627373</v>
      </c>
      <c r="X436" s="104">
        <f>(Query2[[#This Row],[Column5]]+Query2[[#This Row],[Column6]])</f>
        <v>0</v>
      </c>
      <c r="Y436" s="104">
        <f>(Query2[[#This Row],[Column7]]+Query2[[#This Row],[Column8]])</f>
        <v>0</v>
      </c>
      <c r="Z436" s="104">
        <f>(Query2[[#This Row],[Column10]]+Query2[[#This Row],[Column11]])</f>
        <v>0</v>
      </c>
      <c r="AA436" s="104">
        <f>(Query2[[#This Row],[Column12]]+Query2[[#This Row],[Column13]])</f>
        <v>0</v>
      </c>
      <c r="AB436" s="104">
        <f t="shared" si="111"/>
        <v>2754699.0972472262</v>
      </c>
      <c r="AC436" s="104">
        <f t="shared" si="112"/>
        <v>155.29437933216954</v>
      </c>
      <c r="AD436" s="104">
        <f t="shared" si="113"/>
        <v>2550.9555101516339</v>
      </c>
      <c r="AE436" s="104">
        <f t="shared" si="114"/>
        <v>1668201.5723826487</v>
      </c>
      <c r="AF436" s="104">
        <f>(Query2[[#This Row],[Column12]]+Query2[[#This Row],[Column13]]/I493)</f>
        <v>0</v>
      </c>
      <c r="AG436" s="104">
        <f t="shared" si="115"/>
        <v>951035.63393324194</v>
      </c>
      <c r="AH436" s="102" t="s">
        <v>168</v>
      </c>
    </row>
    <row r="437" spans="1:34">
      <c r="A437" s="105" t="s">
        <v>211</v>
      </c>
      <c r="B437" s="101" t="s">
        <v>59</v>
      </c>
      <c r="C437" s="101" t="s">
        <v>91</v>
      </c>
      <c r="D437" s="101">
        <v>0</v>
      </c>
      <c r="E437" s="101">
        <v>0</v>
      </c>
      <c r="F437" s="101">
        <v>0</v>
      </c>
      <c r="G437" s="101">
        <v>0</v>
      </c>
      <c r="H437" s="101">
        <v>0</v>
      </c>
      <c r="I437" s="101">
        <v>52695</v>
      </c>
      <c r="J437" s="101">
        <v>1</v>
      </c>
      <c r="K437" s="101">
        <v>8647</v>
      </c>
      <c r="L437" s="101">
        <v>0.02</v>
      </c>
      <c r="M437" s="101">
        <v>39.225090000000002</v>
      </c>
      <c r="N437" s="101">
        <f>SUM(Query2[[#This Row],[Column5]],Query2[[#This Row],[Column6]])</f>
        <v>0</v>
      </c>
      <c r="O437" s="101">
        <f>SUM(Query2[[#This Row],[Column7]],Query2[[#This Row],[Column8]])</f>
        <v>0</v>
      </c>
      <c r="P437" s="101">
        <f>SUM(Query2[[#This Row],[Column10]],Query2[[#This Row],[Column11]])</f>
        <v>8648</v>
      </c>
      <c r="Q437" s="101">
        <f>SUM(Query2[[#This Row],[Column12]],Query2[[#This Row],[Column13]])</f>
        <v>39.245090000000005</v>
      </c>
      <c r="R437" s="103" t="e">
        <f>(Query2[[#This Row],[Column4]]/D494)</f>
        <v>#DIV/0!</v>
      </c>
      <c r="S437" s="103" t="e">
        <f>(Query2[[#This Row],[Column15]]/O501)</f>
        <v>#DIV/0!</v>
      </c>
      <c r="T437" s="103" t="e">
        <f>(Query2[[#This Row],[Column14]]/N501)</f>
        <v>#DIV/0!</v>
      </c>
      <c r="U437" s="103" t="e">
        <f>(Query2[[#This Row],[Column9]]/I494)</f>
        <v>#DIV/0!</v>
      </c>
      <c r="V437" s="103">
        <f>(Query2[[#This Row],[Column17]]/Q501)</f>
        <v>9.784084196565266E-4</v>
      </c>
      <c r="W437" s="103" t="e">
        <f>(Query2[[#This Row],[Column10]]+Query2[[#This Row],[Column11]]/J494+K494)</f>
        <v>#DIV/0!</v>
      </c>
      <c r="X437" s="104">
        <f>(Query2[[#This Row],[Column5]]+Query2[[#This Row],[Column6]])</f>
        <v>0</v>
      </c>
      <c r="Y437" s="104">
        <f>(Query2[[#This Row],[Column7]]+Query2[[#This Row],[Column8]])</f>
        <v>0</v>
      </c>
      <c r="Z437" s="104">
        <f>(Query2[[#This Row],[Column10]]+Query2[[#This Row],[Column11]])</f>
        <v>8648</v>
      </c>
      <c r="AA437" s="104">
        <f>(Query2[[#This Row],[Column12]]+Query2[[#This Row],[Column13]])</f>
        <v>39.245090000000005</v>
      </c>
      <c r="AB437" s="104" t="e">
        <f t="shared" si="111"/>
        <v>#DIV/0!</v>
      </c>
      <c r="AC437" s="104" t="e">
        <f t="shared" si="112"/>
        <v>#DIV/0!</v>
      </c>
      <c r="AD437" s="104" t="e">
        <f t="shared" si="113"/>
        <v>#DIV/0!</v>
      </c>
      <c r="AE437" s="104" t="e">
        <f t="shared" si="114"/>
        <v>#DIV/0!</v>
      </c>
      <c r="AF437" s="104" t="e">
        <f>(Query2[[#This Row],[Column12]]+Query2[[#This Row],[Column13]]/I494)</f>
        <v>#DIV/0!</v>
      </c>
      <c r="AG437" s="104" t="e">
        <f t="shared" si="115"/>
        <v>#DIV/0!</v>
      </c>
      <c r="AH437" s="102" t="s">
        <v>168</v>
      </c>
    </row>
    <row r="438" spans="1:34">
      <c r="A438" s="105" t="s">
        <v>211</v>
      </c>
      <c r="B438" s="101" t="s">
        <v>60</v>
      </c>
      <c r="C438" s="101" t="s">
        <v>91</v>
      </c>
      <c r="D438" s="101">
        <v>0</v>
      </c>
      <c r="E438" s="101">
        <v>0</v>
      </c>
      <c r="F438" s="101">
        <v>0</v>
      </c>
      <c r="G438" s="101">
        <v>0</v>
      </c>
      <c r="H438" s="101">
        <v>0</v>
      </c>
      <c r="I438" s="101">
        <v>59450951</v>
      </c>
      <c r="J438" s="101">
        <v>1433622</v>
      </c>
      <c r="K438" s="101">
        <v>2365135</v>
      </c>
      <c r="L438" s="101">
        <v>47282.427259999997</v>
      </c>
      <c r="M438" s="101">
        <v>21118.089499999998</v>
      </c>
      <c r="N438" s="101">
        <f>SUM(Query2[[#This Row],[Column5]],Query2[[#This Row],[Column6]])</f>
        <v>0</v>
      </c>
      <c r="O438" s="101">
        <f>SUM(Query2[[#This Row],[Column7]],Query2[[#This Row],[Column8]])</f>
        <v>0</v>
      </c>
      <c r="P438" s="101">
        <f>SUM(Query2[[#This Row],[Column10]],Query2[[#This Row],[Column11]])</f>
        <v>3798757</v>
      </c>
      <c r="Q438" s="101">
        <f>SUM(Query2[[#This Row],[Column12]],Query2[[#This Row],[Column13]])</f>
        <v>68400.516759999999</v>
      </c>
      <c r="R438" s="103" t="e">
        <f>(Query2[[#This Row],[Column4]]/D495)</f>
        <v>#DIV/0!</v>
      </c>
      <c r="S438" s="103" t="e">
        <f>(Query2[[#This Row],[Column15]]/O502)</f>
        <v>#DIV/0!</v>
      </c>
      <c r="T438" s="103" t="e">
        <f>(Query2[[#This Row],[Column14]]/N502)</f>
        <v>#DIV/0!</v>
      </c>
      <c r="U438" s="103">
        <f>(Query2[[#This Row],[Column9]]/I495)</f>
        <v>33.985993649951581</v>
      </c>
      <c r="V438" s="103">
        <f>(Query2[[#This Row],[Column17]]/Q502)</f>
        <v>13.577101319112574</v>
      </c>
      <c r="W438" s="103" t="e">
        <f>(Query2[[#This Row],[Column10]]+Query2[[#This Row],[Column11]]/J495+K495)</f>
        <v>#DIV/0!</v>
      </c>
      <c r="X438" s="104">
        <f>(Query2[[#This Row],[Column5]]+Query2[[#This Row],[Column6]])</f>
        <v>0</v>
      </c>
      <c r="Y438" s="104">
        <f>(Query2[[#This Row],[Column7]]+Query2[[#This Row],[Column8]])</f>
        <v>0</v>
      </c>
      <c r="Z438" s="104">
        <f>(Query2[[#This Row],[Column10]]+Query2[[#This Row],[Column11]])</f>
        <v>3798757</v>
      </c>
      <c r="AA438" s="104">
        <f>(Query2[[#This Row],[Column12]]+Query2[[#This Row],[Column13]])</f>
        <v>68400.516759999999</v>
      </c>
      <c r="AB438" s="104" t="e">
        <f t="shared" si="111"/>
        <v>#DIV/0!</v>
      </c>
      <c r="AC438" s="104" t="e">
        <f t="shared" si="112"/>
        <v>#DIV/0!</v>
      </c>
      <c r="AD438" s="104" t="e">
        <f t="shared" si="113"/>
        <v>#DIV/0!</v>
      </c>
      <c r="AE438" s="104" t="e">
        <f t="shared" si="114"/>
        <v>#DIV/0!</v>
      </c>
      <c r="AF438" s="104">
        <f>(Query2[[#This Row],[Column12]]+Query2[[#This Row],[Column13]]/I495)</f>
        <v>47282.439332460461</v>
      </c>
      <c r="AG438" s="104">
        <f t="shared" si="115"/>
        <v>0.2205972978566014</v>
      </c>
      <c r="AH438" s="102" t="s">
        <v>168</v>
      </c>
    </row>
    <row r="439" spans="1:34">
      <c r="A439" s="105" t="s">
        <v>211</v>
      </c>
      <c r="B439" s="101" t="s">
        <v>61</v>
      </c>
      <c r="C439" s="101" t="s">
        <v>92</v>
      </c>
      <c r="D439" s="101">
        <v>0</v>
      </c>
      <c r="E439" s="101">
        <v>0</v>
      </c>
      <c r="F439" s="101">
        <v>0</v>
      </c>
      <c r="G439" s="101">
        <v>0</v>
      </c>
      <c r="H439" s="101">
        <v>0</v>
      </c>
      <c r="I439" s="101">
        <v>1366309</v>
      </c>
      <c r="J439" s="101">
        <v>542900</v>
      </c>
      <c r="K439" s="101">
        <v>303163</v>
      </c>
      <c r="L439" s="101">
        <v>34242.9161054</v>
      </c>
      <c r="M439" s="101">
        <v>6287.7406100000644</v>
      </c>
      <c r="N439" s="101">
        <f>SUM(Query2[[#This Row],[Column5]],Query2[[#This Row],[Column6]])</f>
        <v>0</v>
      </c>
      <c r="O439" s="101">
        <f>SUM(Query2[[#This Row],[Column7]],Query2[[#This Row],[Column8]])</f>
        <v>0</v>
      </c>
      <c r="P439" s="101">
        <f>SUM(Query2[[#This Row],[Column10]],Query2[[#This Row],[Column11]])</f>
        <v>846063</v>
      </c>
      <c r="Q439" s="101">
        <f>SUM(Query2[[#This Row],[Column12]],Query2[[#This Row],[Column13]])</f>
        <v>40530.656715400066</v>
      </c>
      <c r="R439" s="103" t="e">
        <f>(Query2[[#This Row],[Column4]]/D497)</f>
        <v>#DIV/0!</v>
      </c>
      <c r="S439" s="103" t="e">
        <f>(Query2[[#This Row],[Column15]]/O503)</f>
        <v>#DIV/0!</v>
      </c>
      <c r="T439" s="103" t="e">
        <f>(Query2[[#This Row],[Column14]]/N503)</f>
        <v>#DIV/0!</v>
      </c>
      <c r="U439" s="103">
        <f>(Query2[[#This Row],[Column9]]/I497)</f>
        <v>45543.633333333331</v>
      </c>
      <c r="V439" s="103">
        <f>(Query2[[#This Row],[Column17]]/Q503)</f>
        <v>1.8021919431540456</v>
      </c>
      <c r="W439" s="103" t="e">
        <f>(Query2[[#This Row],[Column10]]+Query2[[#This Row],[Column11]]/J497+K497)</f>
        <v>#DIV/0!</v>
      </c>
      <c r="X439" s="104">
        <f>(Query2[[#This Row],[Column5]]+Query2[[#This Row],[Column6]])</f>
        <v>0</v>
      </c>
      <c r="Y439" s="104">
        <f>(Query2[[#This Row],[Column7]]+Query2[[#This Row],[Column8]])</f>
        <v>0</v>
      </c>
      <c r="Z439" s="104">
        <f>(Query2[[#This Row],[Column10]]+Query2[[#This Row],[Column11]])</f>
        <v>846063</v>
      </c>
      <c r="AA439" s="104">
        <f>(Query2[[#This Row],[Column12]]+Query2[[#This Row],[Column13]])</f>
        <v>40530.656715400066</v>
      </c>
      <c r="AB439" s="104" t="e">
        <f>(G497+H497/E497+F497)</f>
        <v>#DIV/0!</v>
      </c>
      <c r="AC439" s="104" t="e">
        <f>(G497+H497/D497)</f>
        <v>#DIV/0!</v>
      </c>
      <c r="AD439" s="104" t="e">
        <f>(E497+F497/D497)</f>
        <v>#DIV/0!</v>
      </c>
      <c r="AE439" s="104" t="e">
        <f>(L497+M497/J497+K497)</f>
        <v>#DIV/0!</v>
      </c>
      <c r="AF439" s="104">
        <f>(Query2[[#This Row],[Column12]]+Query2[[#This Row],[Column13]]/I497)</f>
        <v>34452.50745906667</v>
      </c>
      <c r="AG439" s="104">
        <f>(J497+K497/I497)</f>
        <v>0</v>
      </c>
      <c r="AH439" s="102" t="s">
        <v>168</v>
      </c>
    </row>
    <row r="440" spans="1:34">
      <c r="A440" s="105" t="s">
        <v>211</v>
      </c>
      <c r="B440" s="101" t="s">
        <v>62</v>
      </c>
      <c r="C440" s="101" t="s">
        <v>92</v>
      </c>
      <c r="D440" s="101">
        <v>0</v>
      </c>
      <c r="E440" s="101">
        <v>0</v>
      </c>
      <c r="F440" s="101">
        <v>0</v>
      </c>
      <c r="G440" s="101">
        <v>0</v>
      </c>
      <c r="H440" s="101">
        <v>0</v>
      </c>
      <c r="I440" s="101">
        <v>132527</v>
      </c>
      <c r="J440" s="101">
        <v>83845</v>
      </c>
      <c r="K440" s="101">
        <v>67941</v>
      </c>
      <c r="L440" s="101">
        <v>4119.4097499999998</v>
      </c>
      <c r="M440" s="101">
        <v>1066.142507</v>
      </c>
      <c r="N440" s="101">
        <f>SUM(Query2[[#This Row],[Column5]],Query2[[#This Row],[Column6]])</f>
        <v>0</v>
      </c>
      <c r="O440" s="101">
        <f>SUM(Query2[[#This Row],[Column7]],Query2[[#This Row],[Column8]])</f>
        <v>0</v>
      </c>
      <c r="P440" s="101">
        <f>SUM(Query2[[#This Row],[Column10]],Query2[[#This Row],[Column11]])</f>
        <v>151786</v>
      </c>
      <c r="Q440" s="101">
        <f>SUM(Query2[[#This Row],[Column12]],Query2[[#This Row],[Column13]])</f>
        <v>5185.5522569999994</v>
      </c>
      <c r="R440" s="103" t="e">
        <f>(Query2[[#This Row],[Column4]]/D498)</f>
        <v>#DIV/0!</v>
      </c>
      <c r="S440" s="103" t="e">
        <f>(Query2[[#This Row],[Column15]]/O504)</f>
        <v>#DIV/0!</v>
      </c>
      <c r="T440" s="103" t="e">
        <f>(Query2[[#This Row],[Column14]]/N504)</f>
        <v>#DIV/0!</v>
      </c>
      <c r="U440" s="103" t="e">
        <f>(Query2[[#This Row],[Column9]]/I498)</f>
        <v>#DIV/0!</v>
      </c>
      <c r="V440" s="103">
        <f>(Query2[[#This Row],[Column17]]/Q504)</f>
        <v>0.24713997937509158</v>
      </c>
      <c r="W440" s="103" t="e">
        <f>(Query2[[#This Row],[Column10]]+Query2[[#This Row],[Column11]]/J498+K498)</f>
        <v>#DIV/0!</v>
      </c>
      <c r="X440" s="104">
        <f>(Query2[[#This Row],[Column5]]+Query2[[#This Row],[Column6]])</f>
        <v>0</v>
      </c>
      <c r="Y440" s="104">
        <f>(Query2[[#This Row],[Column7]]+Query2[[#This Row],[Column8]])</f>
        <v>0</v>
      </c>
      <c r="Z440" s="104">
        <f>(Query2[[#This Row],[Column10]]+Query2[[#This Row],[Column11]])</f>
        <v>151786</v>
      </c>
      <c r="AA440" s="104">
        <f>(Query2[[#This Row],[Column12]]+Query2[[#This Row],[Column13]])</f>
        <v>5185.5522569999994</v>
      </c>
      <c r="AB440" s="104" t="e">
        <f>(G498+H498/E498+F498)</f>
        <v>#DIV/0!</v>
      </c>
      <c r="AC440" s="104" t="e">
        <f>(G498+H498/D498)</f>
        <v>#DIV/0!</v>
      </c>
      <c r="AD440" s="104" t="e">
        <f>(E498+F498/D498)</f>
        <v>#DIV/0!</v>
      </c>
      <c r="AE440" s="104" t="e">
        <f>(L498+M498/J498+K498)</f>
        <v>#DIV/0!</v>
      </c>
      <c r="AF440" s="104" t="e">
        <f>(Query2[[#This Row],[Column12]]+Query2[[#This Row],[Column13]]/I498)</f>
        <v>#DIV/0!</v>
      </c>
      <c r="AG440" s="104" t="e">
        <f>(J498+K498/I498)</f>
        <v>#DIV/0!</v>
      </c>
      <c r="AH440" s="102" t="s">
        <v>168</v>
      </c>
    </row>
    <row r="441" spans="1:34">
      <c r="A441" s="105" t="s">
        <v>211</v>
      </c>
      <c r="B441" s="101" t="s">
        <v>63</v>
      </c>
      <c r="C441" s="101" t="s">
        <v>92</v>
      </c>
      <c r="D441" s="101">
        <v>0</v>
      </c>
      <c r="E441" s="101">
        <v>0</v>
      </c>
      <c r="F441" s="101">
        <v>0</v>
      </c>
      <c r="G441" s="101">
        <v>0</v>
      </c>
      <c r="H441" s="101">
        <v>0</v>
      </c>
      <c r="I441" s="101">
        <v>2332434</v>
      </c>
      <c r="J441" s="101">
        <v>461739</v>
      </c>
      <c r="K441" s="101">
        <v>56589</v>
      </c>
      <c r="L441" s="101">
        <v>16125.460739999999</v>
      </c>
      <c r="M441" s="101">
        <v>529.86839449999991</v>
      </c>
      <c r="N441" s="101">
        <f>SUM(Query2[[#This Row],[Column5]],Query2[[#This Row],[Column6]])</f>
        <v>0</v>
      </c>
      <c r="O441" s="101">
        <f>SUM(Query2[[#This Row],[Column7]],Query2[[#This Row],[Column8]])</f>
        <v>0</v>
      </c>
      <c r="P441" s="101">
        <f>SUM(Query2[[#This Row],[Column10]],Query2[[#This Row],[Column11]])</f>
        <v>518328</v>
      </c>
      <c r="Q441" s="101">
        <f>SUM(Query2[[#This Row],[Column12]],Query2[[#This Row],[Column13]])</f>
        <v>16655.3291345</v>
      </c>
      <c r="R441" s="103" t="e">
        <f>(Query2[[#This Row],[Column4]]/D499)</f>
        <v>#DIV/0!</v>
      </c>
      <c r="S441" s="103" t="e">
        <f>(Query2[[#This Row],[Column15]]/O505)</f>
        <v>#DIV/0!</v>
      </c>
      <c r="T441" s="103" t="e">
        <f>(Query2[[#This Row],[Column14]]/N505)</f>
        <v>#DIV/0!</v>
      </c>
      <c r="U441" s="103">
        <f>(Query2[[#This Row],[Column9]]/I499)</f>
        <v>35.514251781472687</v>
      </c>
      <c r="V441" s="103">
        <f>(Query2[[#This Row],[Column17]]/Q505)</f>
        <v>0.840633879922147</v>
      </c>
      <c r="W441" s="103">
        <f>(Query2[[#This Row],[Column10]]+Query2[[#This Row],[Column11]]/J499+K499)</f>
        <v>473569.05839416059</v>
      </c>
      <c r="X441" s="104">
        <f>(Query2[[#This Row],[Column5]]+Query2[[#This Row],[Column6]])</f>
        <v>0</v>
      </c>
      <c r="Y441" s="104">
        <f>(Query2[[#This Row],[Column7]]+Query2[[#This Row],[Column8]])</f>
        <v>0</v>
      </c>
      <c r="Z441" s="104">
        <f>(Query2[[#This Row],[Column10]]+Query2[[#This Row],[Column11]])</f>
        <v>518328</v>
      </c>
      <c r="AA441" s="104">
        <f>(Query2[[#This Row],[Column12]]+Query2[[#This Row],[Column13]])</f>
        <v>16655.3291345</v>
      </c>
      <c r="AB441" s="104" t="e">
        <f>(G499+H499/E499+F499)</f>
        <v>#DIV/0!</v>
      </c>
      <c r="AC441" s="104" t="e">
        <f>(G499+H499/D499)</f>
        <v>#DIV/0!</v>
      </c>
      <c r="AD441" s="104" t="e">
        <f>(E499+F499/D499)</f>
        <v>#DIV/0!</v>
      </c>
      <c r="AE441" s="104">
        <f>(L499+M499/J499+K499)</f>
        <v>11420.404367592701</v>
      </c>
      <c r="AF441" s="104">
        <f>(Query2[[#This Row],[Column12]]+Query2[[#This Row],[Column13]]/I499)</f>
        <v>16125.468807915135</v>
      </c>
      <c r="AG441" s="104">
        <f>(J499+K499/I499)</f>
        <v>137.17383823618977</v>
      </c>
      <c r="AH441" s="102" t="s">
        <v>168</v>
      </c>
    </row>
    <row r="442" spans="1:34">
      <c r="A442" s="105" t="s">
        <v>211</v>
      </c>
      <c r="B442" s="101" t="s">
        <v>64</v>
      </c>
      <c r="C442" s="101" t="s">
        <v>92</v>
      </c>
      <c r="D442" s="101">
        <v>0</v>
      </c>
      <c r="E442" s="101">
        <v>0</v>
      </c>
      <c r="F442" s="101">
        <v>0</v>
      </c>
      <c r="G442" s="101">
        <v>0</v>
      </c>
      <c r="H442" s="101">
        <v>0</v>
      </c>
      <c r="I442" s="101">
        <v>778202</v>
      </c>
      <c r="J442" s="101">
        <v>695452</v>
      </c>
      <c r="K442" s="101">
        <v>125790</v>
      </c>
      <c r="L442" s="101">
        <v>16531.503000000001</v>
      </c>
      <c r="M442" s="101">
        <v>2315.80897</v>
      </c>
      <c r="N442" s="101">
        <f>SUM(Query2[[#This Row],[Column5]],Query2[[#This Row],[Column6]])</f>
        <v>0</v>
      </c>
      <c r="O442" s="101">
        <f>SUM(Query2[[#This Row],[Column7]],Query2[[#This Row],[Column8]])</f>
        <v>0</v>
      </c>
      <c r="P442" s="101">
        <f>SUM(Query2[[#This Row],[Column10]],Query2[[#This Row],[Column11]])</f>
        <v>821242</v>
      </c>
      <c r="Q442" s="101">
        <f>SUM(Query2[[#This Row],[Column12]],Query2[[#This Row],[Column13]])</f>
        <v>18847.311970000002</v>
      </c>
      <c r="R442" s="103" t="e">
        <f>(Query2[[#This Row],[Column4]]/D500)</f>
        <v>#DIV/0!</v>
      </c>
      <c r="S442" s="103" t="e">
        <f>(Query2[[#This Row],[Column15]]/O506)</f>
        <v>#DIV/0!</v>
      </c>
      <c r="T442" s="103" t="e">
        <f>(Query2[[#This Row],[Column14]]/N506)</f>
        <v>#DIV/0!</v>
      </c>
      <c r="U442" s="103">
        <f>(Query2[[#This Row],[Column9]]/I500)</f>
        <v>1.2964556888427714E-2</v>
      </c>
      <c r="V442" s="103">
        <f>(Query2[[#This Row],[Column17]]/Q506)</f>
        <v>1.445942074252184</v>
      </c>
      <c r="W442" s="103">
        <f>(Query2[[#This Row],[Column10]]+Query2[[#This Row],[Column11]]/J500+K500)</f>
        <v>3238930.08815639</v>
      </c>
      <c r="X442" s="104">
        <f>(Query2[[#This Row],[Column5]]+Query2[[#This Row],[Column6]])</f>
        <v>0</v>
      </c>
      <c r="Y442" s="104">
        <f>(Query2[[#This Row],[Column7]]+Query2[[#This Row],[Column8]])</f>
        <v>0</v>
      </c>
      <c r="Z442" s="104">
        <f>(Query2[[#This Row],[Column10]]+Query2[[#This Row],[Column11]])</f>
        <v>821242</v>
      </c>
      <c r="AA442" s="104">
        <f>(Query2[[#This Row],[Column12]]+Query2[[#This Row],[Column13]])</f>
        <v>18847.311970000002</v>
      </c>
      <c r="AB442" s="104" t="e">
        <f>(G500+H500/E500+F500)</f>
        <v>#DIV/0!</v>
      </c>
      <c r="AC442" s="104" t="e">
        <f>(G500+H500/D500)</f>
        <v>#DIV/0!</v>
      </c>
      <c r="AD442" s="104" t="e">
        <f>(E500+F500/D500)</f>
        <v>#DIV/0!</v>
      </c>
      <c r="AE442" s="104">
        <f>(L500+M500/J500+K500)</f>
        <v>2590393.0555338794</v>
      </c>
      <c r="AF442" s="104">
        <f>(Query2[[#This Row],[Column12]]+Query2[[#This Row],[Column13]]/I500)</f>
        <v>16531.503038580518</v>
      </c>
      <c r="AG442" s="104">
        <f>(J500+K500/I500)</f>
        <v>1426896.0423734009</v>
      </c>
      <c r="AH442" s="102" t="s">
        <v>168</v>
      </c>
    </row>
    <row r="443" spans="1:34">
      <c r="A443" s="105" t="s">
        <v>211</v>
      </c>
      <c r="B443" s="101" t="s">
        <v>65</v>
      </c>
      <c r="C443" s="101" t="s">
        <v>92</v>
      </c>
      <c r="D443" s="101">
        <v>0</v>
      </c>
      <c r="E443" s="101">
        <v>0</v>
      </c>
      <c r="F443" s="101">
        <v>0</v>
      </c>
      <c r="G443" s="101">
        <v>0</v>
      </c>
      <c r="H443" s="101">
        <v>0</v>
      </c>
      <c r="I443" s="101">
        <v>3161455</v>
      </c>
      <c r="J443" s="101">
        <v>448474</v>
      </c>
      <c r="K443" s="101">
        <v>155395</v>
      </c>
      <c r="L443" s="101">
        <v>18899.574720000001</v>
      </c>
      <c r="M443" s="101">
        <v>1344.2401924999999</v>
      </c>
      <c r="N443" s="101">
        <f>SUM(Query2[[#This Row],[Column5]],Query2[[#This Row],[Column6]])</f>
        <v>0</v>
      </c>
      <c r="O443" s="101">
        <f>SUM(Query2[[#This Row],[Column7]],Query2[[#This Row],[Column8]])</f>
        <v>0</v>
      </c>
      <c r="P443" s="101">
        <f>SUM(Query2[[#This Row],[Column10]],Query2[[#This Row],[Column11]])</f>
        <v>603869</v>
      </c>
      <c r="Q443" s="101">
        <f>SUM(Query2[[#This Row],[Column12]],Query2[[#This Row],[Column13]])</f>
        <v>20243.814912500002</v>
      </c>
      <c r="R443" s="103" t="e">
        <f>(Query2[[#This Row],[Column4]]/#REF!)</f>
        <v>#REF!</v>
      </c>
      <c r="S443" s="103" t="e">
        <f>(Query2[[#This Row],[Column15]]/O507)</f>
        <v>#DIV/0!</v>
      </c>
      <c r="T443" s="103" t="e">
        <f>(Query2[[#This Row],[Column14]]/N507)</f>
        <v>#DIV/0!</v>
      </c>
      <c r="U443" s="103" t="e">
        <f>(Query2[[#This Row],[Column9]]/#REF!)</f>
        <v>#REF!</v>
      </c>
      <c r="V443" s="103">
        <f>(Query2[[#This Row],[Column17]]/Q507)</f>
        <v>22.799373206005857</v>
      </c>
      <c r="W443" s="103" t="e">
        <f>(Query2[[#This Row],[Column10]]+Query2[[#This Row],[Column11]]/#REF!+#REF!)</f>
        <v>#REF!</v>
      </c>
      <c r="X443" s="104">
        <f>(Query2[[#This Row],[Column5]]+Query2[[#This Row],[Column6]])</f>
        <v>0</v>
      </c>
      <c r="Y443" s="104">
        <f>(Query2[[#This Row],[Column7]]+Query2[[#This Row],[Column8]])</f>
        <v>0</v>
      </c>
      <c r="Z443" s="104">
        <f>(Query2[[#This Row],[Column10]]+Query2[[#This Row],[Column11]])</f>
        <v>603869</v>
      </c>
      <c r="AA443" s="104">
        <f>(Query2[[#This Row],[Column12]]+Query2[[#This Row],[Column13]])</f>
        <v>20243.814912500002</v>
      </c>
      <c r="AB443" s="104" t="e">
        <f>(#REF!+#REF!/#REF!+#REF!)</f>
        <v>#REF!</v>
      </c>
      <c r="AC443" s="104" t="e">
        <f>(#REF!+#REF!/#REF!)</f>
        <v>#REF!</v>
      </c>
      <c r="AD443" s="104" t="e">
        <f>(#REF!+#REF!/#REF!)</f>
        <v>#REF!</v>
      </c>
      <c r="AE443" s="104" t="e">
        <f>(#REF!+#REF!/#REF!+#REF!)</f>
        <v>#REF!</v>
      </c>
      <c r="AF443" s="104" t="e">
        <f>(Query2[[#This Row],[Column12]]+Query2[[#This Row],[Column13]]/#REF!)</f>
        <v>#REF!</v>
      </c>
      <c r="AG443" s="104" t="e">
        <f>(#REF!+#REF!/#REF!)</f>
        <v>#REF!</v>
      </c>
      <c r="AH443" s="102" t="s">
        <v>168</v>
      </c>
    </row>
    <row r="444" spans="1:34">
      <c r="A444" s="105" t="s">
        <v>211</v>
      </c>
      <c r="B444" s="101" t="s">
        <v>66</v>
      </c>
      <c r="C444" s="101" t="s">
        <v>92</v>
      </c>
      <c r="D444" s="101">
        <v>0</v>
      </c>
      <c r="E444" s="101">
        <v>0</v>
      </c>
      <c r="F444" s="101">
        <v>0</v>
      </c>
      <c r="G444" s="101">
        <v>0</v>
      </c>
      <c r="H444" s="101">
        <v>0</v>
      </c>
      <c r="I444" s="101">
        <v>1402868</v>
      </c>
      <c r="J444" s="101">
        <v>109911</v>
      </c>
      <c r="K444" s="101">
        <v>60218</v>
      </c>
      <c r="L444" s="101">
        <v>3846.8235</v>
      </c>
      <c r="M444" s="101">
        <v>634.72321350000004</v>
      </c>
      <c r="N444" s="101">
        <f>SUM(Query2[[#This Row],[Column5]],Query2[[#This Row],[Column6]])</f>
        <v>0</v>
      </c>
      <c r="O444" s="101">
        <f>SUM(Query2[[#This Row],[Column7]],Query2[[#This Row],[Column8]])</f>
        <v>0</v>
      </c>
      <c r="P444" s="101">
        <f>SUM(Query2[[#This Row],[Column10]],Query2[[#This Row],[Column11]])</f>
        <v>170129</v>
      </c>
      <c r="Q444" s="101">
        <f>SUM(Query2[[#This Row],[Column12]],Query2[[#This Row],[Column13]])</f>
        <v>4481.5467134999999</v>
      </c>
      <c r="R444" s="103" t="e">
        <f>(Query2[[#This Row],[Column4]]/D501)</f>
        <v>#DIV/0!</v>
      </c>
      <c r="S444" s="103" t="e">
        <f>(Query2[[#This Row],[Column15]]/O508)</f>
        <v>#DIV/0!</v>
      </c>
      <c r="T444" s="103" t="e">
        <f>(Query2[[#This Row],[Column14]]/N508)</f>
        <v>#DIV/0!</v>
      </c>
      <c r="U444" s="103">
        <f>(Query2[[#This Row],[Column9]]/I501)</f>
        <v>1.0338360769782911</v>
      </c>
      <c r="V444" s="103">
        <f>(Query2[[#This Row],[Column17]]/Q508)</f>
        <v>3.1109587628313822</v>
      </c>
      <c r="W444" s="103">
        <f>(Query2[[#This Row],[Column10]]+Query2[[#This Row],[Column11]]/J501+K501)</f>
        <v>416698.11213905556</v>
      </c>
      <c r="X444" s="104">
        <f>(Query2[[#This Row],[Column5]]+Query2[[#This Row],[Column6]])</f>
        <v>0</v>
      </c>
      <c r="Y444" s="104">
        <f>(Query2[[#This Row],[Column7]]+Query2[[#This Row],[Column8]])</f>
        <v>0</v>
      </c>
      <c r="Z444" s="104">
        <f>(Query2[[#This Row],[Column10]]+Query2[[#This Row],[Column11]])</f>
        <v>170129</v>
      </c>
      <c r="AA444" s="104">
        <f>(Query2[[#This Row],[Column12]]+Query2[[#This Row],[Column13]])</f>
        <v>4481.5467134999999</v>
      </c>
      <c r="AB444" s="104" t="e">
        <f t="shared" ref="AB444:AB449" si="116">(G501+H501/E501+F501)</f>
        <v>#DIV/0!</v>
      </c>
      <c r="AC444" s="104" t="e">
        <f t="shared" ref="AC444:AC449" si="117">(G501+H501/D501)</f>
        <v>#DIV/0!</v>
      </c>
      <c r="AD444" s="104" t="e">
        <f t="shared" ref="AD444:AD449" si="118">(E501+F501/D501)</f>
        <v>#DIV/0!</v>
      </c>
      <c r="AE444" s="104">
        <f t="shared" ref="AE444:AE449" si="119">(L501+M501/J501+K501)</f>
        <v>340632.47283748572</v>
      </c>
      <c r="AF444" s="104">
        <f>(Query2[[#This Row],[Column12]]+Query2[[#This Row],[Column13]]/I501)</f>
        <v>3846.8239677558809</v>
      </c>
      <c r="AG444" s="104">
        <f t="shared" ref="AG444:AG449" si="120">(J501+K501/I501)</f>
        <v>536994.22608504049</v>
      </c>
      <c r="AH444" s="102" t="s">
        <v>168</v>
      </c>
    </row>
    <row r="445" spans="1:34">
      <c r="A445" s="105" t="s">
        <v>211</v>
      </c>
      <c r="B445" s="101" t="s">
        <v>67</v>
      </c>
      <c r="C445" s="101" t="s">
        <v>92</v>
      </c>
      <c r="D445" s="101">
        <v>0</v>
      </c>
      <c r="E445" s="101">
        <v>0</v>
      </c>
      <c r="F445" s="101">
        <v>0</v>
      </c>
      <c r="G445" s="101">
        <v>0</v>
      </c>
      <c r="H445" s="101">
        <v>0</v>
      </c>
      <c r="I445" s="101">
        <v>186714</v>
      </c>
      <c r="J445" s="101">
        <v>19564</v>
      </c>
      <c r="K445" s="101">
        <v>16142</v>
      </c>
      <c r="L445" s="101">
        <v>711.62572</v>
      </c>
      <c r="M445" s="101">
        <v>129.69200279999998</v>
      </c>
      <c r="N445" s="101">
        <f>SUM(Query2[[#This Row],[Column5]],Query2[[#This Row],[Column6]])</f>
        <v>0</v>
      </c>
      <c r="O445" s="101">
        <f>SUM(Query2[[#This Row],[Column7]],Query2[[#This Row],[Column8]])</f>
        <v>0</v>
      </c>
      <c r="P445" s="101">
        <f>SUM(Query2[[#This Row],[Column10]],Query2[[#This Row],[Column11]])</f>
        <v>35706</v>
      </c>
      <c r="Q445" s="101">
        <f>SUM(Query2[[#This Row],[Column12]],Query2[[#This Row],[Column13]])</f>
        <v>841.31772279999996</v>
      </c>
      <c r="R445" s="103" t="e">
        <f>(Query2[[#This Row],[Column4]]/D502)</f>
        <v>#DIV/0!</v>
      </c>
      <c r="S445" s="103" t="e">
        <f>(Query2[[#This Row],[Column15]]/O509)</f>
        <v>#DIV/0!</v>
      </c>
      <c r="T445" s="103" t="e">
        <f>(Query2[[#This Row],[Column14]]/N509)</f>
        <v>#DIV/0!</v>
      </c>
      <c r="U445" s="103">
        <f>(Query2[[#This Row],[Column9]]/I502)</f>
        <v>1.3820327014603888</v>
      </c>
      <c r="V445" s="103">
        <f>(Query2[[#This Row],[Column17]]/Q509)</f>
        <v>1.3672807537769123E-2</v>
      </c>
      <c r="W445" s="103">
        <f>(Query2[[#This Row],[Column10]]+Query2[[#This Row],[Column11]]/J502+K502)</f>
        <v>88160.196625860292</v>
      </c>
      <c r="X445" s="104">
        <f>(Query2[[#This Row],[Column5]]+Query2[[#This Row],[Column6]])</f>
        <v>0</v>
      </c>
      <c r="Y445" s="104">
        <f>(Query2[[#This Row],[Column7]]+Query2[[#This Row],[Column8]])</f>
        <v>0</v>
      </c>
      <c r="Z445" s="104">
        <f>(Query2[[#This Row],[Column10]]+Query2[[#This Row],[Column11]])</f>
        <v>35706</v>
      </c>
      <c r="AA445" s="104">
        <f>(Query2[[#This Row],[Column12]]+Query2[[#This Row],[Column13]])</f>
        <v>841.31772279999996</v>
      </c>
      <c r="AB445" s="104" t="e">
        <f t="shared" si="116"/>
        <v>#DIV/0!</v>
      </c>
      <c r="AC445" s="104" t="e">
        <f t="shared" si="117"/>
        <v>#DIV/0!</v>
      </c>
      <c r="AD445" s="104" t="e">
        <f t="shared" si="118"/>
        <v>#DIV/0!</v>
      </c>
      <c r="AE445" s="104">
        <f t="shared" si="119"/>
        <v>72571.197895335426</v>
      </c>
      <c r="AF445" s="104">
        <f>(Query2[[#This Row],[Column12]]+Query2[[#This Row],[Column13]]/I502)</f>
        <v>711.62667996330742</v>
      </c>
      <c r="AG445" s="104">
        <f t="shared" si="120"/>
        <v>82095.507738654778</v>
      </c>
      <c r="AH445" s="102" t="s">
        <v>168</v>
      </c>
    </row>
    <row r="446" spans="1:34">
      <c r="A446" s="105" t="s">
        <v>211</v>
      </c>
      <c r="B446" s="101" t="s">
        <v>68</v>
      </c>
      <c r="C446" s="101" t="s">
        <v>92</v>
      </c>
      <c r="D446" s="101">
        <v>0</v>
      </c>
      <c r="E446" s="101">
        <v>0</v>
      </c>
      <c r="F446" s="101">
        <v>0</v>
      </c>
      <c r="G446" s="101">
        <v>0</v>
      </c>
      <c r="H446" s="101">
        <v>0</v>
      </c>
      <c r="I446" s="101">
        <v>64573</v>
      </c>
      <c r="J446" s="101">
        <v>30169</v>
      </c>
      <c r="K446" s="101">
        <v>23508</v>
      </c>
      <c r="L446" s="101">
        <v>996.84389999999996</v>
      </c>
      <c r="M446" s="101">
        <v>308.13269389999999</v>
      </c>
      <c r="N446" s="101">
        <f>SUM(Query2[[#This Row],[Column5]],Query2[[#This Row],[Column6]])</f>
        <v>0</v>
      </c>
      <c r="O446" s="101">
        <f>SUM(Query2[[#This Row],[Column7]],Query2[[#This Row],[Column8]])</f>
        <v>0</v>
      </c>
      <c r="P446" s="101">
        <f>SUM(Query2[[#This Row],[Column10]],Query2[[#This Row],[Column11]])</f>
        <v>53677</v>
      </c>
      <c r="Q446" s="101">
        <f>SUM(Query2[[#This Row],[Column12]],Query2[[#This Row],[Column13]])</f>
        <v>1304.9765938999999</v>
      </c>
      <c r="R446" s="103" t="e">
        <f>(Query2[[#This Row],[Column4]]/D503)</f>
        <v>#DIV/0!</v>
      </c>
      <c r="S446" s="103" t="e">
        <f>(Query2[[#This Row],[Column15]]/O510)</f>
        <v>#DIV/0!</v>
      </c>
      <c r="T446" s="103" t="e">
        <f>(Query2[[#This Row],[Column14]]/N510)</f>
        <v>#DIV/0!</v>
      </c>
      <c r="U446" s="103">
        <f>(Query2[[#This Row],[Column9]]/I503)</f>
        <v>2.7378946962273758E-2</v>
      </c>
      <c r="V446" s="103">
        <f>(Query2[[#This Row],[Column17]]/Q510)</f>
        <v>0.31394315311546234</v>
      </c>
      <c r="W446" s="103">
        <f>(Query2[[#This Row],[Column10]]+Query2[[#This Row],[Column11]]/J503+K503)</f>
        <v>91379.043754781145</v>
      </c>
      <c r="X446" s="104">
        <f>(Query2[[#This Row],[Column5]]+Query2[[#This Row],[Column6]])</f>
        <v>0</v>
      </c>
      <c r="Y446" s="104">
        <f>(Query2[[#This Row],[Column7]]+Query2[[#This Row],[Column8]])</f>
        <v>0</v>
      </c>
      <c r="Z446" s="104">
        <f>(Query2[[#This Row],[Column10]]+Query2[[#This Row],[Column11]])</f>
        <v>53677</v>
      </c>
      <c r="AA446" s="104">
        <f>(Query2[[#This Row],[Column12]]+Query2[[#This Row],[Column13]])</f>
        <v>1304.9765938999999</v>
      </c>
      <c r="AB446" s="104" t="e">
        <f t="shared" si="116"/>
        <v>#DIV/0!</v>
      </c>
      <c r="AC446" s="104" t="e">
        <f t="shared" si="117"/>
        <v>#DIV/0!</v>
      </c>
      <c r="AD446" s="104" t="e">
        <f t="shared" si="118"/>
        <v>#DIV/0!</v>
      </c>
      <c r="AE446" s="104">
        <f t="shared" si="119"/>
        <v>83114.907048358058</v>
      </c>
      <c r="AF446" s="104">
        <f>(Query2[[#This Row],[Column12]]+Query2[[#This Row],[Column13]]/I503)</f>
        <v>996.84403064823812</v>
      </c>
      <c r="AG446" s="104">
        <f t="shared" si="120"/>
        <v>537267.02595303522</v>
      </c>
      <c r="AH446" s="102" t="s">
        <v>168</v>
      </c>
    </row>
    <row r="447" spans="1:34">
      <c r="A447" s="105" t="s">
        <v>211</v>
      </c>
      <c r="B447" s="101" t="s">
        <v>69</v>
      </c>
      <c r="C447" s="101" t="s">
        <v>92</v>
      </c>
      <c r="D447" s="101">
        <v>0</v>
      </c>
      <c r="E447" s="101">
        <v>0</v>
      </c>
      <c r="F447" s="101">
        <v>0</v>
      </c>
      <c r="G447" s="101">
        <v>0</v>
      </c>
      <c r="H447" s="101">
        <v>0</v>
      </c>
      <c r="I447" s="101">
        <v>5500094</v>
      </c>
      <c r="J447" s="101">
        <v>1437688</v>
      </c>
      <c r="K447" s="101">
        <v>397333</v>
      </c>
      <c r="L447" s="101">
        <v>55166.112829999998</v>
      </c>
      <c r="M447" s="101">
        <v>5101.2651384000001</v>
      </c>
      <c r="N447" s="101">
        <f>SUM(Query2[[#This Row],[Column5]],Query2[[#This Row],[Column6]])</f>
        <v>0</v>
      </c>
      <c r="O447" s="101">
        <f>SUM(Query2[[#This Row],[Column7]],Query2[[#This Row],[Column8]])</f>
        <v>0</v>
      </c>
      <c r="P447" s="101">
        <f>SUM(Query2[[#This Row],[Column10]],Query2[[#This Row],[Column11]])</f>
        <v>1835021</v>
      </c>
      <c r="Q447" s="101">
        <f>SUM(Query2[[#This Row],[Column12]],Query2[[#This Row],[Column13]])</f>
        <v>60267.377968399996</v>
      </c>
      <c r="R447" s="103" t="e">
        <f>(Query2[[#This Row],[Column4]]/D504)</f>
        <v>#DIV/0!</v>
      </c>
      <c r="S447" s="103">
        <f>(Query2[[#This Row],[Column15]]/O511)</f>
        <v>0</v>
      </c>
      <c r="T447" s="103">
        <f>(Query2[[#This Row],[Column14]]/N511)</f>
        <v>0</v>
      </c>
      <c r="U447" s="103">
        <f>(Query2[[#This Row],[Column9]]/I504)</f>
        <v>6.6212345381767843</v>
      </c>
      <c r="V447" s="103">
        <f>(Query2[[#This Row],[Column17]]/Q511)</f>
        <v>2.0749777543800948E-3</v>
      </c>
      <c r="W447" s="103">
        <f>(Query2[[#This Row],[Column10]]+Query2[[#This Row],[Column11]]/J504+K504)</f>
        <v>1572296.5178981312</v>
      </c>
      <c r="X447" s="104">
        <f>(Query2[[#This Row],[Column5]]+Query2[[#This Row],[Column6]])</f>
        <v>0</v>
      </c>
      <c r="Y447" s="104">
        <f>(Query2[[#This Row],[Column7]]+Query2[[#This Row],[Column8]])</f>
        <v>0</v>
      </c>
      <c r="Z447" s="104">
        <f>(Query2[[#This Row],[Column10]]+Query2[[#This Row],[Column11]])</f>
        <v>1835021</v>
      </c>
      <c r="AA447" s="104">
        <f>(Query2[[#This Row],[Column12]]+Query2[[#This Row],[Column13]])</f>
        <v>60267.377968399996</v>
      </c>
      <c r="AB447" s="104" t="e">
        <f t="shared" si="116"/>
        <v>#DIV/0!</v>
      </c>
      <c r="AC447" s="104" t="e">
        <f t="shared" si="117"/>
        <v>#DIV/0!</v>
      </c>
      <c r="AD447" s="104" t="e">
        <f t="shared" si="118"/>
        <v>#DIV/0!</v>
      </c>
      <c r="AE447" s="104">
        <f t="shared" si="119"/>
        <v>153060.30229762616</v>
      </c>
      <c r="AF447" s="104">
        <f>(Query2[[#This Row],[Column12]]+Query2[[#This Row],[Column13]]/I504)</f>
        <v>55166.118971108299</v>
      </c>
      <c r="AG447" s="104">
        <f t="shared" si="120"/>
        <v>767203.16204652842</v>
      </c>
      <c r="AH447" s="102" t="s">
        <v>168</v>
      </c>
    </row>
    <row r="448" spans="1:34">
      <c r="A448" s="105" t="s">
        <v>211</v>
      </c>
      <c r="B448" s="101" t="s">
        <v>70</v>
      </c>
      <c r="C448" s="101" t="s">
        <v>92</v>
      </c>
      <c r="D448" s="101">
        <v>0</v>
      </c>
      <c r="E448" s="101">
        <v>0</v>
      </c>
      <c r="F448" s="101">
        <v>0</v>
      </c>
      <c r="G448" s="101">
        <v>0</v>
      </c>
      <c r="H448" s="101">
        <v>0</v>
      </c>
      <c r="I448" s="101">
        <v>434841</v>
      </c>
      <c r="J448" s="101">
        <v>113247</v>
      </c>
      <c r="K448" s="101">
        <v>41996</v>
      </c>
      <c r="L448" s="101">
        <v>3583.6875019999979</v>
      </c>
      <c r="M448" s="101">
        <v>445.04555129999903</v>
      </c>
      <c r="N448" s="101">
        <f>SUM(Query2[[#This Row],[Column5]],Query2[[#This Row],[Column6]])</f>
        <v>0</v>
      </c>
      <c r="O448" s="101">
        <f>SUM(Query2[[#This Row],[Column7]],Query2[[#This Row],[Column8]])</f>
        <v>0</v>
      </c>
      <c r="P448" s="101">
        <f>SUM(Query2[[#This Row],[Column10]],Query2[[#This Row],[Column11]])</f>
        <v>155243</v>
      </c>
      <c r="Q448" s="101">
        <f>SUM(Query2[[#This Row],[Column12]],Query2[[#This Row],[Column13]])</f>
        <v>4028.7330532999968</v>
      </c>
      <c r="R448" s="103" t="e">
        <f>(Query2[[#This Row],[Column4]]/D505)</f>
        <v>#DIV/0!</v>
      </c>
      <c r="S448" s="103" t="e">
        <f>(Query2[[#This Row],[Column15]]/O512)</f>
        <v>#DIV/0!</v>
      </c>
      <c r="T448" s="103" t="e">
        <f>(Query2[[#This Row],[Column14]]/N512)</f>
        <v>#DIV/0!</v>
      </c>
      <c r="U448" s="103">
        <f>(Query2[[#This Row],[Column9]]/I505)</f>
        <v>0.13641266021015858</v>
      </c>
      <c r="V448" s="103" t="e">
        <f>(Query2[[#This Row],[Column17]]/Q512)</f>
        <v>#DIV/0!</v>
      </c>
      <c r="W448" s="103">
        <f>(Query2[[#This Row],[Column10]]+Query2[[#This Row],[Column11]]/J505+K505)</f>
        <v>273528.09939528775</v>
      </c>
      <c r="X448" s="104">
        <f>(Query2[[#This Row],[Column5]]+Query2[[#This Row],[Column6]])</f>
        <v>0</v>
      </c>
      <c r="Y448" s="104">
        <f>(Query2[[#This Row],[Column7]]+Query2[[#This Row],[Column8]])</f>
        <v>0</v>
      </c>
      <c r="Z448" s="104">
        <f>(Query2[[#This Row],[Column10]]+Query2[[#This Row],[Column11]])</f>
        <v>155243</v>
      </c>
      <c r="AA448" s="104">
        <f>(Query2[[#This Row],[Column12]]+Query2[[#This Row],[Column13]])</f>
        <v>4028.7330532999968</v>
      </c>
      <c r="AB448" s="104" t="e">
        <f t="shared" si="116"/>
        <v>#DIV/0!</v>
      </c>
      <c r="AC448" s="104" t="e">
        <f t="shared" si="117"/>
        <v>#DIV/0!</v>
      </c>
      <c r="AD448" s="104" t="e">
        <f t="shared" si="118"/>
        <v>#DIV/0!</v>
      </c>
      <c r="AE448" s="104">
        <f t="shared" si="119"/>
        <v>178583.75760399766</v>
      </c>
      <c r="AF448" s="104">
        <f>(Query2[[#This Row],[Column12]]+Query2[[#This Row],[Column13]]/I505)</f>
        <v>3583.6876416138971</v>
      </c>
      <c r="AG448" s="104">
        <f t="shared" si="120"/>
        <v>422515.05028126971</v>
      </c>
      <c r="AH448" s="102" t="s">
        <v>168</v>
      </c>
    </row>
    <row r="449" spans="1:34">
      <c r="A449" s="101"/>
      <c r="B449" s="101" t="s">
        <v>71</v>
      </c>
      <c r="C449" s="101"/>
      <c r="D449" s="101">
        <f t="shared" ref="D449:M449" si="121">SUM(D392:D448)</f>
        <v>57632047</v>
      </c>
      <c r="E449" s="101">
        <f t="shared" si="121"/>
        <v>330114</v>
      </c>
      <c r="F449" s="101">
        <f t="shared" si="121"/>
        <v>132321200</v>
      </c>
      <c r="G449" s="101">
        <f t="shared" si="121"/>
        <v>16698.219901399996</v>
      </c>
      <c r="H449" s="101">
        <f t="shared" si="121"/>
        <v>4556763.7909461996</v>
      </c>
      <c r="I449" s="101">
        <f t="shared" si="121"/>
        <v>852355001</v>
      </c>
      <c r="J449" s="101">
        <f t="shared" si="121"/>
        <v>467372330</v>
      </c>
      <c r="K449" s="101">
        <f t="shared" si="121"/>
        <v>318383225</v>
      </c>
      <c r="L449" s="101">
        <f t="shared" si="121"/>
        <v>23182775.642256197</v>
      </c>
      <c r="M449" s="101">
        <f t="shared" si="121"/>
        <v>4983981.8309291974</v>
      </c>
      <c r="N449" s="101">
        <f>SUM(Query2[[#This Row],[Column5]],Query2[[#This Row],[Column6]])</f>
        <v>132651314</v>
      </c>
      <c r="O449" s="101">
        <f>SUM(Query2[[#This Row],[Column7]],Query2[[#This Row],[Column8]])</f>
        <v>4573462.0108475992</v>
      </c>
      <c r="P449" s="101">
        <f>SUM(Query2[[#This Row],[Column10]],Query2[[#This Row],[Column11]])</f>
        <v>785755555</v>
      </c>
      <c r="Q449" s="101">
        <f>SUM(Query2[[#This Row],[Column12]],Query2[[#This Row],[Column13]])</f>
        <v>28166757.473185394</v>
      </c>
      <c r="R449" s="103" t="e">
        <f>(Query2[[#This Row],[Column4]]/D506)</f>
        <v>#DIV/0!</v>
      </c>
      <c r="S449" s="103" t="e">
        <f>(Query2[[#This Row],[Column15]]/O513)</f>
        <v>#DIV/0!</v>
      </c>
      <c r="T449" s="103" t="e">
        <f>(Query2[[#This Row],[Column14]]/N513)</f>
        <v>#DIV/0!</v>
      </c>
      <c r="U449" s="103">
        <f>(Query2[[#This Row],[Column9]]/I506)</f>
        <v>583.54419875507654</v>
      </c>
      <c r="V449" s="103" t="e">
        <f>(Query2[[#This Row],[Column17]]/Q513)</f>
        <v>#DIV/0!</v>
      </c>
      <c r="W449" s="103">
        <f>(Query2[[#This Row],[Column10]]+Query2[[#This Row],[Column11]]/J506+K506)</f>
        <v>467441461.6161074</v>
      </c>
      <c r="X449" s="104">
        <f>(Query2[[#This Row],[Column5]]+Query2[[#This Row],[Column6]])</f>
        <v>132651314</v>
      </c>
      <c r="Y449" s="104">
        <f>(Query2[[#This Row],[Column7]]+Query2[[#This Row],[Column8]])</f>
        <v>4573462.0108475992</v>
      </c>
      <c r="Z449" s="104">
        <f>(Query2[[#This Row],[Column10]]+Query2[[#This Row],[Column11]])</f>
        <v>785755555</v>
      </c>
      <c r="AA449" s="104">
        <f>(Query2[[#This Row],[Column12]]+Query2[[#This Row],[Column13]])</f>
        <v>28166757.473185394</v>
      </c>
      <c r="AB449" s="104" t="e">
        <f t="shared" si="116"/>
        <v>#DIV/0!</v>
      </c>
      <c r="AC449" s="104" t="e">
        <f t="shared" si="117"/>
        <v>#DIV/0!</v>
      </c>
      <c r="AD449" s="104" t="e">
        <f t="shared" si="118"/>
        <v>#DIV/0!</v>
      </c>
      <c r="AE449" s="104">
        <f t="shared" si="119"/>
        <v>80035.770844498911</v>
      </c>
      <c r="AF449" s="104">
        <f>(Query2[[#This Row],[Column12]]+Query2[[#This Row],[Column13]]/I506)</f>
        <v>23182779.054418594</v>
      </c>
      <c r="AG449" s="104">
        <f t="shared" si="120"/>
        <v>239455.04641899644</v>
      </c>
      <c r="AH449" s="102"/>
    </row>
    <row r="450" spans="1:34">
      <c r="A450" s="101"/>
      <c r="B450" s="101" t="s">
        <v>2</v>
      </c>
      <c r="C450" s="101"/>
      <c r="D450" s="101" t="s">
        <v>4</v>
      </c>
      <c r="E450" s="101"/>
      <c r="F450" s="101"/>
      <c r="G450" s="101"/>
      <c r="H450" s="101"/>
      <c r="I450" s="101" t="s">
        <v>5</v>
      </c>
      <c r="J450" s="101"/>
      <c r="K450" s="101"/>
      <c r="L450" s="101"/>
      <c r="M450" s="101"/>
      <c r="N450" s="101">
        <f>SUM(Query2[[#This Row],[Column5]],Query2[[#This Row],[Column6]])</f>
        <v>0</v>
      </c>
      <c r="O450" s="101">
        <f>SUM(Query2[[#This Row],[Column7]],Query2[[#This Row],[Column8]])</f>
        <v>0</v>
      </c>
      <c r="P450" s="101">
        <f>SUM(Query2[[#This Row],[Column10]],Query2[[#This Row],[Column11]])</f>
        <v>0</v>
      </c>
      <c r="Q450" s="101">
        <f>SUM(Query2[[#This Row],[Column12]],Query2[[#This Row],[Column13]])</f>
        <v>0</v>
      </c>
      <c r="R450" s="103" t="e">
        <f>(Query2[[#This Row],[Column4]]/D508)</f>
        <v>#VALUE!</v>
      </c>
      <c r="S450" s="103" t="e">
        <f>(Query2[[#This Row],[Column15]]/O514)</f>
        <v>#DIV/0!</v>
      </c>
      <c r="T450" s="103" t="e">
        <f>(Query2[[#This Row],[Column14]]/N514)</f>
        <v>#DIV/0!</v>
      </c>
      <c r="U450" s="103" t="e">
        <f>(Query2[[#This Row],[Column9]]/I508)</f>
        <v>#VALUE!</v>
      </c>
      <c r="V450" s="103" t="e">
        <f>(Query2[[#This Row],[Column17]]/Q514)</f>
        <v>#DIV/0!</v>
      </c>
      <c r="W450" s="103">
        <f>(Query2[[#This Row],[Column10]]+Query2[[#This Row],[Column11]]/J508+K508)</f>
        <v>26310</v>
      </c>
      <c r="X450" s="104">
        <f>(Query2[[#This Row],[Column5]]+Query2[[#This Row],[Column6]])</f>
        <v>0</v>
      </c>
      <c r="Y450" s="104">
        <f>(Query2[[#This Row],[Column7]]+Query2[[#This Row],[Column8]])</f>
        <v>0</v>
      </c>
      <c r="Z450" s="104">
        <f>(Query2[[#This Row],[Column10]]+Query2[[#This Row],[Column11]])</f>
        <v>0</v>
      </c>
      <c r="AA450" s="104">
        <f>(Query2[[#This Row],[Column12]]+Query2[[#This Row],[Column13]])</f>
        <v>0</v>
      </c>
      <c r="AB450" s="104" t="e">
        <f>(G508+H508/E508+F508)</f>
        <v>#DIV/0!</v>
      </c>
      <c r="AC450" s="104" t="e">
        <f>(G508+H508/D508)</f>
        <v>#DIV/0!</v>
      </c>
      <c r="AD450" s="104" t="e">
        <f>(E508+F508/D508)</f>
        <v>#DIV/0!</v>
      </c>
      <c r="AE450" s="104">
        <f>(L508+M508/J508+K508)</f>
        <v>27396.334366719875</v>
      </c>
      <c r="AF450" s="104">
        <f>(Query2[[#This Row],[Column12]]+Query2[[#This Row],[Column13]]/I508)</f>
        <v>0</v>
      </c>
      <c r="AG450" s="104">
        <f>(J508+K508/I508)</f>
        <v>32599.372472959963</v>
      </c>
      <c r="AH450" s="102" t="s">
        <v>169</v>
      </c>
    </row>
    <row r="451" spans="1:34">
      <c r="A451" s="101"/>
      <c r="B451" s="101"/>
      <c r="C451" s="101"/>
      <c r="D451" s="101" t="s">
        <v>152</v>
      </c>
      <c r="E451" s="101" t="s">
        <v>153</v>
      </c>
      <c r="F451" s="101" t="s">
        <v>154</v>
      </c>
      <c r="G451" s="101" t="s">
        <v>155</v>
      </c>
      <c r="H451" s="101" t="s">
        <v>156</v>
      </c>
      <c r="I451" s="101" t="s">
        <v>157</v>
      </c>
      <c r="J451" s="101" t="s">
        <v>158</v>
      </c>
      <c r="K451" s="101" t="s">
        <v>159</v>
      </c>
      <c r="L451" s="101" t="s">
        <v>160</v>
      </c>
      <c r="M451" s="101" t="s">
        <v>161</v>
      </c>
      <c r="N451" s="101">
        <f>SUM(Query2[[#This Row],[Column5]],Query2[[#This Row],[Column6]])</f>
        <v>0</v>
      </c>
      <c r="O451" s="101">
        <f>SUM(Query2[[#This Row],[Column7]],Query2[[#This Row],[Column8]])</f>
        <v>0</v>
      </c>
      <c r="P451" s="101">
        <f>SUM(Query2[[#This Row],[Column10]],Query2[[#This Row],[Column11]])</f>
        <v>0</v>
      </c>
      <c r="Q451" s="101">
        <f>SUM(Query2[[#This Row],[Column12]],Query2[[#This Row],[Column13]])</f>
        <v>0</v>
      </c>
      <c r="R451" s="103" t="e">
        <f>(Query2[[#This Row],[Column4]]/D509)</f>
        <v>#VALUE!</v>
      </c>
      <c r="S451" s="103">
        <f>(Query2[[#This Row],[Column15]]/O515)</f>
        <v>0</v>
      </c>
      <c r="T451" s="103">
        <f>(Query2[[#This Row],[Column14]]/N515)</f>
        <v>0</v>
      </c>
      <c r="U451" s="103" t="e">
        <f>(Query2[[#This Row],[Column9]]/I509)</f>
        <v>#VALUE!</v>
      </c>
      <c r="V451" s="103">
        <f>(Query2[[#This Row],[Column17]]/Q515)</f>
        <v>0</v>
      </c>
      <c r="W451" s="103" t="e">
        <f>(Query2[[#This Row],[Column10]]+Query2[[#This Row],[Column11]]/J509+K509)</f>
        <v>#VALUE!</v>
      </c>
      <c r="X451" s="104" t="e">
        <f>(Query2[[#This Row],[Column5]]+Query2[[#This Row],[Column6]])</f>
        <v>#VALUE!</v>
      </c>
      <c r="Y451" s="104" t="e">
        <f>(Query2[[#This Row],[Column7]]+Query2[[#This Row],[Column8]])</f>
        <v>#VALUE!</v>
      </c>
      <c r="Z451" s="104" t="e">
        <f>(Query2[[#This Row],[Column10]]+Query2[[#This Row],[Column11]])</f>
        <v>#VALUE!</v>
      </c>
      <c r="AA451" s="104" t="e">
        <f>(Query2[[#This Row],[Column12]]+Query2[[#This Row],[Column13]])</f>
        <v>#VALUE!</v>
      </c>
      <c r="AB451" s="104" t="e">
        <f>(G509+H509/E509+F509)</f>
        <v>#DIV/0!</v>
      </c>
      <c r="AC451" s="104" t="e">
        <f>(G509+H509/D509)</f>
        <v>#DIV/0!</v>
      </c>
      <c r="AD451" s="104" t="e">
        <f>(E509+F509/D509)</f>
        <v>#DIV/0!</v>
      </c>
      <c r="AE451" s="104">
        <f>(L509+M509/J509+K509)</f>
        <v>469528.80952827801</v>
      </c>
      <c r="AF451" s="104" t="e">
        <f>(Query2[[#This Row],[Column12]]+Query2[[#This Row],[Column13]]/I509)</f>
        <v>#VALUE!</v>
      </c>
      <c r="AG451" s="104">
        <f>(J509+K509/I509)</f>
        <v>1473384.0746094096</v>
      </c>
      <c r="AH451" s="102" t="s">
        <v>169</v>
      </c>
    </row>
    <row r="452" spans="1:34">
      <c r="A452" s="101"/>
      <c r="B452" s="101"/>
      <c r="C452" s="101"/>
      <c r="D452" s="101"/>
      <c r="E452" s="101" t="s">
        <v>6</v>
      </c>
      <c r="F452" s="101" t="s">
        <v>115</v>
      </c>
      <c r="G452" s="101" t="s">
        <v>6</v>
      </c>
      <c r="H452" s="101" t="s">
        <v>115</v>
      </c>
      <c r="I452" s="101"/>
      <c r="J452" s="101" t="s">
        <v>6</v>
      </c>
      <c r="K452" s="101" t="s">
        <v>115</v>
      </c>
      <c r="L452" s="101" t="s">
        <v>6</v>
      </c>
      <c r="M452" s="101" t="s">
        <v>115</v>
      </c>
      <c r="N452" s="101">
        <f>SUM(Query2[[#This Row],[Column5]],Query2[[#This Row],[Column6]])</f>
        <v>0</v>
      </c>
      <c r="O452" s="101">
        <f>SUM(Query2[[#This Row],[Column7]],Query2[[#This Row],[Column8]])</f>
        <v>0</v>
      </c>
      <c r="P452" s="101">
        <f>SUM(Query2[[#This Row],[Column10]],Query2[[#This Row],[Column11]])</f>
        <v>0</v>
      </c>
      <c r="Q452" s="101">
        <f>SUM(Query2[[#This Row],[Column12]],Query2[[#This Row],[Column13]])</f>
        <v>0</v>
      </c>
      <c r="R452" s="103" t="e">
        <f>(Query2[[#This Row],[Column4]]/D510)</f>
        <v>#DIV/0!</v>
      </c>
      <c r="S452" s="103">
        <f>(Query2[[#This Row],[Column15]]/O516)</f>
        <v>0</v>
      </c>
      <c r="T452" s="103">
        <f>(Query2[[#This Row],[Column14]]/N516)</f>
        <v>0</v>
      </c>
      <c r="U452" s="103">
        <f>(Query2[[#This Row],[Column9]]/I510)</f>
        <v>0</v>
      </c>
      <c r="V452" s="103">
        <f>(Query2[[#This Row],[Column17]]/Q516)</f>
        <v>0</v>
      </c>
      <c r="W452" s="103" t="e">
        <f>(Query2[[#This Row],[Column10]]+Query2[[#This Row],[Column11]]/J510+K510)</f>
        <v>#VALUE!</v>
      </c>
      <c r="X452" s="104" t="e">
        <f>(Query2[[#This Row],[Column5]]+Query2[[#This Row],[Column6]])</f>
        <v>#VALUE!</v>
      </c>
      <c r="Y452" s="104" t="e">
        <f>(Query2[[#This Row],[Column7]]+Query2[[#This Row],[Column8]])</f>
        <v>#VALUE!</v>
      </c>
      <c r="Z452" s="104" t="e">
        <f>(Query2[[#This Row],[Column10]]+Query2[[#This Row],[Column11]])</f>
        <v>#VALUE!</v>
      </c>
      <c r="AA452" s="104" t="e">
        <f>(Query2[[#This Row],[Column12]]+Query2[[#This Row],[Column13]])</f>
        <v>#VALUE!</v>
      </c>
      <c r="AB452" s="104" t="e">
        <f>(G510+H510/E510+F510)</f>
        <v>#DIV/0!</v>
      </c>
      <c r="AC452" s="104" t="e">
        <f>(G510+H510/D510)</f>
        <v>#DIV/0!</v>
      </c>
      <c r="AD452" s="104" t="e">
        <f>(E510+F510/D510)</f>
        <v>#DIV/0!</v>
      </c>
      <c r="AE452" s="104">
        <f>(L510+M510/J510+K510)</f>
        <v>48270.702264776301</v>
      </c>
      <c r="AF452" s="104" t="e">
        <f>(Query2[[#This Row],[Column12]]+Query2[[#This Row],[Column13]]/I510)</f>
        <v>#VALUE!</v>
      </c>
      <c r="AG452" s="104">
        <f>(J510+K510/I510)</f>
        <v>123757.097409675</v>
      </c>
      <c r="AH452" s="102" t="s">
        <v>169</v>
      </c>
    </row>
    <row r="453" spans="1:34">
      <c r="A453" s="105" t="s">
        <v>212</v>
      </c>
      <c r="B453" s="101" t="s">
        <v>9</v>
      </c>
      <c r="C453" s="101" t="s">
        <v>88</v>
      </c>
      <c r="D453" s="101">
        <v>466160</v>
      </c>
      <c r="E453" s="101">
        <v>6780</v>
      </c>
      <c r="F453" s="101">
        <v>902836</v>
      </c>
      <c r="G453" s="101">
        <v>284.31599999999997</v>
      </c>
      <c r="H453" s="101">
        <v>22895.371833099995</v>
      </c>
      <c r="I453" s="101">
        <v>59705565</v>
      </c>
      <c r="J453" s="101">
        <v>24574781</v>
      </c>
      <c r="K453" s="101">
        <v>15569338</v>
      </c>
      <c r="L453" s="101">
        <v>1071434.86631</v>
      </c>
      <c r="M453" s="101">
        <v>227702.23109600003</v>
      </c>
      <c r="N453" s="101">
        <f>SUM(Query2[[#This Row],[Column5]],Query2[[#This Row],[Column6]])</f>
        <v>909616</v>
      </c>
      <c r="O453" s="101">
        <f>SUM(Query2[[#This Row],[Column7]],Query2[[#This Row],[Column8]])</f>
        <v>23179.687833099993</v>
      </c>
      <c r="P453" s="101">
        <f>SUM(Query2[[#This Row],[Column10]],Query2[[#This Row],[Column11]])</f>
        <v>40144119</v>
      </c>
      <c r="Q453" s="101">
        <f>SUM(Query2[[#This Row],[Column12]],Query2[[#This Row],[Column13]])</f>
        <v>1299137.0974059999</v>
      </c>
      <c r="R453" s="103" t="e">
        <f>(Query2[[#This Row],[Column4]]/D513)</f>
        <v>#VALUE!</v>
      </c>
      <c r="S453" s="103">
        <f>(Query2[[#This Row],[Column15]]/O517)</f>
        <v>22034.552157475966</v>
      </c>
      <c r="T453" s="103">
        <f>(Query2[[#This Row],[Column14]]/N517)</f>
        <v>17162.566037735851</v>
      </c>
      <c r="U453" s="103" t="e">
        <f>(Query2[[#This Row],[Column9]]/I513)</f>
        <v>#VALUE!</v>
      </c>
      <c r="V453" s="103">
        <f>(Query2[[#This Row],[Column17]]/Q517)</f>
        <v>4.2415836166925986</v>
      </c>
      <c r="W453" s="103" t="e">
        <f>(Query2[[#This Row],[Column10]]+Query2[[#This Row],[Column11]]/J513+K513)</f>
        <v>#VALUE!</v>
      </c>
      <c r="X453" s="104">
        <f>(Query2[[#This Row],[Column5]]+Query2[[#This Row],[Column6]])</f>
        <v>909616</v>
      </c>
      <c r="Y453" s="104">
        <f>(Query2[[#This Row],[Column7]]+Query2[[#This Row],[Column8]])</f>
        <v>23179.687833099993</v>
      </c>
      <c r="Z453" s="104">
        <f>(Query2[[#This Row],[Column10]]+Query2[[#This Row],[Column11]])</f>
        <v>40144119</v>
      </c>
      <c r="AA453" s="104">
        <f>(Query2[[#This Row],[Column12]]+Query2[[#This Row],[Column13]])</f>
        <v>1299137.0974059999</v>
      </c>
      <c r="AB453" s="104" t="e">
        <f>(G513+H513/E513+F513)</f>
        <v>#VALUE!</v>
      </c>
      <c r="AC453" s="104" t="e">
        <f>(G513+H513/D513)</f>
        <v>#VALUE!</v>
      </c>
      <c r="AD453" s="104" t="e">
        <f>(E513+F513/D513)</f>
        <v>#VALUE!</v>
      </c>
      <c r="AE453" s="104" t="e">
        <f>(L513+M513/J513+K513)</f>
        <v>#VALUE!</v>
      </c>
      <c r="AF453" s="104" t="e">
        <f>(Query2[[#This Row],[Column12]]+Query2[[#This Row],[Column13]]/I513)</f>
        <v>#VALUE!</v>
      </c>
      <c r="AG453" s="104" t="e">
        <f>(J513+K513/I513)</f>
        <v>#VALUE!</v>
      </c>
      <c r="AH453" s="102" t="s">
        <v>169</v>
      </c>
    </row>
    <row r="454" spans="1:34">
      <c r="A454" s="105" t="s">
        <v>212</v>
      </c>
      <c r="B454" s="101" t="s">
        <v>10</v>
      </c>
      <c r="C454" s="101" t="s">
        <v>88</v>
      </c>
      <c r="D454" s="101">
        <v>166878</v>
      </c>
      <c r="E454" s="101">
        <v>8598</v>
      </c>
      <c r="F454" s="101">
        <v>344746</v>
      </c>
      <c r="G454" s="101">
        <v>477.79994340000002</v>
      </c>
      <c r="H454" s="101">
        <v>7709.2635382000008</v>
      </c>
      <c r="I454" s="101">
        <v>38816807</v>
      </c>
      <c r="J454" s="101">
        <v>16318694</v>
      </c>
      <c r="K454" s="101">
        <v>9436219</v>
      </c>
      <c r="L454" s="101">
        <v>616307.74552260002</v>
      </c>
      <c r="M454" s="101">
        <v>119762.9002207</v>
      </c>
      <c r="N454" s="101">
        <f>SUM(Query2[[#This Row],[Column5]],Query2[[#This Row],[Column6]])</f>
        <v>353344</v>
      </c>
      <c r="O454" s="101">
        <f>SUM(Query2[[#This Row],[Column7]],Query2[[#This Row],[Column8]])</f>
        <v>8187.0634816000011</v>
      </c>
      <c r="P454" s="101">
        <f>SUM(Query2[[#This Row],[Column10]],Query2[[#This Row],[Column11]])</f>
        <v>25754913</v>
      </c>
      <c r="Q454" s="101">
        <f>SUM(Query2[[#This Row],[Column12]],Query2[[#This Row],[Column13]])</f>
        <v>736070.64574329997</v>
      </c>
      <c r="R454" s="103" t="e">
        <f>(Query2[[#This Row],[Column4]]/D514)</f>
        <v>#DIV/0!</v>
      </c>
      <c r="S454" s="103">
        <f>(Query2[[#This Row],[Column15]]/O518)</f>
        <v>0.35476820968157052</v>
      </c>
      <c r="T454" s="103">
        <f>(Query2[[#This Row],[Column14]]/N518)</f>
        <v>0.3892774200940407</v>
      </c>
      <c r="U454" s="103" t="e">
        <f>(Query2[[#This Row],[Column9]]/I514)</f>
        <v>#DIV/0!</v>
      </c>
      <c r="V454" s="103">
        <f>(Query2[[#This Row],[Column17]]/Q518)</f>
        <v>0.484545713336682</v>
      </c>
      <c r="W454" s="103" t="e">
        <f>(Query2[[#This Row],[Column10]]+Query2[[#This Row],[Column11]]/J514+K514)</f>
        <v>#VALUE!</v>
      </c>
      <c r="X454" s="104">
        <f>(Query2[[#This Row],[Column5]]+Query2[[#This Row],[Column6]])</f>
        <v>353344</v>
      </c>
      <c r="Y454" s="104">
        <f>(Query2[[#This Row],[Column7]]+Query2[[#This Row],[Column8]])</f>
        <v>8187.0634816000011</v>
      </c>
      <c r="Z454" s="104">
        <f>(Query2[[#This Row],[Column10]]+Query2[[#This Row],[Column11]])</f>
        <v>25754913</v>
      </c>
      <c r="AA454" s="104">
        <f>(Query2[[#This Row],[Column12]]+Query2[[#This Row],[Column13]])</f>
        <v>736070.64574329997</v>
      </c>
      <c r="AB454" s="104" t="e">
        <f>(G514+H514/E514+F514)</f>
        <v>#VALUE!</v>
      </c>
      <c r="AC454" s="104" t="e">
        <f>(G514+H514/D514)</f>
        <v>#VALUE!</v>
      </c>
      <c r="AD454" s="104" t="e">
        <f>(E514+F514/D514)</f>
        <v>#VALUE!</v>
      </c>
      <c r="AE454" s="104" t="e">
        <f>(L514+M514/J514+K514)</f>
        <v>#VALUE!</v>
      </c>
      <c r="AF454" s="104" t="e">
        <f>(Query2[[#This Row],[Column12]]+Query2[[#This Row],[Column13]]/I514)</f>
        <v>#DIV/0!</v>
      </c>
      <c r="AG454" s="104" t="e">
        <f>(J514+K514/I514)</f>
        <v>#VALUE!</v>
      </c>
      <c r="AH454" s="102" t="s">
        <v>169</v>
      </c>
    </row>
    <row r="455" spans="1:34">
      <c r="A455" s="105" t="s">
        <v>212</v>
      </c>
      <c r="B455" s="101" t="s">
        <v>11</v>
      </c>
      <c r="C455" s="101" t="s">
        <v>88</v>
      </c>
      <c r="D455" s="101">
        <v>0</v>
      </c>
      <c r="E455" s="101">
        <v>0</v>
      </c>
      <c r="F455" s="101">
        <v>0</v>
      </c>
      <c r="G455" s="101">
        <v>0</v>
      </c>
      <c r="H455" s="101">
        <v>0</v>
      </c>
      <c r="I455" s="101">
        <v>8106700</v>
      </c>
      <c r="J455" s="101">
        <v>5937002</v>
      </c>
      <c r="K455" s="101">
        <v>4357270</v>
      </c>
      <c r="L455" s="101">
        <v>243189.67724259998</v>
      </c>
      <c r="M455" s="101">
        <v>52538.895891800006</v>
      </c>
      <c r="N455" s="101">
        <f>SUM(Query2[[#This Row],[Column5]],Query2[[#This Row],[Column6]])</f>
        <v>0</v>
      </c>
      <c r="O455" s="101">
        <f>SUM(Query2[[#This Row],[Column7]],Query2[[#This Row],[Column8]])</f>
        <v>0</v>
      </c>
      <c r="P455" s="101">
        <f>SUM(Query2[[#This Row],[Column10]],Query2[[#This Row],[Column11]])</f>
        <v>10294272</v>
      </c>
      <c r="Q455" s="101">
        <f>SUM(Query2[[#This Row],[Column12]],Query2[[#This Row],[Column13]])</f>
        <v>295728.57313440001</v>
      </c>
      <c r="R455" s="103" t="e">
        <f>(Query2[[#This Row],[Column4]]/#REF!)</f>
        <v>#REF!</v>
      </c>
      <c r="S455" s="103">
        <f>(Query2[[#This Row],[Column15]]/O519)</f>
        <v>0</v>
      </c>
      <c r="T455" s="103">
        <f>(Query2[[#This Row],[Column14]]/N519)</f>
        <v>0</v>
      </c>
      <c r="U455" s="103" t="e">
        <f>(Query2[[#This Row],[Column9]]/#REF!)</f>
        <v>#REF!</v>
      </c>
      <c r="V455" s="103">
        <f>(Query2[[#This Row],[Column17]]/Q519)</f>
        <v>0.54319603577519548</v>
      </c>
      <c r="W455" s="103" t="e">
        <f>(Query2[[#This Row],[Column10]]+Query2[[#This Row],[Column11]]/#REF!+#REF!)</f>
        <v>#REF!</v>
      </c>
      <c r="X455" s="104">
        <f>(Query2[[#This Row],[Column5]]+Query2[[#This Row],[Column6]])</f>
        <v>0</v>
      </c>
      <c r="Y455" s="104">
        <f>(Query2[[#This Row],[Column7]]+Query2[[#This Row],[Column8]])</f>
        <v>0</v>
      </c>
      <c r="Z455" s="104">
        <f>(Query2[[#This Row],[Column10]]+Query2[[#This Row],[Column11]])</f>
        <v>10294272</v>
      </c>
      <c r="AA455" s="104">
        <f>(Query2[[#This Row],[Column12]]+Query2[[#This Row],[Column13]])</f>
        <v>295728.57313440001</v>
      </c>
      <c r="AB455" s="104" t="e">
        <f>(#REF!+#REF!/#REF!+#REF!)</f>
        <v>#REF!</v>
      </c>
      <c r="AC455" s="104" t="e">
        <f>(#REF!+#REF!/#REF!)</f>
        <v>#REF!</v>
      </c>
      <c r="AD455" s="104" t="e">
        <f>(#REF!+#REF!/#REF!)</f>
        <v>#REF!</v>
      </c>
      <c r="AE455" s="104" t="e">
        <f>(#REF!+#REF!/#REF!+#REF!)</f>
        <v>#REF!</v>
      </c>
      <c r="AF455" s="104" t="e">
        <f>(Query2[[#This Row],[Column12]]+Query2[[#This Row],[Column13]]/#REF!)</f>
        <v>#REF!</v>
      </c>
      <c r="AG455" s="104" t="e">
        <f>(#REF!+#REF!/#REF!)</f>
        <v>#REF!</v>
      </c>
      <c r="AH455" s="102" t="s">
        <v>169</v>
      </c>
    </row>
    <row r="456" spans="1:34">
      <c r="A456" s="105" t="s">
        <v>212</v>
      </c>
      <c r="B456" s="101" t="s">
        <v>12</v>
      </c>
      <c r="C456" s="101" t="s">
        <v>88</v>
      </c>
      <c r="D456" s="101">
        <v>615839</v>
      </c>
      <c r="E456" s="101">
        <v>40276</v>
      </c>
      <c r="F456" s="101">
        <v>822465</v>
      </c>
      <c r="G456" s="101">
        <v>1943.6628493999999</v>
      </c>
      <c r="H456" s="101">
        <v>19723.7347811</v>
      </c>
      <c r="I456" s="101">
        <v>36378380</v>
      </c>
      <c r="J456" s="101">
        <v>28621545</v>
      </c>
      <c r="K456" s="101">
        <v>17624455</v>
      </c>
      <c r="L456" s="101">
        <v>1250036.9163516001</v>
      </c>
      <c r="M456" s="101">
        <v>246517.5859216</v>
      </c>
      <c r="N456" s="101">
        <f>SUM(Query2[[#This Row],[Column5]],Query2[[#This Row],[Column6]])</f>
        <v>862741</v>
      </c>
      <c r="O456" s="101">
        <f>SUM(Query2[[#This Row],[Column7]],Query2[[#This Row],[Column8]])</f>
        <v>21667.3976305</v>
      </c>
      <c r="P456" s="101">
        <f>SUM(Query2[[#This Row],[Column10]],Query2[[#This Row],[Column11]])</f>
        <v>46246000</v>
      </c>
      <c r="Q456" s="101">
        <f>SUM(Query2[[#This Row],[Column12]],Query2[[#This Row],[Column13]])</f>
        <v>1496554.5022732001</v>
      </c>
      <c r="R456" s="103" t="e">
        <f>(Query2[[#This Row],[Column4]]/#REF!)</f>
        <v>#REF!</v>
      </c>
      <c r="S456" s="103">
        <f>(Query2[[#This Row],[Column15]]/O520)</f>
        <v>5.6648759309444348</v>
      </c>
      <c r="T456" s="103">
        <f>(Query2[[#This Row],[Column14]]/N520)</f>
        <v>5.6095358227296668</v>
      </c>
      <c r="U456" s="103" t="e">
        <f>(Query2[[#This Row],[Column9]]/#REF!)</f>
        <v>#REF!</v>
      </c>
      <c r="V456" s="103">
        <f>(Query2[[#This Row],[Column17]]/Q520)</f>
        <v>1.4626328768554908</v>
      </c>
      <c r="W456" s="103" t="e">
        <f>(Query2[[#This Row],[Column10]]+Query2[[#This Row],[Column11]]/#REF!+#REF!)</f>
        <v>#REF!</v>
      </c>
      <c r="X456" s="104">
        <f>(Query2[[#This Row],[Column5]]+Query2[[#This Row],[Column6]])</f>
        <v>862741</v>
      </c>
      <c r="Y456" s="104">
        <f>(Query2[[#This Row],[Column7]]+Query2[[#This Row],[Column8]])</f>
        <v>21667.3976305</v>
      </c>
      <c r="Z456" s="104">
        <f>(Query2[[#This Row],[Column10]]+Query2[[#This Row],[Column11]])</f>
        <v>46246000</v>
      </c>
      <c r="AA456" s="104">
        <f>(Query2[[#This Row],[Column12]]+Query2[[#This Row],[Column13]])</f>
        <v>1496554.5022732001</v>
      </c>
      <c r="AB456" s="104" t="e">
        <f>(#REF!+#REF!/#REF!+#REF!)</f>
        <v>#REF!</v>
      </c>
      <c r="AC456" s="104" t="e">
        <f>(#REF!+#REF!/#REF!)</f>
        <v>#REF!</v>
      </c>
      <c r="AD456" s="104" t="e">
        <f>(#REF!+#REF!/#REF!)</f>
        <v>#REF!</v>
      </c>
      <c r="AE456" s="104" t="e">
        <f>(#REF!+#REF!/#REF!+#REF!)</f>
        <v>#REF!</v>
      </c>
      <c r="AF456" s="104" t="e">
        <f>(Query2[[#This Row],[Column12]]+Query2[[#This Row],[Column13]]/#REF!)</f>
        <v>#REF!</v>
      </c>
      <c r="AG456" s="104" t="e">
        <f>(#REF!+#REF!/#REF!)</f>
        <v>#REF!</v>
      </c>
      <c r="AH456" s="102" t="s">
        <v>169</v>
      </c>
    </row>
    <row r="457" spans="1:34">
      <c r="A457" s="105" t="s">
        <v>212</v>
      </c>
      <c r="B457" s="101" t="s">
        <v>13</v>
      </c>
      <c r="C457" s="101" t="s">
        <v>88</v>
      </c>
      <c r="D457" s="101">
        <v>61002</v>
      </c>
      <c r="E457" s="101">
        <v>709</v>
      </c>
      <c r="F457" s="101">
        <v>69885</v>
      </c>
      <c r="G457" s="101">
        <v>31.2081327</v>
      </c>
      <c r="H457" s="101">
        <v>1603.2749487000001</v>
      </c>
      <c r="I457" s="101">
        <v>25114942</v>
      </c>
      <c r="J457" s="101">
        <v>9878884</v>
      </c>
      <c r="K457" s="101">
        <v>5767943</v>
      </c>
      <c r="L457" s="101">
        <v>430103.41454000003</v>
      </c>
      <c r="M457" s="101">
        <v>87752.879319999993</v>
      </c>
      <c r="N457" s="101">
        <f>SUM(Query2[[#This Row],[Column5]],Query2[[#This Row],[Column6]])</f>
        <v>70594</v>
      </c>
      <c r="O457" s="101">
        <f>SUM(Query2[[#This Row],[Column7]],Query2[[#This Row],[Column8]])</f>
        <v>1634.4830814000002</v>
      </c>
      <c r="P457" s="101">
        <f>SUM(Query2[[#This Row],[Column10]],Query2[[#This Row],[Column11]])</f>
        <v>15646827</v>
      </c>
      <c r="Q457" s="101">
        <f>SUM(Query2[[#This Row],[Column12]],Query2[[#This Row],[Column13]])</f>
        <v>517856.29386000003</v>
      </c>
      <c r="R457" s="103" t="e">
        <f>(Query2[[#This Row],[Column4]]/#REF!)</f>
        <v>#REF!</v>
      </c>
      <c r="S457" s="103">
        <f>(Query2[[#This Row],[Column15]]/O521)</f>
        <v>1.1654990245003767</v>
      </c>
      <c r="T457" s="103">
        <f>(Query2[[#This Row],[Column14]]/N521)</f>
        <v>0.94712551150466229</v>
      </c>
      <c r="U457" s="103" t="e">
        <f>(Query2[[#This Row],[Column9]]/#REF!)</f>
        <v>#REF!</v>
      </c>
      <c r="V457" s="103">
        <f>(Query2[[#This Row],[Column17]]/Q521)</f>
        <v>0.92254602892840132</v>
      </c>
      <c r="W457" s="103" t="e">
        <f>(Query2[[#This Row],[Column10]]+Query2[[#This Row],[Column11]]/#REF!+#REF!)</f>
        <v>#REF!</v>
      </c>
      <c r="X457" s="104">
        <f>(Query2[[#This Row],[Column5]]+Query2[[#This Row],[Column6]])</f>
        <v>70594</v>
      </c>
      <c r="Y457" s="104">
        <f>(Query2[[#This Row],[Column7]]+Query2[[#This Row],[Column8]])</f>
        <v>1634.4830814000002</v>
      </c>
      <c r="Z457" s="104">
        <f>(Query2[[#This Row],[Column10]]+Query2[[#This Row],[Column11]])</f>
        <v>15646827</v>
      </c>
      <c r="AA457" s="104">
        <f>(Query2[[#This Row],[Column12]]+Query2[[#This Row],[Column13]])</f>
        <v>517856.29386000003</v>
      </c>
      <c r="AB457" s="104" t="e">
        <f>(#REF!+#REF!/#REF!+#REF!)</f>
        <v>#REF!</v>
      </c>
      <c r="AC457" s="104" t="e">
        <f>(#REF!+#REF!/#REF!)</f>
        <v>#REF!</v>
      </c>
      <c r="AD457" s="104" t="e">
        <f>(#REF!+#REF!/#REF!)</f>
        <v>#REF!</v>
      </c>
      <c r="AE457" s="104" t="e">
        <f>(#REF!+#REF!/#REF!+#REF!)</f>
        <v>#REF!</v>
      </c>
      <c r="AF457" s="104" t="e">
        <f>(Query2[[#This Row],[Column12]]+Query2[[#This Row],[Column13]]/#REF!)</f>
        <v>#REF!</v>
      </c>
      <c r="AG457" s="104" t="e">
        <f>(#REF!+#REF!/#REF!)</f>
        <v>#REF!</v>
      </c>
      <c r="AH457" s="102" t="s">
        <v>169</v>
      </c>
    </row>
    <row r="458" spans="1:34">
      <c r="A458" s="105" t="s">
        <v>212</v>
      </c>
      <c r="B458" s="101" t="s">
        <v>15</v>
      </c>
      <c r="C458" s="101" t="s">
        <v>88</v>
      </c>
      <c r="D458" s="101">
        <v>103428</v>
      </c>
      <c r="E458" s="101">
        <v>2539</v>
      </c>
      <c r="F458" s="101">
        <v>144975</v>
      </c>
      <c r="G458" s="101">
        <v>159.47886</v>
      </c>
      <c r="H458" s="101">
        <v>3641.50657</v>
      </c>
      <c r="I458" s="101">
        <v>22266209</v>
      </c>
      <c r="J458" s="101">
        <v>18809880</v>
      </c>
      <c r="K458" s="101">
        <v>10571610</v>
      </c>
      <c r="L458" s="101">
        <v>850702.4254683</v>
      </c>
      <c r="M458" s="101">
        <v>144582.23401039999</v>
      </c>
      <c r="N458" s="101">
        <f>SUM(Query2[[#This Row],[Column5]],Query2[[#This Row],[Column6]])</f>
        <v>147514</v>
      </c>
      <c r="O458" s="101">
        <f>SUM(Query2[[#This Row],[Column7]],Query2[[#This Row],[Column8]])</f>
        <v>3800.9854300000002</v>
      </c>
      <c r="P458" s="101">
        <f>SUM(Query2[[#This Row],[Column10]],Query2[[#This Row],[Column11]])</f>
        <v>29381490</v>
      </c>
      <c r="Q458" s="101">
        <f>SUM(Query2[[#This Row],[Column12]],Query2[[#This Row],[Column13]])</f>
        <v>995284.65947870002</v>
      </c>
      <c r="R458" s="103">
        <f>(Query2[[#This Row],[Column4]]/D515)</f>
        <v>0.21112968712682112</v>
      </c>
      <c r="S458" s="103" t="e">
        <f>(Query2[[#This Row],[Column15]]/O522)</f>
        <v>#DIV/0!</v>
      </c>
      <c r="T458" s="103" t="e">
        <f>(Query2[[#This Row],[Column14]]/N522)</f>
        <v>#DIV/0!</v>
      </c>
      <c r="U458" s="103">
        <f>(Query2[[#This Row],[Column9]]/I515)</f>
        <v>0.36578672452085936</v>
      </c>
      <c r="V458" s="103">
        <f>(Query2[[#This Row],[Column17]]/Q522)</f>
        <v>13.432207134052979</v>
      </c>
      <c r="W458" s="103">
        <f>(Query2[[#This Row],[Column10]]+Query2[[#This Row],[Column11]]/J515+K515)</f>
        <v>35194063.413391419</v>
      </c>
      <c r="X458" s="104">
        <f>(Query2[[#This Row],[Column5]]+Query2[[#This Row],[Column6]])</f>
        <v>147514</v>
      </c>
      <c r="Y458" s="104">
        <f>(Query2[[#This Row],[Column7]]+Query2[[#This Row],[Column8]])</f>
        <v>3800.9854300000002</v>
      </c>
      <c r="Z458" s="104">
        <f>(Query2[[#This Row],[Column10]]+Query2[[#This Row],[Column11]])</f>
        <v>29381490</v>
      </c>
      <c r="AA458" s="104">
        <f>(Query2[[#This Row],[Column12]]+Query2[[#This Row],[Column13]])</f>
        <v>995284.65947870002</v>
      </c>
      <c r="AB458" s="104">
        <f t="shared" ref="AB458:AB465" si="122">(G515+H515/E515+F515)</f>
        <v>1014488.9577638221</v>
      </c>
      <c r="AC458" s="104">
        <f t="shared" ref="AC458:AC465" si="123">(G515+H515/D515)</f>
        <v>335.54079595716615</v>
      </c>
      <c r="AD458" s="104">
        <f t="shared" ref="AD458:AD465" si="124">(E515+F515/D515)</f>
        <v>7595.0702050914615</v>
      </c>
      <c r="AE458" s="104">
        <f t="shared" ref="AE458:AE465" si="125">(L515+M515/J515+K515)</f>
        <v>17509117.989045043</v>
      </c>
      <c r="AF458" s="104">
        <f>(Query2[[#This Row],[Column12]]+Query2[[#This Row],[Column13]]/I515)</f>
        <v>850702.42784348037</v>
      </c>
      <c r="AG458" s="104">
        <f t="shared" ref="AG458:AG465" si="126">(J515+K515/I515)</f>
        <v>25572882.269157477</v>
      </c>
      <c r="AH458" s="102" t="s">
        <v>169</v>
      </c>
    </row>
    <row r="459" spans="1:34">
      <c r="A459" s="105" t="s">
        <v>212</v>
      </c>
      <c r="B459" s="101" t="s">
        <v>16</v>
      </c>
      <c r="C459" s="101" t="s">
        <v>88</v>
      </c>
      <c r="D459" s="101">
        <v>60451</v>
      </c>
      <c r="E459" s="101">
        <v>449</v>
      </c>
      <c r="F459" s="101">
        <v>68211</v>
      </c>
      <c r="G459" s="101">
        <v>16.86</v>
      </c>
      <c r="H459" s="101">
        <v>1294.56627</v>
      </c>
      <c r="I459" s="101">
        <v>18334548</v>
      </c>
      <c r="J459" s="101">
        <v>11459798</v>
      </c>
      <c r="K459" s="101">
        <v>4845236</v>
      </c>
      <c r="L459" s="101">
        <v>490362.60100000002</v>
      </c>
      <c r="M459" s="101">
        <v>71434.44399</v>
      </c>
      <c r="N459" s="101">
        <f>SUM(Query2[[#This Row],[Column5]],Query2[[#This Row],[Column6]])</f>
        <v>68660</v>
      </c>
      <c r="O459" s="101">
        <f>SUM(Query2[[#This Row],[Column7]],Query2[[#This Row],[Column8]])</f>
        <v>1311.4262699999999</v>
      </c>
      <c r="P459" s="101">
        <f>SUM(Query2[[#This Row],[Column10]],Query2[[#This Row],[Column11]])</f>
        <v>16305034</v>
      </c>
      <c r="Q459" s="101">
        <f>SUM(Query2[[#This Row],[Column12]],Query2[[#This Row],[Column13]])</f>
        <v>561797.04499000008</v>
      </c>
      <c r="R459" s="103">
        <f>(Query2[[#This Row],[Column4]]/D516)</f>
        <v>0.35547283867856849</v>
      </c>
      <c r="S459" s="103">
        <f>(Query2[[#This Row],[Column15]]/O523)</f>
        <v>0.10547145045743264</v>
      </c>
      <c r="T459" s="103">
        <f>(Query2[[#This Row],[Column14]]/N523)</f>
        <v>0.12890459257812939</v>
      </c>
      <c r="U459" s="103">
        <f>(Query2[[#This Row],[Column9]]/I516)</f>
        <v>0.46622549738345309</v>
      </c>
      <c r="V459" s="103">
        <f>(Query2[[#This Row],[Column17]]/Q523)</f>
        <v>0.33616595604485278</v>
      </c>
      <c r="W459" s="103">
        <f>(Query2[[#This Row],[Column10]]+Query2[[#This Row],[Column11]]/J516+K516)</f>
        <v>21684984.280631185</v>
      </c>
      <c r="X459" s="104">
        <f>(Query2[[#This Row],[Column5]]+Query2[[#This Row],[Column6]])</f>
        <v>68660</v>
      </c>
      <c r="Y459" s="104">
        <f>(Query2[[#This Row],[Column7]]+Query2[[#This Row],[Column8]])</f>
        <v>1311.4262699999999</v>
      </c>
      <c r="Z459" s="104">
        <f>(Query2[[#This Row],[Column10]]+Query2[[#This Row],[Column11]])</f>
        <v>16305034</v>
      </c>
      <c r="AA459" s="104">
        <f>(Query2[[#This Row],[Column12]]+Query2[[#This Row],[Column13]])</f>
        <v>561797.04499000008</v>
      </c>
      <c r="AB459" s="104">
        <f t="shared" si="122"/>
        <v>362163.44778927596</v>
      </c>
      <c r="AC459" s="104">
        <f t="shared" si="123"/>
        <v>551.66310541254518</v>
      </c>
      <c r="AD459" s="104">
        <f t="shared" si="124"/>
        <v>9833.1263980524291</v>
      </c>
      <c r="AE459" s="104">
        <f t="shared" si="125"/>
        <v>10874291.114002371</v>
      </c>
      <c r="AF459" s="104">
        <f>(Query2[[#This Row],[Column12]]+Query2[[#This Row],[Column13]]/I516)</f>
        <v>490362.60281649197</v>
      </c>
      <c r="AG459" s="104">
        <f t="shared" si="126"/>
        <v>17265494.260014176</v>
      </c>
      <c r="AH459" s="102" t="s">
        <v>169</v>
      </c>
    </row>
    <row r="460" spans="1:34">
      <c r="A460" s="105" t="s">
        <v>212</v>
      </c>
      <c r="B460" s="101" t="s">
        <v>18</v>
      </c>
      <c r="C460" s="101" t="s">
        <v>88</v>
      </c>
      <c r="D460" s="101">
        <v>0</v>
      </c>
      <c r="E460" s="101">
        <v>0</v>
      </c>
      <c r="F460" s="101">
        <v>0</v>
      </c>
      <c r="G460" s="101">
        <v>0</v>
      </c>
      <c r="H460" s="101">
        <v>0</v>
      </c>
      <c r="I460" s="101">
        <v>2857846</v>
      </c>
      <c r="J460" s="101">
        <v>1334615</v>
      </c>
      <c r="K460" s="101">
        <v>838777</v>
      </c>
      <c r="L460" s="101">
        <v>56392.652999999998</v>
      </c>
      <c r="M460" s="101">
        <v>13029.327672400001</v>
      </c>
      <c r="N460" s="101">
        <f>SUM(Query2[[#This Row],[Column5]],Query2[[#This Row],[Column6]])</f>
        <v>0</v>
      </c>
      <c r="O460" s="101">
        <f>SUM(Query2[[#This Row],[Column7]],Query2[[#This Row],[Column8]])</f>
        <v>0</v>
      </c>
      <c r="P460" s="101">
        <f>SUM(Query2[[#This Row],[Column10]],Query2[[#This Row],[Column11]])</f>
        <v>2173392</v>
      </c>
      <c r="Q460" s="101">
        <f>SUM(Query2[[#This Row],[Column12]],Query2[[#This Row],[Column13]])</f>
        <v>69421.980672399994</v>
      </c>
      <c r="R460" s="103">
        <f>(Query2[[#This Row],[Column4]]/D517)</f>
        <v>0</v>
      </c>
      <c r="S460" s="103" t="e">
        <f>(Query2[[#This Row],[Column15]]/O524)</f>
        <v>#DIV/0!</v>
      </c>
      <c r="T460" s="103" t="e">
        <f>(Query2[[#This Row],[Column14]]/N524)</f>
        <v>#DIV/0!</v>
      </c>
      <c r="U460" s="103">
        <f>(Query2[[#This Row],[Column9]]/I517)</f>
        <v>0.34218869119183032</v>
      </c>
      <c r="V460" s="103">
        <f>(Query2[[#This Row],[Column17]]/Q524)</f>
        <v>0.23876153374074061</v>
      </c>
      <c r="W460" s="103">
        <f>(Query2[[#This Row],[Column10]]+Query2[[#This Row],[Column11]]/J517+K517)</f>
        <v>5854195.1346190106</v>
      </c>
      <c r="X460" s="104">
        <f>(Query2[[#This Row],[Column5]]+Query2[[#This Row],[Column6]])</f>
        <v>0</v>
      </c>
      <c r="Y460" s="104">
        <f>(Query2[[#This Row],[Column7]]+Query2[[#This Row],[Column8]])</f>
        <v>0</v>
      </c>
      <c r="Z460" s="104">
        <f>(Query2[[#This Row],[Column10]]+Query2[[#This Row],[Column11]])</f>
        <v>2173392</v>
      </c>
      <c r="AA460" s="104">
        <f>(Query2[[#This Row],[Column12]]+Query2[[#This Row],[Column13]])</f>
        <v>69421.980672399994</v>
      </c>
      <c r="AB460" s="104" t="e">
        <f t="shared" si="122"/>
        <v>#DIV/0!</v>
      </c>
      <c r="AC460" s="104">
        <f t="shared" si="123"/>
        <v>1.3661948051948054E-2</v>
      </c>
      <c r="AD460" s="104">
        <f t="shared" si="124"/>
        <v>0.68831168831168832</v>
      </c>
      <c r="AE460" s="104">
        <f t="shared" si="125"/>
        <v>4772955.8954315549</v>
      </c>
      <c r="AF460" s="104">
        <f>(Query2[[#This Row],[Column12]]+Query2[[#This Row],[Column13]]/I517)</f>
        <v>56392.654560087067</v>
      </c>
      <c r="AG460" s="104">
        <f t="shared" si="126"/>
        <v>6230747.5411590282</v>
      </c>
      <c r="AH460" s="102" t="s">
        <v>169</v>
      </c>
    </row>
    <row r="461" spans="1:34">
      <c r="A461" s="105" t="s">
        <v>212</v>
      </c>
      <c r="B461" s="101" t="s">
        <v>19</v>
      </c>
      <c r="C461" s="101" t="s">
        <v>88</v>
      </c>
      <c r="D461" s="101">
        <v>358968</v>
      </c>
      <c r="E461" s="101">
        <v>2920</v>
      </c>
      <c r="F461" s="101">
        <v>534370</v>
      </c>
      <c r="G461" s="101">
        <v>84.961004000000003</v>
      </c>
      <c r="H461" s="101">
        <v>12340.570367200002</v>
      </c>
      <c r="I461" s="101">
        <v>41963694</v>
      </c>
      <c r="J461" s="101">
        <v>29230906</v>
      </c>
      <c r="K461" s="101">
        <v>17067808</v>
      </c>
      <c r="L461" s="101">
        <v>1388394.0352425</v>
      </c>
      <c r="M461" s="101">
        <v>267066.20989659999</v>
      </c>
      <c r="N461" s="101">
        <f>SUM(Query2[[#This Row],[Column5]],Query2[[#This Row],[Column6]])</f>
        <v>537290</v>
      </c>
      <c r="O461" s="101">
        <f>SUM(Query2[[#This Row],[Column7]],Query2[[#This Row],[Column8]])</f>
        <v>12425.531371200002</v>
      </c>
      <c r="P461" s="101">
        <f>SUM(Query2[[#This Row],[Column10]],Query2[[#This Row],[Column11]])</f>
        <v>46298714</v>
      </c>
      <c r="Q461" s="101">
        <f>SUM(Query2[[#This Row],[Column12]],Query2[[#This Row],[Column13]])</f>
        <v>1655460.2451391001</v>
      </c>
      <c r="R461" s="103">
        <f>(Query2[[#This Row],[Column4]]/D518)</f>
        <v>0.50113568306415246</v>
      </c>
      <c r="S461" s="103">
        <f>(Query2[[#This Row],[Column15]]/O525)</f>
        <v>0.62878549964730079</v>
      </c>
      <c r="T461" s="103">
        <f>(Query2[[#This Row],[Column14]]/N525)</f>
        <v>0.70417255890821728</v>
      </c>
      <c r="U461" s="103">
        <f>(Query2[[#This Row],[Column9]]/I518)</f>
        <v>1.1312505221396512</v>
      </c>
      <c r="V461" s="103">
        <f>(Query2[[#This Row],[Column17]]/Q525)</f>
        <v>1.0744686051743058</v>
      </c>
      <c r="W461" s="103">
        <f>(Query2[[#This Row],[Column10]]+Query2[[#This Row],[Column11]]/J518+K518)</f>
        <v>47277309.578019679</v>
      </c>
      <c r="X461" s="104">
        <f>(Query2[[#This Row],[Column5]]+Query2[[#This Row],[Column6]])</f>
        <v>537290</v>
      </c>
      <c r="Y461" s="104">
        <f>(Query2[[#This Row],[Column7]]+Query2[[#This Row],[Column8]])</f>
        <v>12425.531371200002</v>
      </c>
      <c r="Z461" s="104">
        <f>(Query2[[#This Row],[Column10]]+Query2[[#This Row],[Column11]])</f>
        <v>46298714</v>
      </c>
      <c r="AA461" s="104">
        <f>(Query2[[#This Row],[Column12]]+Query2[[#This Row],[Column13]])</f>
        <v>1655460.2451391001</v>
      </c>
      <c r="AB461" s="104">
        <f t="shared" si="122"/>
        <v>865454.63408746733</v>
      </c>
      <c r="AC461" s="104">
        <f t="shared" si="123"/>
        <v>2107.1904782553706</v>
      </c>
      <c r="AD461" s="104">
        <f t="shared" si="124"/>
        <v>44346.205271747247</v>
      </c>
      <c r="AE461" s="104">
        <f t="shared" si="125"/>
        <v>19318907.082236543</v>
      </c>
      <c r="AF461" s="104">
        <f>(Query2[[#This Row],[Column12]]+Query2[[#This Row],[Column13]]/I518)</f>
        <v>1388394.0424420279</v>
      </c>
      <c r="AG461" s="104">
        <f t="shared" si="126"/>
        <v>29528074.486492034</v>
      </c>
      <c r="AH461" s="102" t="s">
        <v>169</v>
      </c>
    </row>
    <row r="462" spans="1:34">
      <c r="A462" s="105" t="s">
        <v>212</v>
      </c>
      <c r="B462" s="101" t="s">
        <v>21</v>
      </c>
      <c r="C462" s="101" t="s">
        <v>88</v>
      </c>
      <c r="D462" s="101">
        <v>0</v>
      </c>
      <c r="E462" s="101">
        <v>0</v>
      </c>
      <c r="F462" s="101">
        <v>0</v>
      </c>
      <c r="G462" s="101">
        <v>0</v>
      </c>
      <c r="H462" s="101">
        <v>0</v>
      </c>
      <c r="I462" s="101">
        <v>9120726</v>
      </c>
      <c r="J462" s="101">
        <v>5396450</v>
      </c>
      <c r="K462" s="101">
        <v>3425792</v>
      </c>
      <c r="L462" s="101">
        <v>225634.39460999999</v>
      </c>
      <c r="M462" s="101">
        <v>46737.171750000001</v>
      </c>
      <c r="N462" s="101">
        <f>SUM(Query2[[#This Row],[Column5]],Query2[[#This Row],[Column6]])</f>
        <v>0</v>
      </c>
      <c r="O462" s="101">
        <f>SUM(Query2[[#This Row],[Column7]],Query2[[#This Row],[Column8]])</f>
        <v>0</v>
      </c>
      <c r="P462" s="101">
        <f>SUM(Query2[[#This Row],[Column10]],Query2[[#This Row],[Column11]])</f>
        <v>8822242</v>
      </c>
      <c r="Q462" s="101">
        <f>SUM(Query2[[#This Row],[Column12]],Query2[[#This Row],[Column13]])</f>
        <v>272371.56636</v>
      </c>
      <c r="R462" s="103">
        <f>(Query2[[#This Row],[Column4]]/D519)</f>
        <v>0</v>
      </c>
      <c r="S462" s="103">
        <f>(Query2[[#This Row],[Column15]]/O526)</f>
        <v>0</v>
      </c>
      <c r="T462" s="103">
        <f>(Query2[[#This Row],[Column14]]/N526)</f>
        <v>0</v>
      </c>
      <c r="U462" s="103">
        <f>(Query2[[#This Row],[Column9]]/I519)</f>
        <v>0.35991788842881117</v>
      </c>
      <c r="V462" s="103">
        <f>(Query2[[#This Row],[Column17]]/Q526)</f>
        <v>0.68874230843767581</v>
      </c>
      <c r="W462" s="103">
        <f>(Query2[[#This Row],[Column10]]+Query2[[#This Row],[Column11]]/J519+K519)</f>
        <v>11435972.328810459</v>
      </c>
      <c r="X462" s="104">
        <f>(Query2[[#This Row],[Column5]]+Query2[[#This Row],[Column6]])</f>
        <v>0</v>
      </c>
      <c r="Y462" s="104">
        <f>(Query2[[#This Row],[Column7]]+Query2[[#This Row],[Column8]])</f>
        <v>0</v>
      </c>
      <c r="Z462" s="104">
        <f>(Query2[[#This Row],[Column10]]+Query2[[#This Row],[Column11]])</f>
        <v>8822242</v>
      </c>
      <c r="AA462" s="104">
        <f>(Query2[[#This Row],[Column12]]+Query2[[#This Row],[Column13]])</f>
        <v>272371.56636</v>
      </c>
      <c r="AB462" s="104" t="e">
        <f t="shared" si="122"/>
        <v>#DIV/0!</v>
      </c>
      <c r="AC462" s="104">
        <f t="shared" si="123"/>
        <v>3.4879365823994445E-5</v>
      </c>
      <c r="AD462" s="104">
        <f t="shared" si="124"/>
        <v>1.4247241768742941E-3</v>
      </c>
      <c r="AE462" s="104">
        <f t="shared" si="125"/>
        <v>6494428.6991718803</v>
      </c>
      <c r="AF462" s="104">
        <f>(Query2[[#This Row],[Column12]]+Query2[[#This Row],[Column13]]/I519)</f>
        <v>225634.39645432073</v>
      </c>
      <c r="AG462" s="104">
        <f t="shared" si="126"/>
        <v>10418744.238328835</v>
      </c>
      <c r="AH462" s="102" t="s">
        <v>169</v>
      </c>
    </row>
    <row r="463" spans="1:34">
      <c r="A463" s="105" t="s">
        <v>212</v>
      </c>
      <c r="B463" s="101" t="s">
        <v>22</v>
      </c>
      <c r="C463" s="101" t="s">
        <v>88</v>
      </c>
      <c r="D463" s="101">
        <v>457232</v>
      </c>
      <c r="E463" s="101">
        <v>9974</v>
      </c>
      <c r="F463" s="101">
        <v>710771</v>
      </c>
      <c r="G463" s="101">
        <v>490.70534020000002</v>
      </c>
      <c r="H463" s="101">
        <v>18244.751720199998</v>
      </c>
      <c r="I463" s="101">
        <v>43195844</v>
      </c>
      <c r="J463" s="101">
        <v>35760829</v>
      </c>
      <c r="K463" s="101">
        <v>18857512</v>
      </c>
      <c r="L463" s="101">
        <v>1234998.8431752999</v>
      </c>
      <c r="M463" s="101">
        <v>262590.81564030889</v>
      </c>
      <c r="N463" s="101">
        <f>SUM(Query2[[#This Row],[Column5]],Query2[[#This Row],[Column6]])</f>
        <v>720745</v>
      </c>
      <c r="O463" s="101">
        <f>SUM(Query2[[#This Row],[Column7]],Query2[[#This Row],[Column8]])</f>
        <v>18735.457060399996</v>
      </c>
      <c r="P463" s="101">
        <f>SUM(Query2[[#This Row],[Column10]],Query2[[#This Row],[Column11]])</f>
        <v>54618341</v>
      </c>
      <c r="Q463" s="101">
        <f>SUM(Query2[[#This Row],[Column12]],Query2[[#This Row],[Column13]])</f>
        <v>1497589.6588156088</v>
      </c>
      <c r="R463" s="103">
        <f>(Query2[[#This Row],[Column4]]/D520)</f>
        <v>4.4239410182479633</v>
      </c>
      <c r="S463" s="103">
        <f>(Query2[[#This Row],[Column15]]/O527)</f>
        <v>1.8833497853643216E-2</v>
      </c>
      <c r="T463" s="103">
        <f>(Query2[[#This Row],[Column14]]/N527)</f>
        <v>2.4005222666762766E-2</v>
      </c>
      <c r="U463" s="103">
        <f>(Query2[[#This Row],[Column9]]/I520)</f>
        <v>1.9130609932337115</v>
      </c>
      <c r="V463" s="103">
        <f>(Query2[[#This Row],[Column17]]/Q527)</f>
        <v>0.145888926331704</v>
      </c>
      <c r="W463" s="103">
        <f>(Query2[[#This Row],[Column10]]+Query2[[#This Row],[Column11]]/J520+K520)</f>
        <v>46706847.963158265</v>
      </c>
      <c r="X463" s="104">
        <f>(Query2[[#This Row],[Column5]]+Query2[[#This Row],[Column6]])</f>
        <v>720745</v>
      </c>
      <c r="Y463" s="104">
        <f>(Query2[[#This Row],[Column7]]+Query2[[#This Row],[Column8]])</f>
        <v>18735.457060399996</v>
      </c>
      <c r="Z463" s="104">
        <f>(Query2[[#This Row],[Column10]]+Query2[[#This Row],[Column11]])</f>
        <v>54618341</v>
      </c>
      <c r="AA463" s="104">
        <f>(Query2[[#This Row],[Column12]]+Query2[[#This Row],[Column13]])</f>
        <v>1497589.6588156088</v>
      </c>
      <c r="AB463" s="104">
        <f t="shared" si="122"/>
        <v>151296.37303409498</v>
      </c>
      <c r="AC463" s="104">
        <f t="shared" si="123"/>
        <v>170.04158254900634</v>
      </c>
      <c r="AD463" s="104">
        <f t="shared" si="124"/>
        <v>2675.4622075584884</v>
      </c>
      <c r="AE463" s="104">
        <f t="shared" si="125"/>
        <v>11824680.655209428</v>
      </c>
      <c r="AF463" s="104">
        <f>(Query2[[#This Row],[Column12]]+Query2[[#This Row],[Column13]]/I520)</f>
        <v>1234998.8548049431</v>
      </c>
      <c r="AG463" s="104">
        <f t="shared" si="126"/>
        <v>19578830.484778121</v>
      </c>
      <c r="AH463" s="102" t="s">
        <v>169</v>
      </c>
    </row>
    <row r="464" spans="1:34">
      <c r="A464" s="105" t="s">
        <v>212</v>
      </c>
      <c r="B464" s="101" t="s">
        <v>24</v>
      </c>
      <c r="C464" s="101" t="s">
        <v>88</v>
      </c>
      <c r="D464" s="101">
        <v>36197</v>
      </c>
      <c r="E464" s="101">
        <v>380</v>
      </c>
      <c r="F464" s="101">
        <v>91379</v>
      </c>
      <c r="G464" s="101">
        <v>19.649000000000001</v>
      </c>
      <c r="H464" s="101">
        <v>2353.4063394999998</v>
      </c>
      <c r="I464" s="101">
        <v>12835198</v>
      </c>
      <c r="J464" s="101">
        <v>6386730</v>
      </c>
      <c r="K464" s="101">
        <v>4316756</v>
      </c>
      <c r="L464" s="101">
        <v>300807.70034489996</v>
      </c>
      <c r="M464" s="101">
        <v>69916.235127599983</v>
      </c>
      <c r="N464" s="101">
        <f>SUM(Query2[[#This Row],[Column5]],Query2[[#This Row],[Column6]])</f>
        <v>91759</v>
      </c>
      <c r="O464" s="101">
        <f>SUM(Query2[[#This Row],[Column7]],Query2[[#This Row],[Column8]])</f>
        <v>2373.0553394999997</v>
      </c>
      <c r="P464" s="101">
        <f>SUM(Query2[[#This Row],[Column10]],Query2[[#This Row],[Column11]])</f>
        <v>10703486</v>
      </c>
      <c r="Q464" s="101">
        <f>SUM(Query2[[#This Row],[Column12]],Query2[[#This Row],[Column13]])</f>
        <v>370723.93547249993</v>
      </c>
      <c r="R464" s="103">
        <f>(Query2[[#This Row],[Column4]]/D521)</f>
        <v>0.59845578996098137</v>
      </c>
      <c r="S464" s="103">
        <f>(Query2[[#This Row],[Column15]]/O528)</f>
        <v>5.5522942016840906E-3</v>
      </c>
      <c r="T464" s="103">
        <f>(Query2[[#This Row],[Column14]]/N528)</f>
        <v>7.0567062049549448E-3</v>
      </c>
      <c r="U464" s="103">
        <f>(Query2[[#This Row],[Column9]]/I521)</f>
        <v>0.69468375679613226</v>
      </c>
      <c r="V464" s="103">
        <f>(Query2[[#This Row],[Column17]]/Q528)</f>
        <v>0.23823509845560273</v>
      </c>
      <c r="W464" s="103">
        <f>(Query2[[#This Row],[Column10]]+Query2[[#This Row],[Column11]]/J521+K521)</f>
        <v>11409150.370188035</v>
      </c>
      <c r="X464" s="104">
        <f>(Query2[[#This Row],[Column5]]+Query2[[#This Row],[Column6]])</f>
        <v>91759</v>
      </c>
      <c r="Y464" s="104">
        <f>(Query2[[#This Row],[Column7]]+Query2[[#This Row],[Column8]])</f>
        <v>2373.0553394999997</v>
      </c>
      <c r="Z464" s="104">
        <f>(Query2[[#This Row],[Column10]]+Query2[[#This Row],[Column11]])</f>
        <v>10703486</v>
      </c>
      <c r="AA464" s="104">
        <f>(Query2[[#This Row],[Column12]]+Query2[[#This Row],[Column13]])</f>
        <v>370723.93547249993</v>
      </c>
      <c r="AB464" s="104">
        <f t="shared" si="122"/>
        <v>74076.976775592513</v>
      </c>
      <c r="AC464" s="104">
        <f t="shared" si="123"/>
        <v>20.12585374743734</v>
      </c>
      <c r="AD464" s="104">
        <f t="shared" si="124"/>
        <v>482.22435685470538</v>
      </c>
      <c r="AE464" s="104">
        <f t="shared" si="125"/>
        <v>5512784.6330860397</v>
      </c>
      <c r="AF464" s="104">
        <f>(Query2[[#This Row],[Column12]]+Query2[[#This Row],[Column13]]/I521)</f>
        <v>300807.70412899996</v>
      </c>
      <c r="AG464" s="104">
        <f t="shared" si="126"/>
        <v>11660982.271830134</v>
      </c>
      <c r="AH464" s="102" t="s">
        <v>169</v>
      </c>
    </row>
    <row r="465" spans="1:34">
      <c r="A465" s="105" t="s">
        <v>212</v>
      </c>
      <c r="B465" s="101" t="s">
        <v>25</v>
      </c>
      <c r="C465" s="101" t="s">
        <v>88</v>
      </c>
      <c r="D465" s="101">
        <v>10823143</v>
      </c>
      <c r="E465" s="101">
        <v>78442</v>
      </c>
      <c r="F465" s="101">
        <v>28568486</v>
      </c>
      <c r="G465" s="101">
        <v>3021.1872222000002</v>
      </c>
      <c r="H465" s="101">
        <v>1038679.4978808003</v>
      </c>
      <c r="I465" s="101">
        <v>286349373</v>
      </c>
      <c r="J465" s="101">
        <v>161891974</v>
      </c>
      <c r="K465" s="101">
        <v>102434515</v>
      </c>
      <c r="L465" s="101">
        <v>8873883.2187893</v>
      </c>
      <c r="M465" s="101">
        <v>1571670.5854799999</v>
      </c>
      <c r="N465" s="101">
        <f>SUM(Query2[[#This Row],[Column5]],Query2[[#This Row],[Column6]])</f>
        <v>28646928</v>
      </c>
      <c r="O465" s="101">
        <f>SUM(Query2[[#This Row],[Column7]],Query2[[#This Row],[Column8]])</f>
        <v>1041700.6851030003</v>
      </c>
      <c r="P465" s="101">
        <f>SUM(Query2[[#This Row],[Column10]],Query2[[#This Row],[Column11]])</f>
        <v>264326489</v>
      </c>
      <c r="Q465" s="101">
        <f>SUM(Query2[[#This Row],[Column12]],Query2[[#This Row],[Column13]])</f>
        <v>10445553.804269299</v>
      </c>
      <c r="R465" s="103" t="e">
        <f>(Query2[[#This Row],[Column4]]/D522)</f>
        <v>#DIV/0!</v>
      </c>
      <c r="S465" s="103" t="e">
        <f>(Query2[[#This Row],[Column15]]/O529)</f>
        <v>#DIV/0!</v>
      </c>
      <c r="T465" s="103" t="e">
        <f>(Query2[[#This Row],[Column14]]/N529)</f>
        <v>#DIV/0!</v>
      </c>
      <c r="U465" s="103">
        <f>(Query2[[#This Row],[Column9]]/I522)</f>
        <v>97.251868116193052</v>
      </c>
      <c r="V465" s="103">
        <f>(Query2[[#This Row],[Column17]]/Q529)</f>
        <v>91.443326919118746</v>
      </c>
      <c r="W465" s="103">
        <f>(Query2[[#This Row],[Column10]]+Query2[[#This Row],[Column11]]/J522+K522)</f>
        <v>162804503.52185896</v>
      </c>
      <c r="X465" s="104">
        <f>(Query2[[#This Row],[Column5]]+Query2[[#This Row],[Column6]])</f>
        <v>28646928</v>
      </c>
      <c r="Y465" s="104">
        <f>(Query2[[#This Row],[Column7]]+Query2[[#This Row],[Column8]])</f>
        <v>1041700.6851030003</v>
      </c>
      <c r="Z465" s="104">
        <f>(Query2[[#This Row],[Column10]]+Query2[[#This Row],[Column11]])</f>
        <v>264326489</v>
      </c>
      <c r="AA465" s="104">
        <f>(Query2[[#This Row],[Column12]]+Query2[[#This Row],[Column13]])</f>
        <v>10445553.804269299</v>
      </c>
      <c r="AB465" s="104" t="e">
        <f t="shared" si="122"/>
        <v>#DIV/0!</v>
      </c>
      <c r="AC465" s="104" t="e">
        <f t="shared" si="123"/>
        <v>#DIV/0!</v>
      </c>
      <c r="AD465" s="104" t="e">
        <f t="shared" si="124"/>
        <v>#DIV/0!</v>
      </c>
      <c r="AE465" s="104">
        <f t="shared" si="125"/>
        <v>972819.9777233724</v>
      </c>
      <c r="AF465" s="104">
        <f>(Query2[[#This Row],[Column12]]+Query2[[#This Row],[Column13]]/I522)</f>
        <v>8873883.7525704596</v>
      </c>
      <c r="AG465" s="104">
        <f t="shared" si="126"/>
        <v>1412464.3098946817</v>
      </c>
      <c r="AH465" s="102" t="s">
        <v>169</v>
      </c>
    </row>
    <row r="466" spans="1:34">
      <c r="A466" s="105" t="s">
        <v>212</v>
      </c>
      <c r="B466" s="101" t="s">
        <v>26</v>
      </c>
      <c r="C466" s="101" t="s">
        <v>89</v>
      </c>
      <c r="D466" s="101">
        <v>6665340</v>
      </c>
      <c r="E466" s="101">
        <v>24534</v>
      </c>
      <c r="F466" s="101">
        <v>12061721</v>
      </c>
      <c r="G466" s="101">
        <v>1243.8088077000002</v>
      </c>
      <c r="H466" s="101">
        <v>405205.46019999997</v>
      </c>
      <c r="I466" s="101">
        <v>25801820</v>
      </c>
      <c r="J466" s="101">
        <v>19559194</v>
      </c>
      <c r="K466" s="101">
        <v>19887420</v>
      </c>
      <c r="L466" s="101">
        <v>1106895.8054628</v>
      </c>
      <c r="M466" s="101">
        <v>373799.61919580004</v>
      </c>
      <c r="N466" s="101">
        <f>SUM(Query2[[#This Row],[Column5]],Query2[[#This Row],[Column6]])</f>
        <v>12086255</v>
      </c>
      <c r="O466" s="101">
        <f>SUM(Query2[[#This Row],[Column7]],Query2[[#This Row],[Column8]])</f>
        <v>406449.26900769997</v>
      </c>
      <c r="P466" s="101">
        <f>SUM(Query2[[#This Row],[Column10]],Query2[[#This Row],[Column11]])</f>
        <v>39446614</v>
      </c>
      <c r="Q466" s="101">
        <f>SUM(Query2[[#This Row],[Column12]],Query2[[#This Row],[Column13]])</f>
        <v>1480695.4246586</v>
      </c>
      <c r="R466" s="103" t="e">
        <f>(Query2[[#This Row],[Column4]]/D524)</f>
        <v>#DIV/0!</v>
      </c>
      <c r="S466" s="103" t="e">
        <f>(Query2[[#This Row],[Column15]]/O530)</f>
        <v>#DIV/0!</v>
      </c>
      <c r="T466" s="103" t="e">
        <f>(Query2[[#This Row],[Column14]]/N530)</f>
        <v>#DIV/0!</v>
      </c>
      <c r="U466" s="103">
        <f>(Query2[[#This Row],[Column9]]/I524)</f>
        <v>2.7821487499220945</v>
      </c>
      <c r="V466" s="103">
        <f>(Query2[[#This Row],[Column17]]/Q530)</f>
        <v>68.829141748446972</v>
      </c>
      <c r="W466" s="103">
        <f>(Query2[[#This Row],[Column10]]+Query2[[#This Row],[Column11]]/J524+K524)</f>
        <v>23142367.45746411</v>
      </c>
      <c r="X466" s="104">
        <f>(Query2[[#This Row],[Column5]]+Query2[[#This Row],[Column6]])</f>
        <v>12086255</v>
      </c>
      <c r="Y466" s="104">
        <f>(Query2[[#This Row],[Column7]]+Query2[[#This Row],[Column8]])</f>
        <v>406449.26900769997</v>
      </c>
      <c r="Z466" s="104">
        <f>(Query2[[#This Row],[Column10]]+Query2[[#This Row],[Column11]])</f>
        <v>39446614</v>
      </c>
      <c r="AA466" s="104">
        <f>(Query2[[#This Row],[Column12]]+Query2[[#This Row],[Column13]])</f>
        <v>1480695.4246586</v>
      </c>
      <c r="AB466" s="104" t="e">
        <f>(G524+H524/E524+F524)</f>
        <v>#DIV/0!</v>
      </c>
      <c r="AC466" s="104" t="e">
        <f>(G524+H524/D524)</f>
        <v>#DIV/0!</v>
      </c>
      <c r="AD466" s="104" t="e">
        <f>(E524+F524/D524)</f>
        <v>#DIV/0!</v>
      </c>
      <c r="AE466" s="104">
        <f>(L524+M524/J524+K524)</f>
        <v>3824920.0348867378</v>
      </c>
      <c r="AF466" s="104">
        <f>(Query2[[#This Row],[Column12]]+Query2[[#This Row],[Column13]]/I524)</f>
        <v>1106895.845768722</v>
      </c>
      <c r="AG466" s="104">
        <f>(J524+K524/I524)</f>
        <v>5752025.3863646807</v>
      </c>
      <c r="AH466" s="102" t="s">
        <v>169</v>
      </c>
    </row>
    <row r="467" spans="1:34">
      <c r="A467" s="105" t="s">
        <v>212</v>
      </c>
      <c r="B467" s="101" t="s">
        <v>27</v>
      </c>
      <c r="C467" s="101" t="s">
        <v>89</v>
      </c>
      <c r="D467" s="101">
        <v>0</v>
      </c>
      <c r="E467" s="101">
        <v>0</v>
      </c>
      <c r="F467" s="101">
        <v>0</v>
      </c>
      <c r="G467" s="101">
        <v>0</v>
      </c>
      <c r="H467" s="101">
        <v>0</v>
      </c>
      <c r="I467" s="101">
        <v>3916709</v>
      </c>
      <c r="J467" s="101">
        <v>2029026</v>
      </c>
      <c r="K467" s="101">
        <v>1002826</v>
      </c>
      <c r="L467" s="101">
        <v>82192.757110000006</v>
      </c>
      <c r="M467" s="101">
        <v>16781.884815699999</v>
      </c>
      <c r="N467" s="101">
        <f>SUM(Query2[[#This Row],[Column5]],Query2[[#This Row],[Column6]])</f>
        <v>0</v>
      </c>
      <c r="O467" s="101">
        <f>SUM(Query2[[#This Row],[Column7]],Query2[[#This Row],[Column8]])</f>
        <v>0</v>
      </c>
      <c r="P467" s="101">
        <f>SUM(Query2[[#This Row],[Column10]],Query2[[#This Row],[Column11]])</f>
        <v>3031852</v>
      </c>
      <c r="Q467" s="101">
        <f>SUM(Query2[[#This Row],[Column12]],Query2[[#This Row],[Column13]])</f>
        <v>98974.641925700009</v>
      </c>
      <c r="R467" s="103">
        <f>(Query2[[#This Row],[Column4]]/D525)</f>
        <v>0</v>
      </c>
      <c r="S467" s="103">
        <f>(Query2[[#This Row],[Column15]]/O531)</f>
        <v>0</v>
      </c>
      <c r="T467" s="103">
        <f>(Query2[[#This Row],[Column14]]/N531)</f>
        <v>0</v>
      </c>
      <c r="U467" s="103">
        <f>(Query2[[#This Row],[Column9]]/I525)</f>
        <v>8.9735445201752501E-2</v>
      </c>
      <c r="V467" s="103">
        <f>(Query2[[#This Row],[Column17]]/Q531)</f>
        <v>0.78563125237980691</v>
      </c>
      <c r="W467" s="103">
        <f>(Query2[[#This Row],[Column10]]+Query2[[#This Row],[Column11]]/J525+K525)</f>
        <v>21841687.026637897</v>
      </c>
      <c r="X467" s="104">
        <f>(Query2[[#This Row],[Column5]]+Query2[[#This Row],[Column6]])</f>
        <v>0</v>
      </c>
      <c r="Y467" s="104">
        <f>(Query2[[#This Row],[Column7]]+Query2[[#This Row],[Column8]])</f>
        <v>0</v>
      </c>
      <c r="Z467" s="104">
        <f>(Query2[[#This Row],[Column10]]+Query2[[#This Row],[Column11]])</f>
        <v>3031852</v>
      </c>
      <c r="AA467" s="104">
        <f>(Query2[[#This Row],[Column12]]+Query2[[#This Row],[Column13]])</f>
        <v>98974.641925700009</v>
      </c>
      <c r="AB467" s="104">
        <f>(G525+H525/E525+F525)</f>
        <v>753434.198409128</v>
      </c>
      <c r="AC467" s="104">
        <f>(G525+H525/D525)</f>
        <v>483.32427662012259</v>
      </c>
      <c r="AD467" s="104">
        <f>(E525+F525/D525)</f>
        <v>10061.646578362101</v>
      </c>
      <c r="AE467" s="104">
        <f>(L525+M525/J525+K525)</f>
        <v>21079945.528578844</v>
      </c>
      <c r="AF467" s="104">
        <f>(Query2[[#This Row],[Column12]]+Query2[[#This Row],[Column13]]/I525)</f>
        <v>82192.757494488586</v>
      </c>
      <c r="AG467" s="104">
        <f>(J525+K525/I525)</f>
        <v>37646593.453926489</v>
      </c>
      <c r="AH467" s="102" t="s">
        <v>169</v>
      </c>
    </row>
    <row r="468" spans="1:34">
      <c r="A468" s="105" t="s">
        <v>212</v>
      </c>
      <c r="B468" s="101" t="s">
        <v>28</v>
      </c>
      <c r="C468" s="101" t="s">
        <v>89</v>
      </c>
      <c r="D468" s="101">
        <v>0</v>
      </c>
      <c r="E468" s="101">
        <v>0</v>
      </c>
      <c r="F468" s="101">
        <v>0</v>
      </c>
      <c r="G468" s="101">
        <v>0</v>
      </c>
      <c r="H468" s="101">
        <v>0</v>
      </c>
      <c r="I468" s="101">
        <v>717664</v>
      </c>
      <c r="J468" s="101">
        <v>406924</v>
      </c>
      <c r="K468" s="101">
        <v>256875</v>
      </c>
      <c r="L468" s="101">
        <v>17795.031405199999</v>
      </c>
      <c r="M468" s="101">
        <v>4007.4438575999998</v>
      </c>
      <c r="N468" s="101">
        <f>SUM(Query2[[#This Row],[Column5]],Query2[[#This Row],[Column6]])</f>
        <v>0</v>
      </c>
      <c r="O468" s="101">
        <f>SUM(Query2[[#This Row],[Column7]],Query2[[#This Row],[Column8]])</f>
        <v>0</v>
      </c>
      <c r="P468" s="101">
        <f>SUM(Query2[[#This Row],[Column10]],Query2[[#This Row],[Column11]])</f>
        <v>663799</v>
      </c>
      <c r="Q468" s="101">
        <f>SUM(Query2[[#This Row],[Column12]],Query2[[#This Row],[Column13]])</f>
        <v>21802.475262799999</v>
      </c>
      <c r="R468" s="103">
        <f>(Query2[[#This Row],[Column4]]/D526)</f>
        <v>0</v>
      </c>
      <c r="S468" s="103">
        <f>(Query2[[#This Row],[Column15]]/O532)</f>
        <v>0</v>
      </c>
      <c r="T468" s="103">
        <f>(Query2[[#This Row],[Column14]]/N532)</f>
        <v>0</v>
      </c>
      <c r="U468" s="103">
        <f>(Query2[[#This Row],[Column9]]/I526)</f>
        <v>5.5550072771381756E-2</v>
      </c>
      <c r="V468" s="103">
        <f>(Query2[[#This Row],[Column17]]/Q532)</f>
        <v>0.67524170737699218</v>
      </c>
      <c r="W468" s="103">
        <f>(Query2[[#This Row],[Column10]]+Query2[[#This Row],[Column11]]/J526+K526)</f>
        <v>4955681.0375332534</v>
      </c>
      <c r="X468" s="104">
        <f>(Query2[[#This Row],[Column5]]+Query2[[#This Row],[Column6]])</f>
        <v>0</v>
      </c>
      <c r="Y468" s="104">
        <f>(Query2[[#This Row],[Column7]]+Query2[[#This Row],[Column8]])</f>
        <v>0</v>
      </c>
      <c r="Z468" s="104">
        <f>(Query2[[#This Row],[Column10]]+Query2[[#This Row],[Column11]])</f>
        <v>663799</v>
      </c>
      <c r="AA468" s="104">
        <f>(Query2[[#This Row],[Column12]]+Query2[[#This Row],[Column13]])</f>
        <v>21802.475262799999</v>
      </c>
      <c r="AB468" s="104">
        <f>(G526+H526/E526+F526)</f>
        <v>97206.515527264317</v>
      </c>
      <c r="AC468" s="104">
        <f>(G526+H526/D526)</f>
        <v>22.743102715678546</v>
      </c>
      <c r="AD468" s="104">
        <f>(E526+F526/D526)</f>
        <v>428.65993321289756</v>
      </c>
      <c r="AE468" s="104">
        <f>(L526+M526/J526+K526)</f>
        <v>4873336.325802546</v>
      </c>
      <c r="AF468" s="104">
        <f>(Query2[[#This Row],[Column12]]+Query2[[#This Row],[Column13]]/I526)</f>
        <v>17795.03171539223</v>
      </c>
      <c r="AG468" s="104">
        <f>(J526+K526/I526)</f>
        <v>6843931.3520920407</v>
      </c>
      <c r="AH468" s="102" t="s">
        <v>169</v>
      </c>
    </row>
    <row r="469" spans="1:34">
      <c r="A469" s="105" t="s">
        <v>212</v>
      </c>
      <c r="B469" s="101" t="s">
        <v>29</v>
      </c>
      <c r="C469" s="101" t="s">
        <v>89</v>
      </c>
      <c r="D469" s="101">
        <v>5087</v>
      </c>
      <c r="E469" s="101">
        <v>65</v>
      </c>
      <c r="F469" s="101">
        <v>9867</v>
      </c>
      <c r="G469" s="101">
        <v>2.9476016999999999</v>
      </c>
      <c r="H469" s="101">
        <v>310.04535170000003</v>
      </c>
      <c r="I469" s="101">
        <v>2069895</v>
      </c>
      <c r="J469" s="101">
        <v>2114460</v>
      </c>
      <c r="K469" s="101">
        <v>1161107</v>
      </c>
      <c r="L469" s="101">
        <v>103889.58657</v>
      </c>
      <c r="M469" s="101">
        <v>17541.6837834</v>
      </c>
      <c r="N469" s="101">
        <f>SUM(Query2[[#This Row],[Column5]],Query2[[#This Row],[Column6]])</f>
        <v>9932</v>
      </c>
      <c r="O469" s="101">
        <f>SUM(Query2[[#This Row],[Column7]],Query2[[#This Row],[Column8]])</f>
        <v>312.99295340000003</v>
      </c>
      <c r="P469" s="101">
        <f>SUM(Query2[[#This Row],[Column10]],Query2[[#This Row],[Column11]])</f>
        <v>3275567</v>
      </c>
      <c r="Q469" s="101">
        <f>SUM(Query2[[#This Row],[Column12]],Query2[[#This Row],[Column13]])</f>
        <v>121431.2703534</v>
      </c>
      <c r="R469" s="103">
        <f>(Query2[[#This Row],[Column4]]/D527)</f>
        <v>4.6207870743677847E-4</v>
      </c>
      <c r="S469" s="103">
        <f>(Query2[[#This Row],[Column15]]/O533)</f>
        <v>0.8528340057682593</v>
      </c>
      <c r="T469" s="103">
        <f>(Query2[[#This Row],[Column14]]/N533)</f>
        <v>0.54842628382109326</v>
      </c>
      <c r="U469" s="103">
        <f>(Query2[[#This Row],[Column9]]/I527)</f>
        <v>7.164473812846954E-3</v>
      </c>
      <c r="V469" s="103">
        <f>(Query2[[#This Row],[Column17]]/Q533)</f>
        <v>6.1742227613503529</v>
      </c>
      <c r="W469" s="103">
        <f>(Query2[[#This Row],[Column10]]+Query2[[#This Row],[Column11]]/J527+K527)</f>
        <v>105913946.00694318</v>
      </c>
      <c r="X469" s="104">
        <f>(Query2[[#This Row],[Column5]]+Query2[[#This Row],[Column6]])</f>
        <v>9932</v>
      </c>
      <c r="Y469" s="104">
        <f>(Query2[[#This Row],[Column7]]+Query2[[#This Row],[Column8]])</f>
        <v>312.99295340000003</v>
      </c>
      <c r="Z469" s="104">
        <f>(Query2[[#This Row],[Column10]]+Query2[[#This Row],[Column11]])</f>
        <v>3275567</v>
      </c>
      <c r="AA469" s="104">
        <f>(Query2[[#This Row],[Column12]]+Query2[[#This Row],[Column13]])</f>
        <v>121431.2703534</v>
      </c>
      <c r="AB469" s="104">
        <f>(G527+H527/E527+F527)</f>
        <v>29943579.560194168</v>
      </c>
      <c r="AC469" s="104">
        <f>(G527+H527/D527)</f>
        <v>3249.8727989569147</v>
      </c>
      <c r="AD469" s="104">
        <f>(E527+F527/D527)</f>
        <v>84192.719635038666</v>
      </c>
      <c r="AE469" s="104">
        <f>(L527+M527/J527+K527)</f>
        <v>112504490.3237156</v>
      </c>
      <c r="AF469" s="104">
        <f>(Query2[[#This Row],[Column12]]+Query2[[#This Row],[Column13]]/I527)</f>
        <v>103889.58663071657</v>
      </c>
      <c r="AG469" s="104">
        <f>(J527+K527/I527)</f>
        <v>167229727.35927847</v>
      </c>
      <c r="AH469" s="102" t="s">
        <v>169</v>
      </c>
    </row>
    <row r="470" spans="1:34">
      <c r="A470" s="105" t="s">
        <v>212</v>
      </c>
      <c r="B470" s="101" t="s">
        <v>30</v>
      </c>
      <c r="C470" s="101" t="s">
        <v>89</v>
      </c>
      <c r="D470" s="101">
        <v>6554</v>
      </c>
      <c r="E470" s="101">
        <v>424</v>
      </c>
      <c r="F470" s="101">
        <v>17263</v>
      </c>
      <c r="G470" s="101">
        <v>26.774000000000001</v>
      </c>
      <c r="H470" s="101">
        <v>428.83040999999997</v>
      </c>
      <c r="I470" s="101">
        <v>771856</v>
      </c>
      <c r="J470" s="101">
        <v>407593</v>
      </c>
      <c r="K470" s="101">
        <v>404638</v>
      </c>
      <c r="L470" s="101">
        <v>19167.653539999999</v>
      </c>
      <c r="M470" s="101">
        <v>9734.0014100000008</v>
      </c>
      <c r="N470" s="101">
        <f>SUM(Query2[[#This Row],[Column5]],Query2[[#This Row],[Column6]])</f>
        <v>17687</v>
      </c>
      <c r="O470" s="101">
        <f>SUM(Query2[[#This Row],[Column7]],Query2[[#This Row],[Column8]])</f>
        <v>455.60440999999997</v>
      </c>
      <c r="P470" s="101">
        <f>SUM(Query2[[#This Row],[Column10]],Query2[[#This Row],[Column11]])</f>
        <v>812231</v>
      </c>
      <c r="Q470" s="101">
        <f>SUM(Query2[[#This Row],[Column12]],Query2[[#This Row],[Column13]])</f>
        <v>28901.65495</v>
      </c>
      <c r="R470" s="103" t="e">
        <f>(Query2[[#This Row],[Column4]]/#REF!)</f>
        <v>#REF!</v>
      </c>
      <c r="S470" s="103" t="e">
        <f>(Query2[[#This Row],[Column15]]/O534)</f>
        <v>#DIV/0!</v>
      </c>
      <c r="T470" s="103" t="e">
        <f>(Query2[[#This Row],[Column14]]/N534)</f>
        <v>#DIV/0!</v>
      </c>
      <c r="U470" s="103" t="e">
        <f>(Query2[[#This Row],[Column9]]/#REF!)</f>
        <v>#REF!</v>
      </c>
      <c r="V470" s="103">
        <f>(Query2[[#This Row],[Column17]]/Q534)</f>
        <v>6.8967143389549623E-2</v>
      </c>
      <c r="W470" s="103" t="e">
        <f>(Query2[[#This Row],[Column10]]+Query2[[#This Row],[Column11]]/#REF!+#REF!)</f>
        <v>#REF!</v>
      </c>
      <c r="X470" s="104">
        <f>(Query2[[#This Row],[Column5]]+Query2[[#This Row],[Column6]])</f>
        <v>17687</v>
      </c>
      <c r="Y470" s="104">
        <f>(Query2[[#This Row],[Column7]]+Query2[[#This Row],[Column8]])</f>
        <v>455.60440999999997</v>
      </c>
      <c r="Z470" s="104">
        <f>(Query2[[#This Row],[Column10]]+Query2[[#This Row],[Column11]])</f>
        <v>812231</v>
      </c>
      <c r="AA470" s="104">
        <f>(Query2[[#This Row],[Column12]]+Query2[[#This Row],[Column13]])</f>
        <v>28901.65495</v>
      </c>
      <c r="AB470" s="104" t="e">
        <f>(#REF!+#REF!/#REF!+#REF!)</f>
        <v>#REF!</v>
      </c>
      <c r="AC470" s="104" t="e">
        <f>(#REF!+#REF!/#REF!)</f>
        <v>#REF!</v>
      </c>
      <c r="AD470" s="104" t="e">
        <f>(#REF!+#REF!/#REF!)</f>
        <v>#REF!</v>
      </c>
      <c r="AE470" s="104" t="e">
        <f>(#REF!+#REF!/#REF!+#REF!)</f>
        <v>#REF!</v>
      </c>
      <c r="AF470" s="104" t="e">
        <f>(Query2[[#This Row],[Column12]]+Query2[[#This Row],[Column13]]/#REF!)</f>
        <v>#REF!</v>
      </c>
      <c r="AG470" s="104" t="e">
        <f>(#REF!+#REF!/#REF!)</f>
        <v>#REF!</v>
      </c>
      <c r="AH470" s="102" t="s">
        <v>169</v>
      </c>
    </row>
    <row r="471" spans="1:34">
      <c r="A471" s="105" t="s">
        <v>212</v>
      </c>
      <c r="B471" s="101" t="s">
        <v>31</v>
      </c>
      <c r="C471" s="101" t="s">
        <v>89</v>
      </c>
      <c r="D471" s="101">
        <v>6014</v>
      </c>
      <c r="E471" s="101">
        <v>566</v>
      </c>
      <c r="F471" s="101">
        <v>17604</v>
      </c>
      <c r="G471" s="101">
        <v>8.0762704000000003</v>
      </c>
      <c r="H471" s="101">
        <v>370.50880759999995</v>
      </c>
      <c r="I471" s="101">
        <v>503111</v>
      </c>
      <c r="J471" s="101">
        <v>496341</v>
      </c>
      <c r="K471" s="101">
        <v>273814</v>
      </c>
      <c r="L471" s="101">
        <v>17423.011442399998</v>
      </c>
      <c r="M471" s="101">
        <v>4251.9234295999995</v>
      </c>
      <c r="N471" s="101">
        <f>SUM(Query2[[#This Row],[Column5]],Query2[[#This Row],[Column6]])</f>
        <v>18170</v>
      </c>
      <c r="O471" s="101">
        <f>SUM(Query2[[#This Row],[Column7]],Query2[[#This Row],[Column8]])</f>
        <v>378.58507799999995</v>
      </c>
      <c r="P471" s="101">
        <f>SUM(Query2[[#This Row],[Column10]],Query2[[#This Row],[Column11]])</f>
        <v>770155</v>
      </c>
      <c r="Q471" s="101">
        <f>SUM(Query2[[#This Row],[Column12]],Query2[[#This Row],[Column13]])</f>
        <v>21674.934871999998</v>
      </c>
      <c r="R471" s="103">
        <f>(Query2[[#This Row],[Column4]]/D528)</f>
        <v>8.7497859474131175E-4</v>
      </c>
      <c r="S471" s="103">
        <f>(Query2[[#This Row],[Column15]]/O535)</f>
        <v>2.3959220874336196E-4</v>
      </c>
      <c r="T471" s="103">
        <f>(Query2[[#This Row],[Column14]]/N535)</f>
        <v>4.2818238486418397E-4</v>
      </c>
      <c r="U471" s="103">
        <f>(Query2[[#This Row],[Column9]]/I528)</f>
        <v>2.2252311993857771E-2</v>
      </c>
      <c r="V471" s="103">
        <f>(Query2[[#This Row],[Column17]]/Q535)</f>
        <v>8.8177716888238732E-3</v>
      </c>
      <c r="W471" s="103">
        <f>(Query2[[#This Row],[Column10]]+Query2[[#This Row],[Column11]]/J528+K528)</f>
        <v>21347499.013337627</v>
      </c>
      <c r="X471" s="104">
        <f>(Query2[[#This Row],[Column5]]+Query2[[#This Row],[Column6]])</f>
        <v>18170</v>
      </c>
      <c r="Y471" s="104">
        <f>(Query2[[#This Row],[Column7]]+Query2[[#This Row],[Column8]])</f>
        <v>378.58507799999995</v>
      </c>
      <c r="Z471" s="104">
        <f>(Query2[[#This Row],[Column10]]+Query2[[#This Row],[Column11]])</f>
        <v>770155</v>
      </c>
      <c r="AA471" s="104">
        <f>(Query2[[#This Row],[Column12]]+Query2[[#This Row],[Column13]])</f>
        <v>21674.934871999998</v>
      </c>
      <c r="AB471" s="104">
        <f t="shared" ref="AB471:AB485" si="127">(G528+H528/E528+F528)</f>
        <v>12976936.400954129</v>
      </c>
      <c r="AC471" s="104">
        <f t="shared" ref="AC471:AC485" si="128">(G528+H528/D528)</f>
        <v>1397.0100927326168</v>
      </c>
      <c r="AD471" s="104">
        <f t="shared" ref="AD471:AD485" si="129">(E528+F528/D528)</f>
        <v>27569.887812729557</v>
      </c>
      <c r="AE471" s="104">
        <f t="shared" ref="AE471:AE485" si="130">(L528+M528/J528+K528)</f>
        <v>22022368.956015039</v>
      </c>
      <c r="AF471" s="104">
        <f>(Query2[[#This Row],[Column12]]+Query2[[#This Row],[Column13]]/I528)</f>
        <v>17423.011630460143</v>
      </c>
      <c r="AG471" s="104">
        <f t="shared" ref="AG471:AG485" si="131">(J528+K528/I528)</f>
        <v>20529440.9222348</v>
      </c>
      <c r="AH471" s="102" t="s">
        <v>169</v>
      </c>
    </row>
    <row r="472" spans="1:34">
      <c r="A472" s="105" t="s">
        <v>212</v>
      </c>
      <c r="B472" s="101" t="s">
        <v>32</v>
      </c>
      <c r="C472" s="101" t="s">
        <v>89</v>
      </c>
      <c r="D472" s="101">
        <v>0</v>
      </c>
      <c r="E472" s="101">
        <v>0</v>
      </c>
      <c r="F472" s="101">
        <v>0</v>
      </c>
      <c r="G472" s="101">
        <v>0</v>
      </c>
      <c r="H472" s="101">
        <v>0</v>
      </c>
      <c r="I472" s="101">
        <v>7973964</v>
      </c>
      <c r="J472" s="101">
        <v>6858230</v>
      </c>
      <c r="K472" s="101">
        <v>4952873</v>
      </c>
      <c r="L472" s="101">
        <v>336895.33799000003</v>
      </c>
      <c r="M472" s="101">
        <v>81668.926359999998</v>
      </c>
      <c r="N472" s="101">
        <f>SUM(Query2[[#This Row],[Column5]],Query2[[#This Row],[Column6]])</f>
        <v>0</v>
      </c>
      <c r="O472" s="101">
        <f>SUM(Query2[[#This Row],[Column7]],Query2[[#This Row],[Column8]])</f>
        <v>0</v>
      </c>
      <c r="P472" s="101">
        <f>SUM(Query2[[#This Row],[Column10]],Query2[[#This Row],[Column11]])</f>
        <v>11811103</v>
      </c>
      <c r="Q472" s="101">
        <f>SUM(Query2[[#This Row],[Column12]],Query2[[#This Row],[Column13]])</f>
        <v>418564.26435000001</v>
      </c>
      <c r="R472" s="103" t="e">
        <f>(Query2[[#This Row],[Column4]]/D529)</f>
        <v>#DIV/0!</v>
      </c>
      <c r="S472" s="103">
        <f>(Query2[[#This Row],[Column15]]/O536)</f>
        <v>0</v>
      </c>
      <c r="T472" s="103">
        <f>(Query2[[#This Row],[Column14]]/N536)</f>
        <v>0</v>
      </c>
      <c r="U472" s="103">
        <f>(Query2[[#This Row],[Column9]]/I529)</f>
        <v>1.9886466567441712</v>
      </c>
      <c r="V472" s="103">
        <f>(Query2[[#This Row],[Column17]]/Q536)</f>
        <v>0.22696983994005493</v>
      </c>
      <c r="W472" s="103">
        <f>(Query2[[#This Row],[Column10]]+Query2[[#This Row],[Column11]]/J529+K529)</f>
        <v>7939527.1400514441</v>
      </c>
      <c r="X472" s="104">
        <f>(Query2[[#This Row],[Column5]]+Query2[[#This Row],[Column6]])</f>
        <v>0</v>
      </c>
      <c r="Y472" s="104">
        <f>(Query2[[#This Row],[Column7]]+Query2[[#This Row],[Column8]])</f>
        <v>0</v>
      </c>
      <c r="Z472" s="104">
        <f>(Query2[[#This Row],[Column10]]+Query2[[#This Row],[Column11]])</f>
        <v>11811103</v>
      </c>
      <c r="AA472" s="104">
        <f>(Query2[[#This Row],[Column12]]+Query2[[#This Row],[Column13]])</f>
        <v>418564.26435000001</v>
      </c>
      <c r="AB472" s="104" t="e">
        <f t="shared" si="127"/>
        <v>#DIV/0!</v>
      </c>
      <c r="AC472" s="104" t="e">
        <f t="shared" si="128"/>
        <v>#DIV/0!</v>
      </c>
      <c r="AD472" s="104" t="e">
        <f t="shared" si="129"/>
        <v>#DIV/0!</v>
      </c>
      <c r="AE472" s="104">
        <f t="shared" si="130"/>
        <v>1176870.7931800839</v>
      </c>
      <c r="AF472" s="104">
        <f>(Query2[[#This Row],[Column12]]+Query2[[#This Row],[Column13]]/I529)</f>
        <v>336895.35835761612</v>
      </c>
      <c r="AG472" s="104">
        <f t="shared" si="131"/>
        <v>2314371.2696668417</v>
      </c>
      <c r="AH472" s="102" t="s">
        <v>169</v>
      </c>
    </row>
    <row r="473" spans="1:34">
      <c r="A473" s="105" t="s">
        <v>212</v>
      </c>
      <c r="B473" s="101" t="s">
        <v>33</v>
      </c>
      <c r="C473" s="101" t="s">
        <v>89</v>
      </c>
      <c r="D473" s="101">
        <v>14804724</v>
      </c>
      <c r="E473" s="101">
        <v>109955</v>
      </c>
      <c r="F473" s="101">
        <v>41016960</v>
      </c>
      <c r="G473" s="101">
        <v>6642.1708501000003</v>
      </c>
      <c r="H473" s="101">
        <v>1610205.2357369</v>
      </c>
      <c r="I473" s="101">
        <v>33248464</v>
      </c>
      <c r="J473" s="101">
        <v>29862240</v>
      </c>
      <c r="K473" s="101">
        <v>36279862</v>
      </c>
      <c r="L473" s="101">
        <v>1657443.2175067002</v>
      </c>
      <c r="M473" s="101">
        <v>707087.15376229992</v>
      </c>
      <c r="N473" s="101">
        <f>SUM(Query2[[#This Row],[Column5]],Query2[[#This Row],[Column6]])</f>
        <v>41126915</v>
      </c>
      <c r="O473" s="101">
        <f>SUM(Query2[[#This Row],[Column7]],Query2[[#This Row],[Column8]])</f>
        <v>1616847.406587</v>
      </c>
      <c r="P473" s="101">
        <f>SUM(Query2[[#This Row],[Column10]],Query2[[#This Row],[Column11]])</f>
        <v>66142102</v>
      </c>
      <c r="Q473" s="101">
        <f>SUM(Query2[[#This Row],[Column12]],Query2[[#This Row],[Column13]])</f>
        <v>2364530.3712690002</v>
      </c>
      <c r="R473" s="103" t="e">
        <f>(Query2[[#This Row],[Column4]]/D530)</f>
        <v>#DIV/0!</v>
      </c>
      <c r="S473" s="103">
        <f>(Query2[[#This Row],[Column15]]/O537)</f>
        <v>1005.6985994454504</v>
      </c>
      <c r="T473" s="103">
        <f>(Query2[[#This Row],[Column14]]/N537)</f>
        <v>671.73401388321759</v>
      </c>
      <c r="U473" s="103">
        <f>(Query2[[#This Row],[Column9]]/I530)</f>
        <v>45.604502229580241</v>
      </c>
      <c r="V473" s="103">
        <f>(Query2[[#This Row],[Column17]]/Q537)</f>
        <v>24.697390061733657</v>
      </c>
      <c r="W473" s="103">
        <f>(Query2[[#This Row],[Column10]]+Query2[[#This Row],[Column11]]/J530+K530)</f>
        <v>30122881.410055585</v>
      </c>
      <c r="X473" s="104">
        <f>(Query2[[#This Row],[Column5]]+Query2[[#This Row],[Column6]])</f>
        <v>41126915</v>
      </c>
      <c r="Y473" s="104">
        <f>(Query2[[#This Row],[Column7]]+Query2[[#This Row],[Column8]])</f>
        <v>1616847.406587</v>
      </c>
      <c r="Z473" s="104">
        <f>(Query2[[#This Row],[Column10]]+Query2[[#This Row],[Column11]])</f>
        <v>66142102</v>
      </c>
      <c r="AA473" s="104">
        <f>(Query2[[#This Row],[Column12]]+Query2[[#This Row],[Column13]])</f>
        <v>2364530.3712690002</v>
      </c>
      <c r="AB473" s="104" t="e">
        <f t="shared" si="127"/>
        <v>#DIV/0!</v>
      </c>
      <c r="AC473" s="104" t="e">
        <f t="shared" si="128"/>
        <v>#DIV/0!</v>
      </c>
      <c r="AD473" s="104" t="e">
        <f t="shared" si="129"/>
        <v>#DIV/0!</v>
      </c>
      <c r="AE473" s="104">
        <f t="shared" si="130"/>
        <v>278218.8736956318</v>
      </c>
      <c r="AF473" s="104">
        <f>(Query2[[#This Row],[Column12]]+Query2[[#This Row],[Column13]]/I530)</f>
        <v>1657444.187366772</v>
      </c>
      <c r="AG473" s="104">
        <f t="shared" si="131"/>
        <v>410359.35738161829</v>
      </c>
      <c r="AH473" s="102" t="s">
        <v>169</v>
      </c>
    </row>
    <row r="474" spans="1:34">
      <c r="A474" s="105" t="s">
        <v>212</v>
      </c>
      <c r="B474" s="101" t="s">
        <v>34</v>
      </c>
      <c r="C474" s="101" t="s">
        <v>89</v>
      </c>
      <c r="D474" s="101">
        <v>9181160</v>
      </c>
      <c r="E474" s="101">
        <v>24990</v>
      </c>
      <c r="F474" s="101">
        <v>22551688</v>
      </c>
      <c r="G474" s="101">
        <v>1311.53511</v>
      </c>
      <c r="H474" s="101">
        <v>672774.75973000005</v>
      </c>
      <c r="I474" s="101">
        <v>47114814</v>
      </c>
      <c r="J474" s="101">
        <v>22516255</v>
      </c>
      <c r="K474" s="101">
        <v>25707272</v>
      </c>
      <c r="L474" s="101">
        <v>1271473.7102999999</v>
      </c>
      <c r="M474" s="101">
        <v>496079.26784960012</v>
      </c>
      <c r="N474" s="101">
        <f>SUM(Query2[[#This Row],[Column5]],Query2[[#This Row],[Column6]])</f>
        <v>22576678</v>
      </c>
      <c r="O474" s="101">
        <f>SUM(Query2[[#This Row],[Column7]],Query2[[#This Row],[Column8]])</f>
        <v>674086.2948400001</v>
      </c>
      <c r="P474" s="101">
        <f>SUM(Query2[[#This Row],[Column10]],Query2[[#This Row],[Column11]])</f>
        <v>48223527</v>
      </c>
      <c r="Q474" s="101">
        <f>SUM(Query2[[#This Row],[Column12]],Query2[[#This Row],[Column13]])</f>
        <v>1767552.9781496001</v>
      </c>
      <c r="R474" s="103">
        <f>(Query2[[#This Row],[Column4]]/D531)</f>
        <v>1886.0230073952341</v>
      </c>
      <c r="S474" s="103">
        <f>(Query2[[#This Row],[Column15]]/O538)</f>
        <v>3.3968263064875228</v>
      </c>
      <c r="T474" s="103">
        <f>(Query2[[#This Row],[Column14]]/N538)</f>
        <v>7.1258670738708902</v>
      </c>
      <c r="U474" s="103">
        <f>(Query2[[#This Row],[Column9]]/I531)</f>
        <v>22.551454278977644</v>
      </c>
      <c r="V474" s="103">
        <f>(Query2[[#This Row],[Column17]]/Q538)</f>
        <v>8.4562695180999601</v>
      </c>
      <c r="W474" s="103">
        <f>(Query2[[#This Row],[Column10]]+Query2[[#This Row],[Column11]]/J531+K531)</f>
        <v>23748103.531047869</v>
      </c>
      <c r="X474" s="104">
        <f>(Query2[[#This Row],[Column5]]+Query2[[#This Row],[Column6]])</f>
        <v>22576678</v>
      </c>
      <c r="Y474" s="104">
        <f>(Query2[[#This Row],[Column7]]+Query2[[#This Row],[Column8]])</f>
        <v>674086.2948400001</v>
      </c>
      <c r="Z474" s="104">
        <f>(Query2[[#This Row],[Column10]]+Query2[[#This Row],[Column11]])</f>
        <v>48223527</v>
      </c>
      <c r="AA474" s="104">
        <f>(Query2[[#This Row],[Column12]]+Query2[[#This Row],[Column13]])</f>
        <v>1767552.9781496001</v>
      </c>
      <c r="AB474" s="104">
        <f t="shared" si="127"/>
        <v>8840.0136120799998</v>
      </c>
      <c r="AC474" s="104">
        <f t="shared" si="128"/>
        <v>1.5282083859490549</v>
      </c>
      <c r="AD474" s="104">
        <f t="shared" si="129"/>
        <v>36.814092029580934</v>
      </c>
      <c r="AE474" s="104">
        <f t="shared" si="130"/>
        <v>1339790.4370255205</v>
      </c>
      <c r="AF474" s="104">
        <f>(Query2[[#This Row],[Column12]]+Query2[[#This Row],[Column13]]/I531)</f>
        <v>1271473.9477477998</v>
      </c>
      <c r="AG474" s="104">
        <f t="shared" si="131"/>
        <v>2229396.5896174349</v>
      </c>
      <c r="AH474" s="102" t="s">
        <v>169</v>
      </c>
    </row>
    <row r="475" spans="1:34">
      <c r="A475" s="105" t="s">
        <v>212</v>
      </c>
      <c r="B475" s="101" t="s">
        <v>35</v>
      </c>
      <c r="C475" s="101" t="s">
        <v>89</v>
      </c>
      <c r="D475" s="101">
        <v>6941</v>
      </c>
      <c r="E475" s="101">
        <v>0</v>
      </c>
      <c r="F475" s="101">
        <v>29572</v>
      </c>
      <c r="G475" s="101">
        <v>0</v>
      </c>
      <c r="H475" s="101">
        <v>702.38330400000007</v>
      </c>
      <c r="I475" s="101">
        <v>2332356</v>
      </c>
      <c r="J475" s="101">
        <v>1869135</v>
      </c>
      <c r="K475" s="101">
        <v>1369249</v>
      </c>
      <c r="L475" s="101">
        <v>75875.66777</v>
      </c>
      <c r="M475" s="101">
        <v>17043.421478700002</v>
      </c>
      <c r="N475" s="101">
        <f>SUM(Query2[[#This Row],[Column5]],Query2[[#This Row],[Column6]])</f>
        <v>29572</v>
      </c>
      <c r="O475" s="101">
        <f>SUM(Query2[[#This Row],[Column7]],Query2[[#This Row],[Column8]])</f>
        <v>702.38330400000007</v>
      </c>
      <c r="P475" s="101">
        <f>SUM(Query2[[#This Row],[Column10]],Query2[[#This Row],[Column11]])</f>
        <v>3238384</v>
      </c>
      <c r="Q475" s="101">
        <f>SUM(Query2[[#This Row],[Column12]],Query2[[#This Row],[Column13]])</f>
        <v>92919.089248700009</v>
      </c>
      <c r="R475" s="103">
        <f>(Query2[[#This Row],[Column4]]/D532)</f>
        <v>1.0901523480446049</v>
      </c>
      <c r="S475" s="103">
        <f>(Query2[[#This Row],[Column15]]/O539)</f>
        <v>7.1930156370780124E-2</v>
      </c>
      <c r="T475" s="103">
        <f>(Query2[[#This Row],[Column14]]/N539)</f>
        <v>0.11034451878192666</v>
      </c>
      <c r="U475" s="103">
        <f>(Query2[[#This Row],[Column9]]/I532)</f>
        <v>3.0060201444783123</v>
      </c>
      <c r="V475" s="103">
        <f>(Query2[[#This Row],[Column17]]/Q539)</f>
        <v>0.27252178722589643</v>
      </c>
      <c r="W475" s="103">
        <f>(Query2[[#This Row],[Column10]]+Query2[[#This Row],[Column11]]/J532+K532)</f>
        <v>2294468.6207234841</v>
      </c>
      <c r="X475" s="104">
        <f>(Query2[[#This Row],[Column5]]+Query2[[#This Row],[Column6]])</f>
        <v>29572</v>
      </c>
      <c r="Y475" s="104">
        <f>(Query2[[#This Row],[Column7]]+Query2[[#This Row],[Column8]])</f>
        <v>702.38330400000007</v>
      </c>
      <c r="Z475" s="104">
        <f>(Query2[[#This Row],[Column10]]+Query2[[#This Row],[Column11]])</f>
        <v>3238384</v>
      </c>
      <c r="AA475" s="104">
        <f>(Query2[[#This Row],[Column12]]+Query2[[#This Row],[Column13]])</f>
        <v>92919.089248700009</v>
      </c>
      <c r="AB475" s="104">
        <f t="shared" si="127"/>
        <v>17104.469820539907</v>
      </c>
      <c r="AC475" s="104">
        <f t="shared" si="128"/>
        <v>25.522432550651796</v>
      </c>
      <c r="AD475" s="104">
        <f t="shared" si="129"/>
        <v>428.68226794408668</v>
      </c>
      <c r="AE475" s="104">
        <f t="shared" si="130"/>
        <v>446455.39483856584</v>
      </c>
      <c r="AF475" s="104">
        <f>(Query2[[#This Row],[Column12]]+Query2[[#This Row],[Column13]]/I532)</f>
        <v>75875.689736144239</v>
      </c>
      <c r="AG475" s="104">
        <f t="shared" si="131"/>
        <v>378170.54817984393</v>
      </c>
      <c r="AH475" s="102" t="s">
        <v>169</v>
      </c>
    </row>
    <row r="476" spans="1:34">
      <c r="A476" s="105" t="s">
        <v>212</v>
      </c>
      <c r="B476" s="101" t="s">
        <v>36</v>
      </c>
      <c r="C476" s="101" t="s">
        <v>89</v>
      </c>
      <c r="D476" s="101">
        <v>1403101</v>
      </c>
      <c r="E476" s="101">
        <v>11868</v>
      </c>
      <c r="F476" s="101">
        <v>2863291</v>
      </c>
      <c r="G476" s="101">
        <v>606.11627999999996</v>
      </c>
      <c r="H476" s="101">
        <v>160656.86837000001</v>
      </c>
      <c r="I476" s="101">
        <v>5881888</v>
      </c>
      <c r="J476" s="101">
        <v>3383681</v>
      </c>
      <c r="K476" s="101">
        <v>2438416</v>
      </c>
      <c r="L476" s="101">
        <v>148077.05016119999</v>
      </c>
      <c r="M476" s="101">
        <v>45112.79451</v>
      </c>
      <c r="N476" s="101">
        <f>SUM(Query2[[#This Row],[Column5]],Query2[[#This Row],[Column6]])</f>
        <v>2875159</v>
      </c>
      <c r="O476" s="101">
        <f>SUM(Query2[[#This Row],[Column7]],Query2[[#This Row],[Column8]])</f>
        <v>161262.98465</v>
      </c>
      <c r="P476" s="101">
        <f>SUM(Query2[[#This Row],[Column10]],Query2[[#This Row],[Column11]])</f>
        <v>5822097</v>
      </c>
      <c r="Q476" s="101">
        <f>SUM(Query2[[#This Row],[Column12]],Query2[[#This Row],[Column13]])</f>
        <v>193189.8446712</v>
      </c>
      <c r="R476" s="103">
        <f>(Query2[[#This Row],[Column4]]/D533)</f>
        <v>234.55382815112003</v>
      </c>
      <c r="S476" s="103" t="e">
        <f>(Query2[[#This Row],[Column15]]/O540)</f>
        <v>#DIV/0!</v>
      </c>
      <c r="T476" s="103" t="e">
        <f>(Query2[[#This Row],[Column14]]/N540)</f>
        <v>#DIV/0!</v>
      </c>
      <c r="U476" s="103">
        <f>(Query2[[#This Row],[Column9]]/I533)</f>
        <v>11.56551985858415</v>
      </c>
      <c r="V476" s="103">
        <f>(Query2[[#This Row],[Column17]]/Q540)</f>
        <v>0.95905312600696513</v>
      </c>
      <c r="W476" s="103">
        <f>(Query2[[#This Row],[Column10]]+Query2[[#This Row],[Column11]]/J533+K533)</f>
        <v>3658592.2202291116</v>
      </c>
      <c r="X476" s="104">
        <f>(Query2[[#This Row],[Column5]]+Query2[[#This Row],[Column6]])</f>
        <v>2875159</v>
      </c>
      <c r="Y476" s="104">
        <f>(Query2[[#This Row],[Column7]]+Query2[[#This Row],[Column8]])</f>
        <v>161262.98465</v>
      </c>
      <c r="Z476" s="104">
        <f>(Query2[[#This Row],[Column10]]+Query2[[#This Row],[Column11]])</f>
        <v>5822097</v>
      </c>
      <c r="AA476" s="104">
        <f>(Query2[[#This Row],[Column12]]+Query2[[#This Row],[Column13]])</f>
        <v>193189.8446712</v>
      </c>
      <c r="AB476" s="104">
        <f t="shared" si="127"/>
        <v>17570.945319974588</v>
      </c>
      <c r="AC476" s="104">
        <f t="shared" si="128"/>
        <v>7.3478375097960544</v>
      </c>
      <c r="AD476" s="104">
        <f t="shared" si="129"/>
        <v>549.93597459043804</v>
      </c>
      <c r="AE476" s="104">
        <f t="shared" si="130"/>
        <v>290499.27776553878</v>
      </c>
      <c r="AF476" s="104">
        <f>(Query2[[#This Row],[Column12]]+Query2[[#This Row],[Column13]]/I533)</f>
        <v>148077.13886620777</v>
      </c>
      <c r="AG476" s="104">
        <f t="shared" si="131"/>
        <v>467109.54054596112</v>
      </c>
      <c r="AH476" s="102" t="s">
        <v>169</v>
      </c>
    </row>
    <row r="477" spans="1:34">
      <c r="A477" s="105" t="s">
        <v>212</v>
      </c>
      <c r="B477" s="101" t="s">
        <v>37</v>
      </c>
      <c r="C477" s="101" t="s">
        <v>89</v>
      </c>
      <c r="D477" s="101">
        <v>78004</v>
      </c>
      <c r="E477" s="101">
        <v>4157</v>
      </c>
      <c r="F477" s="101">
        <v>254008</v>
      </c>
      <c r="G477" s="101">
        <v>167.73599999999999</v>
      </c>
      <c r="H477" s="101">
        <v>8358.8027935000009</v>
      </c>
      <c r="I477" s="101">
        <v>4341812</v>
      </c>
      <c r="J477" s="101">
        <v>4896545</v>
      </c>
      <c r="K477" s="101">
        <v>2932229</v>
      </c>
      <c r="L477" s="101">
        <v>254867.21559000001</v>
      </c>
      <c r="M477" s="101">
        <v>31899.510432700001</v>
      </c>
      <c r="N477" s="101">
        <f>SUM(Query2[[#This Row],[Column5]],Query2[[#This Row],[Column6]])</f>
        <v>258165</v>
      </c>
      <c r="O477" s="101">
        <f>SUM(Query2[[#This Row],[Column7]],Query2[[#This Row],[Column8]])</f>
        <v>8526.5387935000017</v>
      </c>
      <c r="P477" s="101">
        <f>SUM(Query2[[#This Row],[Column10]],Query2[[#This Row],[Column11]])</f>
        <v>7828774</v>
      </c>
      <c r="Q477" s="101">
        <f>SUM(Query2[[#This Row],[Column12]],Query2[[#This Row],[Column13]])</f>
        <v>286766.72602270002</v>
      </c>
      <c r="R477" s="103" t="e">
        <f>(Query2[[#This Row],[Column4]]/D534)</f>
        <v>#DIV/0!</v>
      </c>
      <c r="S477" s="103">
        <f>(Query2[[#This Row],[Column15]]/O541)</f>
        <v>13.426855801804306</v>
      </c>
      <c r="T477" s="103">
        <f>(Query2[[#This Row],[Column14]]/N541)</f>
        <v>31.723396411894814</v>
      </c>
      <c r="U477" s="103">
        <f>(Query2[[#This Row],[Column9]]/I534)</f>
        <v>0.53754350551977825</v>
      </c>
      <c r="V477" s="103">
        <f>(Query2[[#This Row],[Column17]]/Q541)</f>
        <v>1.0547706833234087</v>
      </c>
      <c r="W477" s="103">
        <f>(Query2[[#This Row],[Column10]]+Query2[[#This Row],[Column11]]/J534+K534)</f>
        <v>10097465.419225477</v>
      </c>
      <c r="X477" s="104">
        <f>(Query2[[#This Row],[Column5]]+Query2[[#This Row],[Column6]])</f>
        <v>258165</v>
      </c>
      <c r="Y477" s="104">
        <f>(Query2[[#This Row],[Column7]]+Query2[[#This Row],[Column8]])</f>
        <v>8526.5387935000017</v>
      </c>
      <c r="Z477" s="104">
        <f>(Query2[[#This Row],[Column10]]+Query2[[#This Row],[Column11]])</f>
        <v>7828774</v>
      </c>
      <c r="AA477" s="104">
        <f>(Query2[[#This Row],[Column12]]+Query2[[#This Row],[Column13]])</f>
        <v>286766.72602270002</v>
      </c>
      <c r="AB477" s="104" t="e">
        <f t="shared" si="127"/>
        <v>#DIV/0!</v>
      </c>
      <c r="AC477" s="104" t="e">
        <f t="shared" si="128"/>
        <v>#DIV/0!</v>
      </c>
      <c r="AD477" s="104" t="e">
        <f t="shared" si="129"/>
        <v>#DIV/0!</v>
      </c>
      <c r="AE477" s="104">
        <f t="shared" si="130"/>
        <v>5538917.561090217</v>
      </c>
      <c r="AF477" s="104">
        <f>(Query2[[#This Row],[Column12]]+Query2[[#This Row],[Column13]]/I534)</f>
        <v>254867.2195393591</v>
      </c>
      <c r="AG477" s="104">
        <f t="shared" si="131"/>
        <v>6994396.6439064536</v>
      </c>
      <c r="AH477" s="102" t="s">
        <v>169</v>
      </c>
    </row>
    <row r="478" spans="1:34">
      <c r="A478" s="105" t="s">
        <v>212</v>
      </c>
      <c r="B478" s="101" t="s">
        <v>38</v>
      </c>
      <c r="C478" s="101" t="s">
        <v>89</v>
      </c>
      <c r="D478" s="101">
        <v>0</v>
      </c>
      <c r="E478" s="101">
        <v>0</v>
      </c>
      <c r="F478" s="101">
        <v>0</v>
      </c>
      <c r="G478" s="101">
        <v>0</v>
      </c>
      <c r="H478" s="101">
        <v>0</v>
      </c>
      <c r="I478" s="101">
        <v>4875464</v>
      </c>
      <c r="J478" s="101">
        <v>4066963</v>
      </c>
      <c r="K478" s="101">
        <v>2856529</v>
      </c>
      <c r="L478" s="101">
        <v>165000.84299999999</v>
      </c>
      <c r="M478" s="101">
        <v>34781.044719999998</v>
      </c>
      <c r="N478" s="101">
        <f>SUM(Query2[[#This Row],[Column5]],Query2[[#This Row],[Column6]])</f>
        <v>0</v>
      </c>
      <c r="O478" s="101">
        <f>SUM(Query2[[#This Row],[Column7]],Query2[[#This Row],[Column8]])</f>
        <v>0</v>
      </c>
      <c r="P478" s="101">
        <f>SUM(Query2[[#This Row],[Column10]],Query2[[#This Row],[Column11]])</f>
        <v>6923492</v>
      </c>
      <c r="Q478" s="101">
        <f>SUM(Query2[[#This Row],[Column12]],Query2[[#This Row],[Column13]])</f>
        <v>199781.88772</v>
      </c>
      <c r="R478" s="103">
        <f>(Query2[[#This Row],[Column4]]/D535)</f>
        <v>0</v>
      </c>
      <c r="S478" s="103">
        <f>(Query2[[#This Row],[Column15]]/O542)</f>
        <v>0</v>
      </c>
      <c r="T478" s="103">
        <f>(Query2[[#This Row],[Column14]]/N542)</f>
        <v>0</v>
      </c>
      <c r="U478" s="103">
        <f>(Query2[[#This Row],[Column9]]/I535)</f>
        <v>0.14413919866587402</v>
      </c>
      <c r="V478" s="103">
        <f>(Query2[[#This Row],[Column17]]/Q542)</f>
        <v>0.45166816089564299</v>
      </c>
      <c r="W478" s="103">
        <f>(Query2[[#This Row],[Column10]]+Query2[[#This Row],[Column11]]/J535+K535)</f>
        <v>41968443.089705586</v>
      </c>
      <c r="X478" s="104">
        <f>(Query2[[#This Row],[Column5]]+Query2[[#This Row],[Column6]])</f>
        <v>0</v>
      </c>
      <c r="Y478" s="104">
        <f>(Query2[[#This Row],[Column7]]+Query2[[#This Row],[Column8]])</f>
        <v>0</v>
      </c>
      <c r="Z478" s="104">
        <f>(Query2[[#This Row],[Column10]]+Query2[[#This Row],[Column11]])</f>
        <v>6923492</v>
      </c>
      <c r="AA478" s="104">
        <f>(Query2[[#This Row],[Column12]]+Query2[[#This Row],[Column13]])</f>
        <v>199781.88772</v>
      </c>
      <c r="AB478" s="104">
        <f t="shared" si="127"/>
        <v>42317448.63038221</v>
      </c>
      <c r="AC478" s="104">
        <f t="shared" si="128"/>
        <v>7823.2145482274545</v>
      </c>
      <c r="AD478" s="104">
        <f t="shared" si="129"/>
        <v>125577.82459002013</v>
      </c>
      <c r="AE478" s="104">
        <f t="shared" si="130"/>
        <v>39660591.236447833</v>
      </c>
      <c r="AF478" s="104">
        <f>(Query2[[#This Row],[Column12]]+Query2[[#This Row],[Column13]]/I535)</f>
        <v>165000.8440282738</v>
      </c>
      <c r="AG478" s="104">
        <f t="shared" si="131"/>
        <v>31843380.120526981</v>
      </c>
      <c r="AH478" s="102" t="s">
        <v>169</v>
      </c>
    </row>
    <row r="479" spans="1:34">
      <c r="A479" s="105" t="s">
        <v>212</v>
      </c>
      <c r="B479" s="101" t="s">
        <v>39</v>
      </c>
      <c r="C479" s="101" t="s">
        <v>89</v>
      </c>
      <c r="D479" s="101">
        <v>2823</v>
      </c>
      <c r="E479" s="101">
        <v>167</v>
      </c>
      <c r="F479" s="101">
        <v>7630</v>
      </c>
      <c r="G479" s="101">
        <v>5.5093899999999998</v>
      </c>
      <c r="H479" s="101">
        <v>572.75890570000001</v>
      </c>
      <c r="I479" s="101">
        <v>4085077</v>
      </c>
      <c r="J479" s="101">
        <v>4579092</v>
      </c>
      <c r="K479" s="101">
        <v>2433854</v>
      </c>
      <c r="L479" s="101">
        <v>222061.48709709998</v>
      </c>
      <c r="M479" s="101">
        <v>42489.877213199972</v>
      </c>
      <c r="N479" s="101">
        <f>SUM(Query2[[#This Row],[Column5]],Query2[[#This Row],[Column6]])</f>
        <v>7797</v>
      </c>
      <c r="O479" s="101">
        <f>SUM(Query2[[#This Row],[Column7]],Query2[[#This Row],[Column8]])</f>
        <v>578.26829570000007</v>
      </c>
      <c r="P479" s="101">
        <f>SUM(Query2[[#This Row],[Column10]],Query2[[#This Row],[Column11]])</f>
        <v>7012946</v>
      </c>
      <c r="Q479" s="101">
        <f>SUM(Query2[[#This Row],[Column12]],Query2[[#This Row],[Column13]])</f>
        <v>264551.36431029998</v>
      </c>
      <c r="R479" s="103">
        <f>(Query2[[#This Row],[Column4]]/D536)</f>
        <v>3.0443770528381135E-4</v>
      </c>
      <c r="S479" s="103">
        <f>(Query2[[#This Row],[Column15]]/O543)</f>
        <v>2.3148606632984823E-3</v>
      </c>
      <c r="T479" s="103">
        <f>(Query2[[#This Row],[Column14]]/N543)</f>
        <v>1.1372772558551473E-3</v>
      </c>
      <c r="U479" s="103">
        <f>(Query2[[#This Row],[Column9]]/I536)</f>
        <v>8.6184864590095736E-2</v>
      </c>
      <c r="V479" s="103">
        <f>(Query2[[#This Row],[Column17]]/Q543)</f>
        <v>8.3254003563680463</v>
      </c>
      <c r="W479" s="103">
        <f>(Query2[[#This Row],[Column10]]+Query2[[#This Row],[Column11]]/J536+K536)</f>
        <v>31373714.10323634</v>
      </c>
      <c r="X479" s="104">
        <f>(Query2[[#This Row],[Column5]]+Query2[[#This Row],[Column6]])</f>
        <v>7797</v>
      </c>
      <c r="Y479" s="104">
        <f>(Query2[[#This Row],[Column7]]+Query2[[#This Row],[Column8]])</f>
        <v>578.26829570000007</v>
      </c>
      <c r="Z479" s="104">
        <f>(Query2[[#This Row],[Column10]]+Query2[[#This Row],[Column11]])</f>
        <v>7012946</v>
      </c>
      <c r="AA479" s="104">
        <f>(Query2[[#This Row],[Column12]]+Query2[[#This Row],[Column13]])</f>
        <v>264551.36431029998</v>
      </c>
      <c r="AB479" s="104">
        <f t="shared" si="127"/>
        <v>23347049.419017781</v>
      </c>
      <c r="AC479" s="104">
        <f t="shared" si="128"/>
        <v>1329.4056433541043</v>
      </c>
      <c r="AD479" s="104">
        <f t="shared" si="129"/>
        <v>26580.517643960589</v>
      </c>
      <c r="AE479" s="104">
        <f t="shared" si="130"/>
        <v>28124682.042375654</v>
      </c>
      <c r="AF479" s="104">
        <f>(Query2[[#This Row],[Column12]]+Query2[[#This Row],[Column13]]/I536)</f>
        <v>222061.48799352968</v>
      </c>
      <c r="AG479" s="104">
        <f t="shared" si="131"/>
        <v>23575555.565299228</v>
      </c>
      <c r="AH479" s="102" t="s">
        <v>169</v>
      </c>
    </row>
    <row r="480" spans="1:34">
      <c r="A480" s="105" t="s">
        <v>212</v>
      </c>
      <c r="B480" s="101" t="s">
        <v>40</v>
      </c>
      <c r="C480" s="101" t="s">
        <v>89</v>
      </c>
      <c r="D480" s="101">
        <v>2309322</v>
      </c>
      <c r="E480" s="101">
        <v>2766</v>
      </c>
      <c r="F480" s="101">
        <v>4102454</v>
      </c>
      <c r="G480" s="101">
        <v>139.5853907</v>
      </c>
      <c r="H480" s="101">
        <v>137696.18806600003</v>
      </c>
      <c r="I480" s="101">
        <v>15708499</v>
      </c>
      <c r="J480" s="101">
        <v>6490271</v>
      </c>
      <c r="K480" s="101">
        <v>8354921</v>
      </c>
      <c r="L480" s="101">
        <v>279568.8176066</v>
      </c>
      <c r="M480" s="101">
        <v>132065.30735070014</v>
      </c>
      <c r="N480" s="101">
        <f>SUM(Query2[[#This Row],[Column5]],Query2[[#This Row],[Column6]])</f>
        <v>4105220</v>
      </c>
      <c r="O480" s="101">
        <f>SUM(Query2[[#This Row],[Column7]],Query2[[#This Row],[Column8]])</f>
        <v>137835.77345670003</v>
      </c>
      <c r="P480" s="101">
        <f>SUM(Query2[[#This Row],[Column10]],Query2[[#This Row],[Column11]])</f>
        <v>14845192</v>
      </c>
      <c r="Q480" s="101">
        <f>SUM(Query2[[#This Row],[Column12]],Query2[[#This Row],[Column13]])</f>
        <v>411634.12495730014</v>
      </c>
      <c r="R480" s="103">
        <f>(Query2[[#This Row],[Column4]]/D537)</f>
        <v>164.78678464392749</v>
      </c>
      <c r="S480" s="103" t="e">
        <f>(Query2[[#This Row],[Column15]]/O544)</f>
        <v>#DIV/0!</v>
      </c>
      <c r="T480" s="103" t="e">
        <f>(Query2[[#This Row],[Column14]]/N544)</f>
        <v>#DIV/0!</v>
      </c>
      <c r="U480" s="103">
        <f>(Query2[[#This Row],[Column9]]/I537)</f>
        <v>6.4590522336846066</v>
      </c>
      <c r="V480" s="103">
        <f>(Query2[[#This Row],[Column17]]/Q544)</f>
        <v>2.821591852809028</v>
      </c>
      <c r="W480" s="103">
        <f>(Query2[[#This Row],[Column10]]+Query2[[#This Row],[Column11]]/J537+K537)</f>
        <v>7992177.2324527586</v>
      </c>
      <c r="X480" s="104">
        <f>(Query2[[#This Row],[Column5]]+Query2[[#This Row],[Column6]])</f>
        <v>4105220</v>
      </c>
      <c r="Y480" s="104">
        <f>(Query2[[#This Row],[Column7]]+Query2[[#This Row],[Column8]])</f>
        <v>137835.77345670003</v>
      </c>
      <c r="Z480" s="104">
        <f>(Query2[[#This Row],[Column10]]+Query2[[#This Row],[Column11]])</f>
        <v>14845192</v>
      </c>
      <c r="AA480" s="104">
        <f>(Query2[[#This Row],[Column12]]+Query2[[#This Row],[Column13]])</f>
        <v>411634.12495730014</v>
      </c>
      <c r="AB480" s="104" t="e">
        <f t="shared" si="127"/>
        <v>#DIV/0!</v>
      </c>
      <c r="AC480" s="104">
        <f t="shared" si="128"/>
        <v>0.11471998350934778</v>
      </c>
      <c r="AD480" s="104">
        <f t="shared" si="129"/>
        <v>4.3688454402740113</v>
      </c>
      <c r="AE480" s="104">
        <f t="shared" si="130"/>
        <v>1578532.5628905483</v>
      </c>
      <c r="AF480" s="104">
        <f>(Query2[[#This Row],[Column12]]+Query2[[#This Row],[Column13]]/I537)</f>
        <v>279568.87190947885</v>
      </c>
      <c r="AG480" s="104">
        <f t="shared" si="131"/>
        <v>1974014.617555087</v>
      </c>
      <c r="AH480" s="102" t="s">
        <v>169</v>
      </c>
    </row>
    <row r="481" spans="1:34">
      <c r="A481" s="105" t="s">
        <v>212</v>
      </c>
      <c r="B481" s="101" t="s">
        <v>41</v>
      </c>
      <c r="C481" s="101" t="s">
        <v>89</v>
      </c>
      <c r="D481" s="101">
        <v>2653709</v>
      </c>
      <c r="E481" s="101">
        <v>10234</v>
      </c>
      <c r="F481" s="101">
        <v>6348341</v>
      </c>
      <c r="G481" s="101">
        <v>304.50832589999999</v>
      </c>
      <c r="H481" s="101">
        <v>231329.0895836</v>
      </c>
      <c r="I481" s="101">
        <v>1077709</v>
      </c>
      <c r="J481" s="101">
        <v>512582</v>
      </c>
      <c r="K481" s="101">
        <v>479004</v>
      </c>
      <c r="L481" s="101">
        <v>21851.735661999999</v>
      </c>
      <c r="M481" s="101">
        <v>7220.4834010000004</v>
      </c>
      <c r="N481" s="101">
        <f>SUM(Query2[[#This Row],[Column5]],Query2[[#This Row],[Column6]])</f>
        <v>6358575</v>
      </c>
      <c r="O481" s="101">
        <f>SUM(Query2[[#This Row],[Column7]],Query2[[#This Row],[Column8]])</f>
        <v>231633.59790950001</v>
      </c>
      <c r="P481" s="101">
        <f>SUM(Query2[[#This Row],[Column10]],Query2[[#This Row],[Column11]])</f>
        <v>991586</v>
      </c>
      <c r="Q481" s="101">
        <f>SUM(Query2[[#This Row],[Column12]],Query2[[#This Row],[Column13]])</f>
        <v>29072.219063</v>
      </c>
      <c r="R481" s="103">
        <f>(Query2[[#This Row],[Column4]]/D538)</f>
        <v>1.8547470376008377</v>
      </c>
      <c r="S481" s="103">
        <f>(Query2[[#This Row],[Column15]]/O545)</f>
        <v>98.491126541453156</v>
      </c>
      <c r="T481" s="103">
        <f>(Query2[[#This Row],[Column14]]/N545)</f>
        <v>107.41017584756499</v>
      </c>
      <c r="U481" s="103">
        <f>(Query2[[#This Row],[Column9]]/I538)</f>
        <v>0.17866386341753249</v>
      </c>
      <c r="V481" s="103">
        <f>(Query2[[#This Row],[Column17]]/Q545)</f>
        <v>0.12130492846239829</v>
      </c>
      <c r="W481" s="103">
        <f>(Query2[[#This Row],[Column10]]+Query2[[#This Row],[Column11]]/J538+K538)</f>
        <v>3142389.1307501611</v>
      </c>
      <c r="X481" s="104">
        <f>(Query2[[#This Row],[Column5]]+Query2[[#This Row],[Column6]])</f>
        <v>6358575</v>
      </c>
      <c r="Y481" s="104">
        <f>(Query2[[#This Row],[Column7]]+Query2[[#This Row],[Column8]])</f>
        <v>231633.59790950001</v>
      </c>
      <c r="Z481" s="104">
        <f>(Query2[[#This Row],[Column10]]+Query2[[#This Row],[Column11]])</f>
        <v>991586</v>
      </c>
      <c r="AA481" s="104">
        <f>(Query2[[#This Row],[Column12]]+Query2[[#This Row],[Column13]])</f>
        <v>29072.219063</v>
      </c>
      <c r="AB481" s="104">
        <f t="shared" si="127"/>
        <v>3155850.9356477009</v>
      </c>
      <c r="AC481" s="104">
        <f t="shared" si="128"/>
        <v>668.98100159719331</v>
      </c>
      <c r="AD481" s="104">
        <f t="shared" si="129"/>
        <v>13106.205229226862</v>
      </c>
      <c r="AE481" s="104">
        <f t="shared" si="130"/>
        <v>2790257.4780678242</v>
      </c>
      <c r="AF481" s="104">
        <f>(Query2[[#This Row],[Column12]]+Query2[[#This Row],[Column13]]/I538)</f>
        <v>21851.736859020217</v>
      </c>
      <c r="AG481" s="104">
        <f t="shared" si="131"/>
        <v>3663506.4359724922</v>
      </c>
      <c r="AH481" s="102" t="s">
        <v>169</v>
      </c>
    </row>
    <row r="482" spans="1:34">
      <c r="A482" s="105" t="s">
        <v>212</v>
      </c>
      <c r="B482" s="101" t="s">
        <v>42</v>
      </c>
      <c r="C482" s="101" t="s">
        <v>89</v>
      </c>
      <c r="D482" s="101">
        <v>0</v>
      </c>
      <c r="E482" s="101">
        <v>0</v>
      </c>
      <c r="F482" s="101">
        <v>0</v>
      </c>
      <c r="G482" s="101">
        <v>0</v>
      </c>
      <c r="H482" s="101">
        <v>0</v>
      </c>
      <c r="I482" s="101">
        <v>3288175</v>
      </c>
      <c r="J482" s="101">
        <v>2598517</v>
      </c>
      <c r="K482" s="101">
        <v>2011656</v>
      </c>
      <c r="L482" s="101">
        <v>113980.77106520001</v>
      </c>
      <c r="M482" s="101">
        <v>33157.237969099995</v>
      </c>
      <c r="N482" s="101">
        <f>SUM(Query2[[#This Row],[Column5]],Query2[[#This Row],[Column6]])</f>
        <v>0</v>
      </c>
      <c r="O482" s="101">
        <f>SUM(Query2[[#This Row],[Column7]],Query2[[#This Row],[Column8]])</f>
        <v>0</v>
      </c>
      <c r="P482" s="101">
        <f>SUM(Query2[[#This Row],[Column10]],Query2[[#This Row],[Column11]])</f>
        <v>4610173</v>
      </c>
      <c r="Q482" s="101">
        <f>SUM(Query2[[#This Row],[Column12]],Query2[[#This Row],[Column13]])</f>
        <v>147138.00903429999</v>
      </c>
      <c r="R482" s="103">
        <f>(Query2[[#This Row],[Column4]]/D539)</f>
        <v>0</v>
      </c>
      <c r="S482" s="103" t="e">
        <f>(Query2[[#This Row],[Column15]]/O546)</f>
        <v>#DIV/0!</v>
      </c>
      <c r="T482" s="103" t="e">
        <f>(Query2[[#This Row],[Column14]]/N546)</f>
        <v>#DIV/0!</v>
      </c>
      <c r="U482" s="103">
        <f>(Query2[[#This Row],[Column9]]/I539)</f>
        <v>0.75144459133805097</v>
      </c>
      <c r="V482" s="103">
        <f>(Query2[[#This Row],[Column17]]/Q546)</f>
        <v>3.394611823602188</v>
      </c>
      <c r="W482" s="103">
        <f>(Query2[[#This Row],[Column10]]+Query2[[#This Row],[Column11]]/J539+K539)</f>
        <v>5700071.364421919</v>
      </c>
      <c r="X482" s="104">
        <f>(Query2[[#This Row],[Column5]]+Query2[[#This Row],[Column6]])</f>
        <v>0</v>
      </c>
      <c r="Y482" s="104">
        <f>(Query2[[#This Row],[Column7]]+Query2[[#This Row],[Column8]])</f>
        <v>0</v>
      </c>
      <c r="Z482" s="104">
        <f>(Query2[[#This Row],[Column10]]+Query2[[#This Row],[Column11]])</f>
        <v>4610173</v>
      </c>
      <c r="AA482" s="104">
        <f>(Query2[[#This Row],[Column12]]+Query2[[#This Row],[Column13]])</f>
        <v>147138.00903429999</v>
      </c>
      <c r="AB482" s="104">
        <f t="shared" si="127"/>
        <v>263104.668935764</v>
      </c>
      <c r="AC482" s="104">
        <f t="shared" si="128"/>
        <v>211.92060951832789</v>
      </c>
      <c r="AD482" s="104">
        <f t="shared" si="129"/>
        <v>5109.3741176168596</v>
      </c>
      <c r="AE482" s="104">
        <f t="shared" si="130"/>
        <v>3406894.7890126463</v>
      </c>
      <c r="AF482" s="104">
        <f>(Query2[[#This Row],[Column12]]+Query2[[#This Row],[Column13]]/I539)</f>
        <v>113980.77864260302</v>
      </c>
      <c r="AG482" s="104">
        <f t="shared" si="131"/>
        <v>5520129.7087962097</v>
      </c>
      <c r="AH482" s="102" t="s">
        <v>169</v>
      </c>
    </row>
    <row r="483" spans="1:34">
      <c r="A483" s="105" t="s">
        <v>212</v>
      </c>
      <c r="B483" s="101" t="s">
        <v>43</v>
      </c>
      <c r="C483" s="101" t="s">
        <v>89</v>
      </c>
      <c r="D483" s="101">
        <v>32511</v>
      </c>
      <c r="E483" s="101">
        <v>1880</v>
      </c>
      <c r="F483" s="101">
        <v>52342</v>
      </c>
      <c r="G483" s="101">
        <v>76.262</v>
      </c>
      <c r="H483" s="101">
        <v>2083.8206409999998</v>
      </c>
      <c r="I483" s="101">
        <v>1851008</v>
      </c>
      <c r="J483" s="101">
        <v>5050167</v>
      </c>
      <c r="K483" s="101">
        <v>749650</v>
      </c>
      <c r="L483" s="101">
        <v>223798.29221000001</v>
      </c>
      <c r="M483" s="101">
        <v>12266.086660000001</v>
      </c>
      <c r="N483" s="101">
        <f>SUM(Query2[[#This Row],[Column5]],Query2[[#This Row],[Column6]])</f>
        <v>54222</v>
      </c>
      <c r="O483" s="101">
        <f>SUM(Query2[[#This Row],[Column7]],Query2[[#This Row],[Column8]])</f>
        <v>2160.082641</v>
      </c>
      <c r="P483" s="101">
        <f>SUM(Query2[[#This Row],[Column10]],Query2[[#This Row],[Column11]])</f>
        <v>5799817</v>
      </c>
      <c r="Q483" s="101">
        <f>SUM(Query2[[#This Row],[Column12]],Query2[[#This Row],[Column13]])</f>
        <v>236064.37887000002</v>
      </c>
      <c r="R483" s="103" t="e">
        <f>(Query2[[#This Row],[Column4]]/D540)</f>
        <v>#DIV/0!</v>
      </c>
      <c r="S483" s="103">
        <f>(Query2[[#This Row],[Column15]]/O547)</f>
        <v>4.4014784053579552E-2</v>
      </c>
      <c r="T483" s="103">
        <f>(Query2[[#This Row],[Column14]]/N547)</f>
        <v>3.5677109721160311E-2</v>
      </c>
      <c r="U483" s="103">
        <f>(Query2[[#This Row],[Column9]]/I540)</f>
        <v>0.37544780730097804</v>
      </c>
      <c r="V483" s="103">
        <f>(Query2[[#This Row],[Column17]]/Q547)</f>
        <v>2.1583672411739618</v>
      </c>
      <c r="W483" s="103">
        <f>(Query2[[#This Row],[Column10]]+Query2[[#This Row],[Column11]]/J540+K540)</f>
        <v>8035405.1809369912</v>
      </c>
      <c r="X483" s="104">
        <f>(Query2[[#This Row],[Column5]]+Query2[[#This Row],[Column6]])</f>
        <v>54222</v>
      </c>
      <c r="Y483" s="104">
        <f>(Query2[[#This Row],[Column7]]+Query2[[#This Row],[Column8]])</f>
        <v>2160.082641</v>
      </c>
      <c r="Z483" s="104">
        <f>(Query2[[#This Row],[Column10]]+Query2[[#This Row],[Column11]])</f>
        <v>5799817</v>
      </c>
      <c r="AA483" s="104">
        <f>(Query2[[#This Row],[Column12]]+Query2[[#This Row],[Column13]])</f>
        <v>236064.37887000002</v>
      </c>
      <c r="AB483" s="104" t="e">
        <f t="shared" si="127"/>
        <v>#DIV/0!</v>
      </c>
      <c r="AC483" s="104" t="e">
        <f t="shared" si="128"/>
        <v>#DIV/0!</v>
      </c>
      <c r="AD483" s="104" t="e">
        <f t="shared" si="129"/>
        <v>#DIV/0!</v>
      </c>
      <c r="AE483" s="104">
        <f t="shared" si="130"/>
        <v>3151546.3805589811</v>
      </c>
      <c r="AF483" s="104">
        <f>(Query2[[#This Row],[Column12]]+Query2[[#This Row],[Column13]]/I540)</f>
        <v>223798.29469798243</v>
      </c>
      <c r="AG483" s="104">
        <f t="shared" si="131"/>
        <v>4143155.6055084914</v>
      </c>
      <c r="AH483" s="102" t="s">
        <v>169</v>
      </c>
    </row>
    <row r="484" spans="1:34">
      <c r="A484" s="105" t="s">
        <v>212</v>
      </c>
      <c r="B484" s="101" t="s">
        <v>44</v>
      </c>
      <c r="C484" s="101" t="s">
        <v>89</v>
      </c>
      <c r="D484" s="101">
        <v>0</v>
      </c>
      <c r="E484" s="101">
        <v>0</v>
      </c>
      <c r="F484" s="101">
        <v>0</v>
      </c>
      <c r="G484" s="101">
        <v>0</v>
      </c>
      <c r="H484" s="101">
        <v>0</v>
      </c>
      <c r="I484" s="101">
        <v>1443171</v>
      </c>
      <c r="J484" s="101">
        <v>752800</v>
      </c>
      <c r="K484" s="101">
        <v>328180</v>
      </c>
      <c r="L484" s="101">
        <v>35545.915026999995</v>
      </c>
      <c r="M484" s="101">
        <v>5267.2920942000001</v>
      </c>
      <c r="N484" s="101">
        <f>SUM(Query2[[#This Row],[Column5]],Query2[[#This Row],[Column6]])</f>
        <v>0</v>
      </c>
      <c r="O484" s="101">
        <f>SUM(Query2[[#This Row],[Column7]],Query2[[#This Row],[Column8]])</f>
        <v>0</v>
      </c>
      <c r="P484" s="101">
        <f>SUM(Query2[[#This Row],[Column10]],Query2[[#This Row],[Column11]])</f>
        <v>1080980</v>
      </c>
      <c r="Q484" s="101">
        <f>SUM(Query2[[#This Row],[Column12]],Query2[[#This Row],[Column13]])</f>
        <v>40813.207121199994</v>
      </c>
      <c r="R484" s="103">
        <f>(Query2[[#This Row],[Column4]]/D541)</f>
        <v>0</v>
      </c>
      <c r="S484" s="103" t="e">
        <f>(Query2[[#This Row],[Column15]]/O548)</f>
        <v>#DIV/0!</v>
      </c>
      <c r="T484" s="103" t="e">
        <f>(Query2[[#This Row],[Column14]]/N548)</f>
        <v>#DIV/0!</v>
      </c>
      <c r="U484" s="103">
        <f>(Query2[[#This Row],[Column9]]/I541)</f>
        <v>0.34962782252252145</v>
      </c>
      <c r="V484" s="103" t="e">
        <f>(Query2[[#This Row],[Column17]]/Q548)</f>
        <v>#DIV/0!</v>
      </c>
      <c r="W484" s="103">
        <f>(Query2[[#This Row],[Column10]]+Query2[[#This Row],[Column11]]/J541+K541)</f>
        <v>3349132.0682534091</v>
      </c>
      <c r="X484" s="104">
        <f>(Query2[[#This Row],[Column5]]+Query2[[#This Row],[Column6]])</f>
        <v>0</v>
      </c>
      <c r="Y484" s="104">
        <f>(Query2[[#This Row],[Column7]]+Query2[[#This Row],[Column8]])</f>
        <v>0</v>
      </c>
      <c r="Z484" s="104">
        <f>(Query2[[#This Row],[Column10]]+Query2[[#This Row],[Column11]])</f>
        <v>1080980</v>
      </c>
      <c r="AA484" s="104">
        <f>(Query2[[#This Row],[Column12]]+Query2[[#This Row],[Column13]])</f>
        <v>40813.207121199994</v>
      </c>
      <c r="AB484" s="104">
        <f t="shared" si="127"/>
        <v>8012.1472466794121</v>
      </c>
      <c r="AC484" s="104">
        <f t="shared" si="128"/>
        <v>5.7477724985063752</v>
      </c>
      <c r="AD484" s="104">
        <f t="shared" si="129"/>
        <v>138.91511839708562</v>
      </c>
      <c r="AE484" s="104">
        <f t="shared" si="130"/>
        <v>2824322.7829067316</v>
      </c>
      <c r="AF484" s="104">
        <f>(Query2[[#This Row],[Column12]]+Query2[[#This Row],[Column13]]/I541)</f>
        <v>35545.916303073216</v>
      </c>
      <c r="AG484" s="104">
        <f t="shared" si="131"/>
        <v>4808258.6289967746</v>
      </c>
      <c r="AH484" s="102" t="s">
        <v>169</v>
      </c>
    </row>
    <row r="485" spans="1:34">
      <c r="A485" s="105" t="s">
        <v>212</v>
      </c>
      <c r="B485" s="101" t="s">
        <v>45</v>
      </c>
      <c r="C485" s="101" t="s">
        <v>89</v>
      </c>
      <c r="D485" s="101">
        <v>873991</v>
      </c>
      <c r="E485" s="101">
        <v>6386</v>
      </c>
      <c r="F485" s="101">
        <v>1371729</v>
      </c>
      <c r="G485" s="101">
        <v>272.5499398</v>
      </c>
      <c r="H485" s="101">
        <v>41911.3937401</v>
      </c>
      <c r="I485" s="101">
        <v>2980026</v>
      </c>
      <c r="J485" s="101">
        <v>1595539</v>
      </c>
      <c r="K485" s="101">
        <v>1734025</v>
      </c>
      <c r="L485" s="101">
        <v>71953.972541099996</v>
      </c>
      <c r="M485" s="101">
        <v>30080.103027800003</v>
      </c>
      <c r="N485" s="101">
        <f>SUM(Query2[[#This Row],[Column5]],Query2[[#This Row],[Column6]])</f>
        <v>1378115</v>
      </c>
      <c r="O485" s="101">
        <f>SUM(Query2[[#This Row],[Column7]],Query2[[#This Row],[Column8]])</f>
        <v>42183.943679900003</v>
      </c>
      <c r="P485" s="101">
        <f>SUM(Query2[[#This Row],[Column10]],Query2[[#This Row],[Column11]])</f>
        <v>3329564</v>
      </c>
      <c r="Q485" s="101">
        <f>SUM(Query2[[#This Row],[Column12]],Query2[[#This Row],[Column13]])</f>
        <v>102034.07556890001</v>
      </c>
      <c r="R485" s="103">
        <f>(Query2[[#This Row],[Column4]]/D542)</f>
        <v>0.37754369443700486</v>
      </c>
      <c r="S485" s="103">
        <f>(Query2[[#This Row],[Column15]]/O549)</f>
        <v>0.21144063405415534</v>
      </c>
      <c r="T485" s="103">
        <f>(Query2[[#This Row],[Column14]]/N549)</f>
        <v>0.29905127498486422</v>
      </c>
      <c r="U485" s="103">
        <f>(Query2[[#This Row],[Column9]]/I542)</f>
        <v>0.18704760608770624</v>
      </c>
      <c r="V485" s="103" t="e">
        <f>(Query2[[#This Row],[Column17]]/Q549)</f>
        <v>#DIV/0!</v>
      </c>
      <c r="W485" s="103">
        <f>(Query2[[#This Row],[Column10]]+Query2[[#This Row],[Column11]]/J542+K542)</f>
        <v>10536788.244905017</v>
      </c>
      <c r="X485" s="104">
        <f>(Query2[[#This Row],[Column5]]+Query2[[#This Row],[Column6]])</f>
        <v>1378115</v>
      </c>
      <c r="Y485" s="104">
        <f>(Query2[[#This Row],[Column7]]+Query2[[#This Row],[Column8]])</f>
        <v>42183.943679900003</v>
      </c>
      <c r="Z485" s="104">
        <f>(Query2[[#This Row],[Column10]]+Query2[[#This Row],[Column11]])</f>
        <v>3329564</v>
      </c>
      <c r="AA485" s="104">
        <f>(Query2[[#This Row],[Column12]]+Query2[[#This Row],[Column13]])</f>
        <v>102034.07556890001</v>
      </c>
      <c r="AB485" s="104">
        <f t="shared" si="127"/>
        <v>4270844.0138397291</v>
      </c>
      <c r="AC485" s="104">
        <f t="shared" si="128"/>
        <v>279.56744930611973</v>
      </c>
      <c r="AD485" s="104">
        <f t="shared" si="129"/>
        <v>5635.844773082672</v>
      </c>
      <c r="AE485" s="104">
        <f t="shared" si="130"/>
        <v>9245555.9482466839</v>
      </c>
      <c r="AF485" s="104">
        <f>(Query2[[#This Row],[Column12]]+Query2[[#This Row],[Column13]]/I542)</f>
        <v>71953.974429140988</v>
      </c>
      <c r="AG485" s="104">
        <f t="shared" si="131"/>
        <v>7080398.561216319</v>
      </c>
      <c r="AH485" s="102" t="s">
        <v>169</v>
      </c>
    </row>
    <row r="486" spans="1:34">
      <c r="A486" s="105" t="s">
        <v>212</v>
      </c>
      <c r="B486" s="101" t="s">
        <v>46</v>
      </c>
      <c r="C486" s="101" t="s">
        <v>90</v>
      </c>
      <c r="D486" s="101">
        <v>1623460</v>
      </c>
      <c r="E486" s="101">
        <v>1419</v>
      </c>
      <c r="F486" s="101">
        <v>4519110</v>
      </c>
      <c r="G486" s="101">
        <v>110.318</v>
      </c>
      <c r="H486" s="101">
        <v>188265.84911000001</v>
      </c>
      <c r="I486" s="101">
        <v>0</v>
      </c>
      <c r="J486" s="101">
        <v>0</v>
      </c>
      <c r="K486" s="101">
        <v>0</v>
      </c>
      <c r="L486" s="101">
        <v>0</v>
      </c>
      <c r="M486" s="101">
        <v>0</v>
      </c>
      <c r="N486" s="101">
        <f>SUM(Query2[[#This Row],[Column5]],Query2[[#This Row],[Column6]])</f>
        <v>4520529</v>
      </c>
      <c r="O486" s="101">
        <f>SUM(Query2[[#This Row],[Column7]],Query2[[#This Row],[Column8]])</f>
        <v>188376.16711000001</v>
      </c>
      <c r="P486" s="101">
        <f>SUM(Query2[[#This Row],[Column10]],Query2[[#This Row],[Column11]])</f>
        <v>0</v>
      </c>
      <c r="Q486" s="101">
        <f>SUM(Query2[[#This Row],[Column12]],Query2[[#This Row],[Column13]])</f>
        <v>0</v>
      </c>
      <c r="R486" s="103" t="e">
        <f>(Query2[[#This Row],[Column4]]/D544)</f>
        <v>#DIV/0!</v>
      </c>
      <c r="S486" s="103">
        <f>(Query2[[#This Row],[Column15]]/O550)</f>
        <v>396.03266616550781</v>
      </c>
      <c r="T486" s="103">
        <f>(Query2[[#This Row],[Column14]]/N550)</f>
        <v>347.30554701905345</v>
      </c>
      <c r="U486" s="103">
        <f>(Query2[[#This Row],[Column9]]/I544)</f>
        <v>0</v>
      </c>
      <c r="V486" s="103" t="e">
        <f>(Query2[[#This Row],[Column17]]/Q550)</f>
        <v>#DIV/0!</v>
      </c>
      <c r="W486" s="103">
        <f>(Query2[[#This Row],[Column10]]+Query2[[#This Row],[Column11]]/J544+K544)</f>
        <v>2071756</v>
      </c>
      <c r="X486" s="104">
        <f>(Query2[[#This Row],[Column5]]+Query2[[#This Row],[Column6]])</f>
        <v>4520529</v>
      </c>
      <c r="Y486" s="104">
        <f>(Query2[[#This Row],[Column7]]+Query2[[#This Row],[Column8]])</f>
        <v>188376.16711000001</v>
      </c>
      <c r="Z486" s="104">
        <f>(Query2[[#This Row],[Column10]]+Query2[[#This Row],[Column11]])</f>
        <v>0</v>
      </c>
      <c r="AA486" s="104">
        <f>(Query2[[#This Row],[Column12]]+Query2[[#This Row],[Column13]])</f>
        <v>0</v>
      </c>
      <c r="AB486" s="104" t="e">
        <f t="shared" ref="AB486:AB498" si="132">(G544+H544/E544+F544)</f>
        <v>#DIV/0!</v>
      </c>
      <c r="AC486" s="104" t="e">
        <f t="shared" ref="AC486:AC498" si="133">(G544+H544/D544)</f>
        <v>#DIV/0!</v>
      </c>
      <c r="AD486" s="104" t="e">
        <f t="shared" ref="AD486:AD498" si="134">(E544+F544/D544)</f>
        <v>#DIV/0!</v>
      </c>
      <c r="AE486" s="104">
        <f t="shared" ref="AE486:AE498" si="135">(L544+M544/J544+K544)</f>
        <v>2184836.6569381845</v>
      </c>
      <c r="AF486" s="104">
        <f>(Query2[[#This Row],[Column12]]+Query2[[#This Row],[Column13]]/I544)</f>
        <v>0</v>
      </c>
      <c r="AG486" s="104">
        <f t="shared" ref="AG486:AG498" si="136">(J544+K544/I544)</f>
        <v>2630525.6235925751</v>
      </c>
      <c r="AH486" s="102" t="s">
        <v>169</v>
      </c>
    </row>
    <row r="487" spans="1:34">
      <c r="A487" s="105" t="s">
        <v>212</v>
      </c>
      <c r="B487" s="101" t="s">
        <v>47</v>
      </c>
      <c r="C487" s="101" t="s">
        <v>90</v>
      </c>
      <c r="D487" s="101">
        <v>27040</v>
      </c>
      <c r="E487" s="101">
        <v>1</v>
      </c>
      <c r="F487" s="101">
        <v>9827</v>
      </c>
      <c r="G487" s="101">
        <v>5.0000000000000001E-3</v>
      </c>
      <c r="H487" s="101">
        <v>502.39150719999998</v>
      </c>
      <c r="I487" s="101">
        <v>0</v>
      </c>
      <c r="J487" s="101">
        <v>0</v>
      </c>
      <c r="K487" s="101">
        <v>0</v>
      </c>
      <c r="L487" s="101">
        <v>0</v>
      </c>
      <c r="M487" s="101">
        <v>0</v>
      </c>
      <c r="N487" s="101">
        <f>SUM(Query2[[#This Row],[Column5]],Query2[[#This Row],[Column6]])</f>
        <v>9828</v>
      </c>
      <c r="O487" s="101">
        <f>SUM(Query2[[#This Row],[Column7]],Query2[[#This Row],[Column8]])</f>
        <v>502.39650719999997</v>
      </c>
      <c r="P487" s="101">
        <f>SUM(Query2[[#This Row],[Column10]],Query2[[#This Row],[Column11]])</f>
        <v>0</v>
      </c>
      <c r="Q487" s="101">
        <f>SUM(Query2[[#This Row],[Column12]],Query2[[#This Row],[Column13]])</f>
        <v>0</v>
      </c>
      <c r="R487" s="103">
        <f>(Query2[[#This Row],[Column4]]/D545)</f>
        <v>0.82820300774908884</v>
      </c>
      <c r="S487" s="103" t="e">
        <f>(Query2[[#This Row],[Column15]]/O551)</f>
        <v>#DIV/0!</v>
      </c>
      <c r="T487" s="103" t="e">
        <f>(Query2[[#This Row],[Column14]]/N551)</f>
        <v>#DIV/0!</v>
      </c>
      <c r="U487" s="103">
        <f>(Query2[[#This Row],[Column9]]/I545)</f>
        <v>0</v>
      </c>
      <c r="V487" s="103">
        <f>(Query2[[#This Row],[Column17]]/Q551)</f>
        <v>0</v>
      </c>
      <c r="W487" s="103">
        <f>(Query2[[#This Row],[Column10]]+Query2[[#This Row],[Column11]]/J545+K545)</f>
        <v>794868</v>
      </c>
      <c r="X487" s="104">
        <f>(Query2[[#This Row],[Column5]]+Query2[[#This Row],[Column6]])</f>
        <v>9828</v>
      </c>
      <c r="Y487" s="104">
        <f>(Query2[[#This Row],[Column7]]+Query2[[#This Row],[Column8]])</f>
        <v>502.39650719999997</v>
      </c>
      <c r="Z487" s="104">
        <f>(Query2[[#This Row],[Column10]]+Query2[[#This Row],[Column11]])</f>
        <v>0</v>
      </c>
      <c r="AA487" s="104">
        <f>(Query2[[#This Row],[Column12]]+Query2[[#This Row],[Column13]])</f>
        <v>0</v>
      </c>
      <c r="AB487" s="104">
        <f t="shared" si="132"/>
        <v>57219.376084260046</v>
      </c>
      <c r="AC487" s="104">
        <f t="shared" si="133"/>
        <v>84.347452173022148</v>
      </c>
      <c r="AD487" s="104">
        <f t="shared" si="134"/>
        <v>2066.7499463995832</v>
      </c>
      <c r="AE487" s="104">
        <f t="shared" si="135"/>
        <v>1021872.0686861966</v>
      </c>
      <c r="AF487" s="104">
        <f>(Query2[[#This Row],[Column12]]+Query2[[#This Row],[Column13]]/I545)</f>
        <v>0</v>
      </c>
      <c r="AG487" s="104">
        <f t="shared" si="136"/>
        <v>5217319.4262433629</v>
      </c>
      <c r="AH487" s="102" t="s">
        <v>169</v>
      </c>
    </row>
    <row r="488" spans="1:34">
      <c r="A488" s="105" t="s">
        <v>212</v>
      </c>
      <c r="B488" s="101" t="s">
        <v>48</v>
      </c>
      <c r="C488" s="101" t="s">
        <v>90</v>
      </c>
      <c r="D488" s="101">
        <v>0</v>
      </c>
      <c r="E488" s="101">
        <v>0</v>
      </c>
      <c r="F488" s="101">
        <v>0</v>
      </c>
      <c r="G488" s="101">
        <v>0</v>
      </c>
      <c r="H488" s="101">
        <v>0</v>
      </c>
      <c r="I488" s="101">
        <v>2191</v>
      </c>
      <c r="J488" s="101">
        <v>65</v>
      </c>
      <c r="K488" s="101">
        <v>111</v>
      </c>
      <c r="L488" s="101">
        <v>3.3490000000000002</v>
      </c>
      <c r="M488" s="101">
        <v>4.3563634000000002</v>
      </c>
      <c r="N488" s="101">
        <f>SUM(Query2[[#This Row],[Column5]],Query2[[#This Row],[Column6]])</f>
        <v>0</v>
      </c>
      <c r="O488" s="101">
        <f>SUM(Query2[[#This Row],[Column7]],Query2[[#This Row],[Column8]])</f>
        <v>0</v>
      </c>
      <c r="P488" s="101">
        <f>SUM(Query2[[#This Row],[Column10]],Query2[[#This Row],[Column11]])</f>
        <v>176</v>
      </c>
      <c r="Q488" s="101">
        <f>SUM(Query2[[#This Row],[Column12]],Query2[[#This Row],[Column13]])</f>
        <v>7.7053634000000004</v>
      </c>
      <c r="R488" s="103" t="e">
        <f>(Query2[[#This Row],[Column4]]/D546)</f>
        <v>#DIV/0!</v>
      </c>
      <c r="S488" s="103">
        <f>(Query2[[#This Row],[Column15]]/O552)</f>
        <v>0</v>
      </c>
      <c r="T488" s="103">
        <f>(Query2[[#This Row],[Column14]]/N552)</f>
        <v>0</v>
      </c>
      <c r="U488" s="103">
        <f>(Query2[[#This Row],[Column9]]/I546)</f>
        <v>1.4985541107302219E-3</v>
      </c>
      <c r="V488" s="103">
        <f>(Query2[[#This Row],[Column17]]/Q552)</f>
        <v>8.0790854255346166E-5</v>
      </c>
      <c r="W488" s="103">
        <f>(Query2[[#This Row],[Column10]]+Query2[[#This Row],[Column11]]/J546+K546)</f>
        <v>347537.00013800355</v>
      </c>
      <c r="X488" s="104">
        <f>(Query2[[#This Row],[Column5]]+Query2[[#This Row],[Column6]])</f>
        <v>0</v>
      </c>
      <c r="Y488" s="104">
        <f>(Query2[[#This Row],[Column7]]+Query2[[#This Row],[Column8]])</f>
        <v>0</v>
      </c>
      <c r="Z488" s="104">
        <f>(Query2[[#This Row],[Column10]]+Query2[[#This Row],[Column11]])</f>
        <v>176</v>
      </c>
      <c r="AA488" s="104">
        <f>(Query2[[#This Row],[Column12]]+Query2[[#This Row],[Column13]])</f>
        <v>7.7053634000000004</v>
      </c>
      <c r="AB488" s="104" t="e">
        <f t="shared" si="132"/>
        <v>#DIV/0!</v>
      </c>
      <c r="AC488" s="104" t="e">
        <f t="shared" si="133"/>
        <v>#DIV/0!</v>
      </c>
      <c r="AD488" s="104" t="e">
        <f t="shared" si="134"/>
        <v>#DIV/0!</v>
      </c>
      <c r="AE488" s="104">
        <f t="shared" si="135"/>
        <v>385403.42109755048</v>
      </c>
      <c r="AF488" s="104">
        <f>(Query2[[#This Row],[Column12]]+Query2[[#This Row],[Column13]]/I546)</f>
        <v>3.349002979573839</v>
      </c>
      <c r="AG488" s="104">
        <f t="shared" si="136"/>
        <v>804327.23765659239</v>
      </c>
      <c r="AH488" s="102" t="s">
        <v>169</v>
      </c>
    </row>
    <row r="489" spans="1:34">
      <c r="A489" s="105" t="s">
        <v>212</v>
      </c>
      <c r="B489" s="101" t="s">
        <v>49</v>
      </c>
      <c r="C489" s="101" t="s">
        <v>90</v>
      </c>
      <c r="D489" s="101">
        <v>2739475</v>
      </c>
      <c r="E489" s="101">
        <v>11963</v>
      </c>
      <c r="F489" s="101">
        <v>11214716</v>
      </c>
      <c r="G489" s="101">
        <v>665.83900000000006</v>
      </c>
      <c r="H489" s="101">
        <v>315669.00811540062</v>
      </c>
      <c r="I489" s="101">
        <v>1674247</v>
      </c>
      <c r="J489" s="101">
        <v>1068755</v>
      </c>
      <c r="K489" s="101">
        <v>2643172</v>
      </c>
      <c r="L489" s="101">
        <v>53242.973460000001</v>
      </c>
      <c r="M489" s="101">
        <v>50102.763989400002</v>
      </c>
      <c r="N489" s="101">
        <f>SUM(Query2[[#This Row],[Column5]],Query2[[#This Row],[Column6]])</f>
        <v>11226679</v>
      </c>
      <c r="O489" s="101">
        <f>SUM(Query2[[#This Row],[Column7]],Query2[[#This Row],[Column8]])</f>
        <v>316334.8471154006</v>
      </c>
      <c r="P489" s="101">
        <f>SUM(Query2[[#This Row],[Column10]],Query2[[#This Row],[Column11]])</f>
        <v>3711927</v>
      </c>
      <c r="Q489" s="101">
        <f>SUM(Query2[[#This Row],[Column12]],Query2[[#This Row],[Column13]])</f>
        <v>103345.73744940001</v>
      </c>
      <c r="R489" s="103">
        <f>(Query2[[#This Row],[Column4]]/D547)</f>
        <v>3.3563442161801893</v>
      </c>
      <c r="S489" s="103" t="e">
        <f>(Query2[[#This Row],[Column15]]/O553)</f>
        <v>#DIV/0!</v>
      </c>
      <c r="T489" s="103" t="e">
        <f>(Query2[[#This Row],[Column14]]/N553)</f>
        <v>#DIV/0!</v>
      </c>
      <c r="U489" s="103">
        <f>(Query2[[#This Row],[Column9]]/I547)</f>
        <v>0.55287078898608744</v>
      </c>
      <c r="V489" s="103">
        <f>(Query2[[#This Row],[Column17]]/Q553)</f>
        <v>3.2094512694188406</v>
      </c>
      <c r="W489" s="103">
        <f>(Query2[[#This Row],[Column10]]+Query2[[#This Row],[Column11]]/J547+K547)</f>
        <v>2920387.5446893433</v>
      </c>
      <c r="X489" s="104">
        <f>(Query2[[#This Row],[Column5]]+Query2[[#This Row],[Column6]])</f>
        <v>11226679</v>
      </c>
      <c r="Y489" s="104">
        <f>(Query2[[#This Row],[Column7]]+Query2[[#This Row],[Column8]])</f>
        <v>316334.8471154006</v>
      </c>
      <c r="Z489" s="104">
        <f>(Query2[[#This Row],[Column10]]+Query2[[#This Row],[Column11]])</f>
        <v>3711927</v>
      </c>
      <c r="AA489" s="104">
        <f>(Query2[[#This Row],[Column12]]+Query2[[#This Row],[Column13]])</f>
        <v>103345.73744940001</v>
      </c>
      <c r="AB489" s="104">
        <f t="shared" si="132"/>
        <v>1512955.9580549912</v>
      </c>
      <c r="AC489" s="104">
        <f t="shared" si="133"/>
        <v>303.19829749638768</v>
      </c>
      <c r="AD489" s="104">
        <f t="shared" si="134"/>
        <v>7153.8532604434167</v>
      </c>
      <c r="AE489" s="104">
        <f t="shared" si="135"/>
        <v>1929161.1740684579</v>
      </c>
      <c r="AF489" s="104">
        <f>(Query2[[#This Row],[Column12]]+Query2[[#This Row],[Column13]]/I547)</f>
        <v>53242.990004962994</v>
      </c>
      <c r="AG489" s="104">
        <f t="shared" si="136"/>
        <v>1711135.6114466335</v>
      </c>
      <c r="AH489" s="102" t="s">
        <v>169</v>
      </c>
    </row>
    <row r="490" spans="1:34">
      <c r="A490" s="105" t="s">
        <v>212</v>
      </c>
      <c r="B490" s="101" t="s">
        <v>50</v>
      </c>
      <c r="C490" s="101" t="s">
        <v>90</v>
      </c>
      <c r="D490" s="101">
        <v>0</v>
      </c>
      <c r="E490" s="101">
        <v>0</v>
      </c>
      <c r="F490" s="101">
        <v>0</v>
      </c>
      <c r="G490" s="101">
        <v>0</v>
      </c>
      <c r="H490" s="101">
        <v>0</v>
      </c>
      <c r="I490" s="101">
        <v>1429597</v>
      </c>
      <c r="J490" s="101">
        <v>696594</v>
      </c>
      <c r="K490" s="101">
        <v>976677</v>
      </c>
      <c r="L490" s="101">
        <v>21710.915000000001</v>
      </c>
      <c r="M490" s="101">
        <v>9761.28989</v>
      </c>
      <c r="N490" s="101">
        <f>SUM(Query2[[#This Row],[Column5]],Query2[[#This Row],[Column6]])</f>
        <v>0</v>
      </c>
      <c r="O490" s="101">
        <f>SUM(Query2[[#This Row],[Column7]],Query2[[#This Row],[Column8]])</f>
        <v>0</v>
      </c>
      <c r="P490" s="101">
        <f>SUM(Query2[[#This Row],[Column10]],Query2[[#This Row],[Column11]])</f>
        <v>1673271</v>
      </c>
      <c r="Q490" s="101">
        <f>SUM(Query2[[#This Row],[Column12]],Query2[[#This Row],[Column13]])</f>
        <v>31472.204890000001</v>
      </c>
      <c r="R490" s="103" t="e">
        <f>(Query2[[#This Row],[Column4]]/D548)</f>
        <v>#DIV/0!</v>
      </c>
      <c r="S490" s="103" t="e">
        <f>(Query2[[#This Row],[Column15]]/O554)</f>
        <v>#DIV/0!</v>
      </c>
      <c r="T490" s="103" t="e">
        <f>(Query2[[#This Row],[Column14]]/N554)</f>
        <v>#DIV/0!</v>
      </c>
      <c r="U490" s="103" t="e">
        <f>(Query2[[#This Row],[Column9]]/I548)</f>
        <v>#DIV/0!</v>
      </c>
      <c r="V490" s="103">
        <f>(Query2[[#This Row],[Column17]]/Q554)</f>
        <v>6.664794024634296</v>
      </c>
      <c r="W490" s="103" t="e">
        <f>(Query2[[#This Row],[Column10]]+Query2[[#This Row],[Column11]]/J548+K548)</f>
        <v>#DIV/0!</v>
      </c>
      <c r="X490" s="104">
        <f>(Query2[[#This Row],[Column5]]+Query2[[#This Row],[Column6]])</f>
        <v>0</v>
      </c>
      <c r="Y490" s="104">
        <f>(Query2[[#This Row],[Column7]]+Query2[[#This Row],[Column8]])</f>
        <v>0</v>
      </c>
      <c r="Z490" s="104">
        <f>(Query2[[#This Row],[Column10]]+Query2[[#This Row],[Column11]])</f>
        <v>1673271</v>
      </c>
      <c r="AA490" s="104">
        <f>(Query2[[#This Row],[Column12]]+Query2[[#This Row],[Column13]])</f>
        <v>31472.204890000001</v>
      </c>
      <c r="AB490" s="104" t="e">
        <f t="shared" si="132"/>
        <v>#DIV/0!</v>
      </c>
      <c r="AC490" s="104" t="e">
        <f t="shared" si="133"/>
        <v>#DIV/0!</v>
      </c>
      <c r="AD490" s="104" t="e">
        <f t="shared" si="134"/>
        <v>#DIV/0!</v>
      </c>
      <c r="AE490" s="104" t="e">
        <f t="shared" si="135"/>
        <v>#DIV/0!</v>
      </c>
      <c r="AF490" s="104" t="e">
        <f>(Query2[[#This Row],[Column12]]+Query2[[#This Row],[Column13]]/I548)</f>
        <v>#DIV/0!</v>
      </c>
      <c r="AG490" s="104" t="e">
        <f t="shared" si="136"/>
        <v>#DIV/0!</v>
      </c>
      <c r="AH490" s="102" t="s">
        <v>169</v>
      </c>
    </row>
    <row r="491" spans="1:34">
      <c r="A491" s="105" t="s">
        <v>212</v>
      </c>
      <c r="B491" s="101" t="s">
        <v>51</v>
      </c>
      <c r="C491" s="101" t="s">
        <v>90</v>
      </c>
      <c r="D491" s="101">
        <v>0</v>
      </c>
      <c r="E491" s="101">
        <v>0</v>
      </c>
      <c r="F491" s="101">
        <v>0</v>
      </c>
      <c r="G491" s="101">
        <v>0</v>
      </c>
      <c r="H491" s="101">
        <v>0</v>
      </c>
      <c r="I491" s="101">
        <v>131499</v>
      </c>
      <c r="J491" s="101">
        <v>47548</v>
      </c>
      <c r="K491" s="101">
        <v>109007</v>
      </c>
      <c r="L491" s="101">
        <v>2612.1251999999999</v>
      </c>
      <c r="M491" s="101">
        <v>2101.4078300000001</v>
      </c>
      <c r="N491" s="101">
        <f>SUM(Query2[[#This Row],[Column5]],Query2[[#This Row],[Column6]])</f>
        <v>0</v>
      </c>
      <c r="O491" s="101">
        <f>SUM(Query2[[#This Row],[Column7]],Query2[[#This Row],[Column8]])</f>
        <v>0</v>
      </c>
      <c r="P491" s="101">
        <f>SUM(Query2[[#This Row],[Column10]],Query2[[#This Row],[Column11]])</f>
        <v>156555</v>
      </c>
      <c r="Q491" s="101">
        <f>SUM(Query2[[#This Row],[Column12]],Query2[[#This Row],[Column13]])</f>
        <v>4713.5330300000005</v>
      </c>
      <c r="R491" s="103">
        <f>(Query2[[#This Row],[Column4]]/D549)</f>
        <v>0</v>
      </c>
      <c r="S491" s="103">
        <f>(Query2[[#This Row],[Column15]]/O555)</f>
        <v>0</v>
      </c>
      <c r="T491" s="103">
        <f>(Query2[[#This Row],[Column14]]/N555)</f>
        <v>0</v>
      </c>
      <c r="U491" s="103" t="e">
        <f>(Query2[[#This Row],[Column9]]/I549)</f>
        <v>#DIV/0!</v>
      </c>
      <c r="V491" s="103">
        <f>(Query2[[#This Row],[Column17]]/Q555)</f>
        <v>0.2144959567477234</v>
      </c>
      <c r="W491" s="103" t="e">
        <f>(Query2[[#This Row],[Column10]]+Query2[[#This Row],[Column11]]/J549+K549)</f>
        <v>#DIV/0!</v>
      </c>
      <c r="X491" s="104">
        <f>(Query2[[#This Row],[Column5]]+Query2[[#This Row],[Column6]])</f>
        <v>0</v>
      </c>
      <c r="Y491" s="104">
        <f>(Query2[[#This Row],[Column7]]+Query2[[#This Row],[Column8]])</f>
        <v>0</v>
      </c>
      <c r="Z491" s="104">
        <f>(Query2[[#This Row],[Column10]]+Query2[[#This Row],[Column11]])</f>
        <v>156555</v>
      </c>
      <c r="AA491" s="104">
        <f>(Query2[[#This Row],[Column12]]+Query2[[#This Row],[Column13]])</f>
        <v>4713.5330300000005</v>
      </c>
      <c r="AB491" s="104">
        <f t="shared" si="132"/>
        <v>4607032.9102764521</v>
      </c>
      <c r="AC491" s="104">
        <f t="shared" si="133"/>
        <v>115.54759131506785</v>
      </c>
      <c r="AD491" s="104">
        <f t="shared" si="134"/>
        <v>1507.8554759266008</v>
      </c>
      <c r="AE491" s="104" t="e">
        <f t="shared" si="135"/>
        <v>#DIV/0!</v>
      </c>
      <c r="AF491" s="104" t="e">
        <f>(Query2[[#This Row],[Column12]]+Query2[[#This Row],[Column13]]/I549)</f>
        <v>#DIV/0!</v>
      </c>
      <c r="AG491" s="104" t="e">
        <f t="shared" si="136"/>
        <v>#DIV/0!</v>
      </c>
      <c r="AH491" s="102" t="s">
        <v>169</v>
      </c>
    </row>
    <row r="492" spans="1:34">
      <c r="A492" s="105" t="s">
        <v>212</v>
      </c>
      <c r="B492" s="101" t="s">
        <v>52</v>
      </c>
      <c r="C492" s="101" t="s">
        <v>90</v>
      </c>
      <c r="D492" s="101">
        <v>853452</v>
      </c>
      <c r="E492" s="101">
        <v>1561</v>
      </c>
      <c r="F492" s="101">
        <v>1437961</v>
      </c>
      <c r="G492" s="101">
        <v>111.38115110000001</v>
      </c>
      <c r="H492" s="101">
        <v>50271.714698400152</v>
      </c>
      <c r="I492" s="101">
        <v>482990</v>
      </c>
      <c r="J492" s="101">
        <v>242921</v>
      </c>
      <c r="K492" s="101">
        <v>401146</v>
      </c>
      <c r="L492" s="101">
        <v>13615.354452100002</v>
      </c>
      <c r="M492" s="101">
        <v>8546.8334083999998</v>
      </c>
      <c r="N492" s="101">
        <f>SUM(Query2[[#This Row],[Column5]],Query2[[#This Row],[Column6]])</f>
        <v>1439522</v>
      </c>
      <c r="O492" s="101">
        <f>SUM(Query2[[#This Row],[Column7]],Query2[[#This Row],[Column8]])</f>
        <v>50383.095849500154</v>
      </c>
      <c r="P492" s="101">
        <f>SUM(Query2[[#This Row],[Column10]],Query2[[#This Row],[Column11]])</f>
        <v>644067</v>
      </c>
      <c r="Q492" s="101">
        <f>SUM(Query2[[#This Row],[Column12]],Query2[[#This Row],[Column13]])</f>
        <v>22162.187860500002</v>
      </c>
      <c r="R492" s="103">
        <f>(Query2[[#This Row],[Column4]]/D550)</f>
        <v>31.917872770111074</v>
      </c>
      <c r="S492" s="103">
        <f>(Query2[[#This Row],[Column15]]/O556)</f>
        <v>0.64653528754430589</v>
      </c>
      <c r="T492" s="103">
        <f>(Query2[[#This Row],[Column14]]/N556)</f>
        <v>0.50082803230300132</v>
      </c>
      <c r="U492" s="103" t="e">
        <f>(Query2[[#This Row],[Column9]]/I550)</f>
        <v>#DIV/0!</v>
      </c>
      <c r="V492" s="103">
        <f>(Query2[[#This Row],[Column17]]/Q556)</f>
        <v>0.31987509509804024</v>
      </c>
      <c r="W492" s="103" t="e">
        <f>(Query2[[#This Row],[Column10]]+Query2[[#This Row],[Column11]]/J550+K550)</f>
        <v>#DIV/0!</v>
      </c>
      <c r="X492" s="104">
        <f>(Query2[[#This Row],[Column5]]+Query2[[#This Row],[Column6]])</f>
        <v>1439522</v>
      </c>
      <c r="Y492" s="104">
        <f>(Query2[[#This Row],[Column7]]+Query2[[#This Row],[Column8]])</f>
        <v>50383.095849500154</v>
      </c>
      <c r="Z492" s="104">
        <f>(Query2[[#This Row],[Column10]]+Query2[[#This Row],[Column11]])</f>
        <v>644067</v>
      </c>
      <c r="AA492" s="104">
        <f>(Query2[[#This Row],[Column12]]+Query2[[#This Row],[Column13]])</f>
        <v>22162.187860500002</v>
      </c>
      <c r="AB492" s="104">
        <f t="shared" si="132"/>
        <v>13251.83407725</v>
      </c>
      <c r="AC492" s="104">
        <f t="shared" si="133"/>
        <v>2.7788554340102474E-2</v>
      </c>
      <c r="AD492" s="104">
        <f t="shared" si="134"/>
        <v>2.4867048131942107</v>
      </c>
      <c r="AE492" s="104" t="e">
        <f t="shared" si="135"/>
        <v>#DIV/0!</v>
      </c>
      <c r="AF492" s="104" t="e">
        <f>(Query2[[#This Row],[Column12]]+Query2[[#This Row],[Column13]]/I550)</f>
        <v>#DIV/0!</v>
      </c>
      <c r="AG492" s="104" t="e">
        <f t="shared" si="136"/>
        <v>#DIV/0!</v>
      </c>
      <c r="AH492" s="102" t="s">
        <v>169</v>
      </c>
    </row>
    <row r="493" spans="1:34">
      <c r="A493" s="105" t="s">
        <v>212</v>
      </c>
      <c r="B493" s="101" t="s">
        <v>53</v>
      </c>
      <c r="C493" s="101" t="s">
        <v>90</v>
      </c>
      <c r="D493" s="101">
        <v>1408591</v>
      </c>
      <c r="E493" s="101">
        <v>2549</v>
      </c>
      <c r="F493" s="101">
        <v>2754514</v>
      </c>
      <c r="G493" s="101">
        <v>155.24035000000001</v>
      </c>
      <c r="H493" s="101">
        <v>76105.231029999995</v>
      </c>
      <c r="I493" s="101">
        <v>995985</v>
      </c>
      <c r="J493" s="101">
        <v>951034</v>
      </c>
      <c r="K493" s="101">
        <v>1627373</v>
      </c>
      <c r="L493" s="101">
        <v>40828.542589999997</v>
      </c>
      <c r="M493" s="101">
        <v>28333.821779999998</v>
      </c>
      <c r="N493" s="101">
        <f>SUM(Query2[[#This Row],[Column5]],Query2[[#This Row],[Column6]])</f>
        <v>2757063</v>
      </c>
      <c r="O493" s="101">
        <f>SUM(Query2[[#This Row],[Column7]],Query2[[#This Row],[Column8]])</f>
        <v>76260.471379999988</v>
      </c>
      <c r="P493" s="101">
        <f>SUM(Query2[[#This Row],[Column10]],Query2[[#This Row],[Column11]])</f>
        <v>2578407</v>
      </c>
      <c r="Q493" s="101">
        <f>SUM(Query2[[#This Row],[Column12]],Query2[[#This Row],[Column13]])</f>
        <v>69162.364369999996</v>
      </c>
      <c r="R493" s="103" t="e">
        <f>(Query2[[#This Row],[Column4]]/D551)</f>
        <v>#DIV/0!</v>
      </c>
      <c r="S493" s="103" t="e">
        <f>(Query2[[#This Row],[Column15]]/O557)</f>
        <v>#DIV/0!</v>
      </c>
      <c r="T493" s="103" t="e">
        <f>(Query2[[#This Row],[Column14]]/N557)</f>
        <v>#DIV/0!</v>
      </c>
      <c r="U493" s="103">
        <f>(Query2[[#This Row],[Column9]]/I551)</f>
        <v>454.58010041077137</v>
      </c>
      <c r="V493" s="103">
        <f>(Query2[[#This Row],[Column17]]/Q557)</f>
        <v>26.225987895322962</v>
      </c>
      <c r="W493" s="103">
        <f>(Query2[[#This Row],[Column10]]+Query2[[#This Row],[Column11]]/J551+K551)</f>
        <v>976181.5076923077</v>
      </c>
      <c r="X493" s="104">
        <f>(Query2[[#This Row],[Column5]]+Query2[[#This Row],[Column6]])</f>
        <v>2757063</v>
      </c>
      <c r="Y493" s="104">
        <f>(Query2[[#This Row],[Column7]]+Query2[[#This Row],[Column8]])</f>
        <v>76260.471379999988</v>
      </c>
      <c r="Z493" s="104">
        <f>(Query2[[#This Row],[Column10]]+Query2[[#This Row],[Column11]])</f>
        <v>2578407</v>
      </c>
      <c r="AA493" s="104">
        <f>(Query2[[#This Row],[Column12]]+Query2[[#This Row],[Column13]])</f>
        <v>69162.364369999996</v>
      </c>
      <c r="AB493" s="104" t="e">
        <f t="shared" si="132"/>
        <v>#DIV/0!</v>
      </c>
      <c r="AC493" s="104" t="e">
        <f t="shared" si="133"/>
        <v>#DIV/0!</v>
      </c>
      <c r="AD493" s="104" t="e">
        <f t="shared" si="134"/>
        <v>#DIV/0!</v>
      </c>
      <c r="AE493" s="104">
        <f t="shared" si="135"/>
        <v>114.41602097538461</v>
      </c>
      <c r="AF493" s="104">
        <f>(Query2[[#This Row],[Column12]]+Query2[[#This Row],[Column13]]/I551)</f>
        <v>40841.474503181191</v>
      </c>
      <c r="AG493" s="104">
        <f t="shared" si="136"/>
        <v>65.050661798265637</v>
      </c>
      <c r="AH493" s="102" t="s">
        <v>169</v>
      </c>
    </row>
    <row r="494" spans="1:34">
      <c r="A494" s="105" t="s">
        <v>212</v>
      </c>
      <c r="B494" s="101"/>
      <c r="C494" s="101"/>
      <c r="D494" s="101"/>
      <c r="E494" s="101"/>
      <c r="F494" s="101"/>
      <c r="G494" s="101"/>
      <c r="H494" s="101"/>
      <c r="I494" s="101"/>
      <c r="J494" s="101"/>
      <c r="K494" s="101"/>
      <c r="L494" s="101"/>
      <c r="M494" s="101"/>
      <c r="N494" s="101">
        <f>SUM(Query2[[#This Row],[Column5]],Query2[[#This Row],[Column6]])</f>
        <v>0</v>
      </c>
      <c r="O494" s="101">
        <f>SUM(Query2[[#This Row],[Column7]],Query2[[#This Row],[Column8]])</f>
        <v>0</v>
      </c>
      <c r="P494" s="101">
        <f>SUM(Query2[[#This Row],[Column10]],Query2[[#This Row],[Column11]])</f>
        <v>0</v>
      </c>
      <c r="Q494" s="101">
        <f>SUM(Query2[[#This Row],[Column12]],Query2[[#This Row],[Column13]])</f>
        <v>0</v>
      </c>
      <c r="R494" s="103">
        <f>(Query2[[#This Row],[Column4]]/D552)</f>
        <v>0</v>
      </c>
      <c r="S494" s="103" t="e">
        <f>(Query2[[#This Row],[Column15]]/O558)</f>
        <v>#DIV/0!</v>
      </c>
      <c r="T494" s="103" t="e">
        <f>(Query2[[#This Row],[Column14]]/N558)</f>
        <v>#DIV/0!</v>
      </c>
      <c r="U494" s="103">
        <f>(Query2[[#This Row],[Column9]]/I552)</f>
        <v>0</v>
      </c>
      <c r="V494" s="103">
        <f>(Query2[[#This Row],[Column17]]/Q558)</f>
        <v>0</v>
      </c>
      <c r="W494" s="103">
        <f>(Query2[[#This Row],[Column10]]+Query2[[#This Row],[Column11]]/J552+K552)</f>
        <v>2399710</v>
      </c>
      <c r="X494" s="104">
        <f>(Query2[[#This Row],[Column5]]+Query2[[#This Row],[Column6]])</f>
        <v>0</v>
      </c>
      <c r="Y494" s="104">
        <f>(Query2[[#This Row],[Column7]]+Query2[[#This Row],[Column8]])</f>
        <v>0</v>
      </c>
      <c r="Z494" s="104">
        <f>(Query2[[#This Row],[Column10]]+Query2[[#This Row],[Column11]])</f>
        <v>0</v>
      </c>
      <c r="AA494" s="104">
        <f>(Query2[[#This Row],[Column12]]+Query2[[#This Row],[Column13]])</f>
        <v>0</v>
      </c>
      <c r="AB494" s="104">
        <f t="shared" si="132"/>
        <v>11459707.817188734</v>
      </c>
      <c r="AC494" s="104">
        <f t="shared" si="133"/>
        <v>735.80342686910535</v>
      </c>
      <c r="AD494" s="104">
        <f t="shared" si="134"/>
        <v>13306.183428381795</v>
      </c>
      <c r="AE494" s="104">
        <f t="shared" si="135"/>
        <v>2451746.2363589639</v>
      </c>
      <c r="AF494" s="104">
        <f>(Query2[[#This Row],[Column12]]+Query2[[#This Row],[Column13]]/I552)</f>
        <v>0</v>
      </c>
      <c r="AG494" s="104">
        <f t="shared" si="136"/>
        <v>1074880.4347081091</v>
      </c>
      <c r="AH494" s="102" t="s">
        <v>169</v>
      </c>
    </row>
    <row r="495" spans="1:34">
      <c r="A495" s="105" t="s">
        <v>212</v>
      </c>
      <c r="B495" s="101" t="s">
        <v>55</v>
      </c>
      <c r="C495" s="101" t="s">
        <v>91</v>
      </c>
      <c r="D495" s="101">
        <v>0</v>
      </c>
      <c r="E495" s="101">
        <v>0</v>
      </c>
      <c r="F495" s="101">
        <v>0</v>
      </c>
      <c r="G495" s="101">
        <v>0</v>
      </c>
      <c r="H495" s="101">
        <v>0</v>
      </c>
      <c r="I495" s="101">
        <v>1749278</v>
      </c>
      <c r="J495" s="101">
        <v>0</v>
      </c>
      <c r="K495" s="101">
        <v>385886</v>
      </c>
      <c r="L495" s="101">
        <v>0</v>
      </c>
      <c r="M495" s="101">
        <v>2288.5964524999999</v>
      </c>
      <c r="N495" s="101">
        <f>SUM(Query2[[#This Row],[Column5]],Query2[[#This Row],[Column6]])</f>
        <v>0</v>
      </c>
      <c r="O495" s="101">
        <f>SUM(Query2[[#This Row],[Column7]],Query2[[#This Row],[Column8]])</f>
        <v>0</v>
      </c>
      <c r="P495" s="101">
        <f>SUM(Query2[[#This Row],[Column10]],Query2[[#This Row],[Column11]])</f>
        <v>385886</v>
      </c>
      <c r="Q495" s="101">
        <f>SUM(Query2[[#This Row],[Column12]],Query2[[#This Row],[Column13]])</f>
        <v>2288.5964524999999</v>
      </c>
      <c r="R495" s="103" t="e">
        <f>(Query2[[#This Row],[Column4]]/D553)</f>
        <v>#DIV/0!</v>
      </c>
      <c r="S495" s="103" t="e">
        <f>(Query2[[#This Row],[Column15]]/O559)</f>
        <v>#DIV/0!</v>
      </c>
      <c r="T495" s="103" t="e">
        <f>(Query2[[#This Row],[Column14]]/N559)</f>
        <v>#DIV/0!</v>
      </c>
      <c r="U495" s="103">
        <f>(Query2[[#This Row],[Column9]]/I553)</f>
        <v>1.2187839876259785</v>
      </c>
      <c r="V495" s="103" t="e">
        <f>(Query2[[#This Row],[Column17]]/Q559)</f>
        <v>#DIV/0!</v>
      </c>
      <c r="W495" s="103">
        <f>(Query2[[#This Row],[Column10]]+Query2[[#This Row],[Column11]]/J553+K553)</f>
        <v>1020983.5334654949</v>
      </c>
      <c r="X495" s="104">
        <f>(Query2[[#This Row],[Column5]]+Query2[[#This Row],[Column6]])</f>
        <v>0</v>
      </c>
      <c r="Y495" s="104">
        <f>(Query2[[#This Row],[Column7]]+Query2[[#This Row],[Column8]])</f>
        <v>0</v>
      </c>
      <c r="Z495" s="104">
        <f>(Query2[[#This Row],[Column10]]+Query2[[#This Row],[Column11]])</f>
        <v>385886</v>
      </c>
      <c r="AA495" s="104">
        <f>(Query2[[#This Row],[Column12]]+Query2[[#This Row],[Column13]])</f>
        <v>2288.5964524999999</v>
      </c>
      <c r="AB495" s="104" t="e">
        <f t="shared" si="132"/>
        <v>#DIV/0!</v>
      </c>
      <c r="AC495" s="104" t="e">
        <f t="shared" si="133"/>
        <v>#DIV/0!</v>
      </c>
      <c r="AD495" s="104" t="e">
        <f t="shared" si="134"/>
        <v>#DIV/0!</v>
      </c>
      <c r="AE495" s="104">
        <f t="shared" si="135"/>
        <v>1043192.061152531</v>
      </c>
      <c r="AF495" s="104">
        <f>(Query2[[#This Row],[Column12]]+Query2[[#This Row],[Column13]]/I553)</f>
        <v>1.5945462702009732E-3</v>
      </c>
      <c r="AG495" s="104">
        <f t="shared" si="136"/>
        <v>723357.7113550459</v>
      </c>
      <c r="AH495" s="102" t="s">
        <v>169</v>
      </c>
    </row>
    <row r="496" spans="1:34">
      <c r="A496" s="105" t="s">
        <v>212</v>
      </c>
      <c r="B496" s="101" t="s">
        <v>56</v>
      </c>
      <c r="C496" s="101" t="s">
        <v>91</v>
      </c>
      <c r="D496" s="101">
        <v>0</v>
      </c>
      <c r="E496" s="101">
        <v>0</v>
      </c>
      <c r="F496" s="101">
        <v>0</v>
      </c>
      <c r="G496" s="101">
        <v>0</v>
      </c>
      <c r="H496" s="101">
        <v>0</v>
      </c>
      <c r="I496" s="101">
        <v>1532460</v>
      </c>
      <c r="J496" s="101">
        <v>337862</v>
      </c>
      <c r="K496" s="101">
        <v>143098</v>
      </c>
      <c r="L496" s="101">
        <v>9749.5202100000006</v>
      </c>
      <c r="M496" s="101">
        <v>1490.3961666</v>
      </c>
      <c r="N496" s="101">
        <f>SUM(Query2[[#This Row],[Column5]],Query2[[#This Row],[Column6]])</f>
        <v>0</v>
      </c>
      <c r="O496" s="101">
        <f>SUM(Query2[[#This Row],[Column7]],Query2[[#This Row],[Column8]])</f>
        <v>0</v>
      </c>
      <c r="P496" s="101">
        <f>SUM(Query2[[#This Row],[Column10]],Query2[[#This Row],[Column11]])</f>
        <v>480960</v>
      </c>
      <c r="Q496" s="101">
        <f>SUM(Query2[[#This Row],[Column12]],Query2[[#This Row],[Column13]])</f>
        <v>11239.9163766</v>
      </c>
      <c r="R496" s="103" t="e">
        <f>(Query2[[#This Row],[Column4]]/D554)</f>
        <v>#DIV/0!</v>
      </c>
      <c r="S496" s="103" t="e">
        <f>(Query2[[#This Row],[Column15]]/O560)</f>
        <v>#DIV/0!</v>
      </c>
      <c r="T496" s="103" t="e">
        <f>(Query2[[#This Row],[Column14]]/N560)</f>
        <v>#DIV/0!</v>
      </c>
      <c r="U496" s="103">
        <f>(Query2[[#This Row],[Column9]]/I554)</f>
        <v>12.311882381296698</v>
      </c>
      <c r="V496" s="103" t="e">
        <f>(Query2[[#This Row],[Column17]]/Q560)</f>
        <v>#DIV/0!</v>
      </c>
      <c r="W496" s="103">
        <f>(Query2[[#This Row],[Column10]]+Query2[[#This Row],[Column11]]/J554+K554)</f>
        <v>450233.93239615567</v>
      </c>
      <c r="X496" s="104">
        <f>(Query2[[#This Row],[Column5]]+Query2[[#This Row],[Column6]])</f>
        <v>0</v>
      </c>
      <c r="Y496" s="104">
        <f>(Query2[[#This Row],[Column7]]+Query2[[#This Row],[Column8]])</f>
        <v>0</v>
      </c>
      <c r="Z496" s="104">
        <f>(Query2[[#This Row],[Column10]]+Query2[[#This Row],[Column11]])</f>
        <v>480960</v>
      </c>
      <c r="AA496" s="104">
        <f>(Query2[[#This Row],[Column12]]+Query2[[#This Row],[Column13]])</f>
        <v>11239.9163766</v>
      </c>
      <c r="AB496" s="104" t="e">
        <f t="shared" si="132"/>
        <v>#DIV/0!</v>
      </c>
      <c r="AC496" s="104" t="e">
        <f t="shared" si="133"/>
        <v>#DIV/0!</v>
      </c>
      <c r="AD496" s="104" t="e">
        <f t="shared" si="134"/>
        <v>#DIV/0!</v>
      </c>
      <c r="AE496" s="104">
        <f t="shared" si="135"/>
        <v>114987.70845522388</v>
      </c>
      <c r="AF496" s="104">
        <f>(Query2[[#This Row],[Column12]]+Query2[[#This Row],[Column13]]/I554)</f>
        <v>9749.5321839388344</v>
      </c>
      <c r="AG496" s="104">
        <f t="shared" si="136"/>
        <v>48799.902779786295</v>
      </c>
      <c r="AH496" s="102" t="s">
        <v>169</v>
      </c>
    </row>
    <row r="497" spans="1:34">
      <c r="A497" s="105" t="s">
        <v>212</v>
      </c>
      <c r="B497" s="101" t="s">
        <v>57</v>
      </c>
      <c r="C497" s="101" t="s">
        <v>91</v>
      </c>
      <c r="D497" s="101">
        <v>0</v>
      </c>
      <c r="E497" s="101">
        <v>0</v>
      </c>
      <c r="F497" s="101">
        <v>0</v>
      </c>
      <c r="G497" s="101">
        <v>0</v>
      </c>
      <c r="H497" s="101">
        <v>0</v>
      </c>
      <c r="I497" s="101">
        <v>30</v>
      </c>
      <c r="J497" s="101">
        <v>0</v>
      </c>
      <c r="K497" s="101">
        <v>0</v>
      </c>
      <c r="L497" s="101">
        <v>0</v>
      </c>
      <c r="M497" s="101">
        <v>0</v>
      </c>
      <c r="N497" s="101">
        <f>SUM(Query2[[#This Row],[Column5]],Query2[[#This Row],[Column6]])</f>
        <v>0</v>
      </c>
      <c r="O497" s="101">
        <f>SUM(Query2[[#This Row],[Column7]],Query2[[#This Row],[Column8]])</f>
        <v>0</v>
      </c>
      <c r="P497" s="101">
        <f>SUM(Query2[[#This Row],[Column10]],Query2[[#This Row],[Column11]])</f>
        <v>0</v>
      </c>
      <c r="Q497" s="101">
        <f>SUM(Query2[[#This Row],[Column12]],Query2[[#This Row],[Column13]])</f>
        <v>0</v>
      </c>
      <c r="R497" s="103">
        <f>(Query2[[#This Row],[Column4]]/D555)</f>
        <v>0</v>
      </c>
      <c r="S497" s="103" t="e">
        <f>(Query2[[#This Row],[Column15]]/O561)</f>
        <v>#DIV/0!</v>
      </c>
      <c r="T497" s="103" t="e">
        <f>(Query2[[#This Row],[Column14]]/N561)</f>
        <v>#DIV/0!</v>
      </c>
      <c r="U497" s="103">
        <f>(Query2[[#This Row],[Column9]]/I555)</f>
        <v>6.2060020314313313E-5</v>
      </c>
      <c r="V497" s="103">
        <f>(Query2[[#This Row],[Column17]]/Q561)</f>
        <v>0</v>
      </c>
      <c r="W497" s="103">
        <f>(Query2[[#This Row],[Column10]]+Query2[[#This Row],[Column11]]/J555+K555)</f>
        <v>395167</v>
      </c>
      <c r="X497" s="104">
        <f>(Query2[[#This Row],[Column5]]+Query2[[#This Row],[Column6]])</f>
        <v>0</v>
      </c>
      <c r="Y497" s="104">
        <f>(Query2[[#This Row],[Column7]]+Query2[[#This Row],[Column8]])</f>
        <v>0</v>
      </c>
      <c r="Z497" s="104">
        <f>(Query2[[#This Row],[Column10]]+Query2[[#This Row],[Column11]])</f>
        <v>0</v>
      </c>
      <c r="AA497" s="104">
        <f>(Query2[[#This Row],[Column12]]+Query2[[#This Row],[Column13]])</f>
        <v>0</v>
      </c>
      <c r="AB497" s="104">
        <f t="shared" si="132"/>
        <v>1508053.9858131125</v>
      </c>
      <c r="AC497" s="104">
        <f t="shared" si="133"/>
        <v>130.35161470078981</v>
      </c>
      <c r="AD497" s="104">
        <f t="shared" si="134"/>
        <v>1747.7285726895577</v>
      </c>
      <c r="AE497" s="104">
        <f t="shared" si="135"/>
        <v>408926.16213950975</v>
      </c>
      <c r="AF497" s="104">
        <f>(Query2[[#This Row],[Column12]]+Query2[[#This Row],[Column13]]/I555)</f>
        <v>0</v>
      </c>
      <c r="AG497" s="104">
        <f t="shared" si="136"/>
        <v>246268.81746906825</v>
      </c>
      <c r="AH497" s="102" t="s">
        <v>169</v>
      </c>
    </row>
    <row r="498" spans="1:34">
      <c r="A498" s="105" t="s">
        <v>212</v>
      </c>
      <c r="B498" s="101" t="s">
        <v>58</v>
      </c>
      <c r="C498" s="101" t="s">
        <v>91</v>
      </c>
      <c r="D498" s="101">
        <v>0</v>
      </c>
      <c r="E498" s="101">
        <v>0</v>
      </c>
      <c r="F498" s="101">
        <v>0</v>
      </c>
      <c r="G498" s="101">
        <v>0</v>
      </c>
      <c r="H498" s="101">
        <v>0</v>
      </c>
      <c r="I498" s="101">
        <v>0</v>
      </c>
      <c r="J498" s="101">
        <v>0</v>
      </c>
      <c r="K498" s="101">
        <v>0</v>
      </c>
      <c r="L498" s="101">
        <v>0</v>
      </c>
      <c r="M498" s="101">
        <v>0</v>
      </c>
      <c r="N498" s="101">
        <f>SUM(Query2[[#This Row],[Column5]],Query2[[#This Row],[Column6]])</f>
        <v>0</v>
      </c>
      <c r="O498" s="101">
        <f>SUM(Query2[[#This Row],[Column7]],Query2[[#This Row],[Column8]])</f>
        <v>0</v>
      </c>
      <c r="P498" s="101">
        <f>SUM(Query2[[#This Row],[Column10]],Query2[[#This Row],[Column11]])</f>
        <v>0</v>
      </c>
      <c r="Q498" s="101">
        <f>SUM(Query2[[#This Row],[Column12]],Query2[[#This Row],[Column13]])</f>
        <v>0</v>
      </c>
      <c r="R498" s="103">
        <f>(Query2[[#This Row],[Column4]]/D556)</f>
        <v>0</v>
      </c>
      <c r="S498" s="103" t="e">
        <f>(Query2[[#This Row],[Column15]]/O562)</f>
        <v>#DIV/0!</v>
      </c>
      <c r="T498" s="103" t="e">
        <f>(Query2[[#This Row],[Column14]]/N562)</f>
        <v>#DIV/0!</v>
      </c>
      <c r="U498" s="103">
        <f>(Query2[[#This Row],[Column9]]/I556)</f>
        <v>0</v>
      </c>
      <c r="V498" s="103">
        <f>(Query2[[#This Row],[Column17]]/Q562)</f>
        <v>0</v>
      </c>
      <c r="W498" s="103">
        <f>(Query2[[#This Row],[Column10]]+Query2[[#This Row],[Column11]]/J556+K556)</f>
        <v>1687904</v>
      </c>
      <c r="X498" s="104">
        <f>(Query2[[#This Row],[Column5]]+Query2[[#This Row],[Column6]])</f>
        <v>0</v>
      </c>
      <c r="Y498" s="104">
        <f>(Query2[[#This Row],[Column7]]+Query2[[#This Row],[Column8]])</f>
        <v>0</v>
      </c>
      <c r="Z498" s="104">
        <f>(Query2[[#This Row],[Column10]]+Query2[[#This Row],[Column11]])</f>
        <v>0</v>
      </c>
      <c r="AA498" s="104">
        <f>(Query2[[#This Row],[Column12]]+Query2[[#This Row],[Column13]])</f>
        <v>0</v>
      </c>
      <c r="AB498" s="104">
        <f t="shared" si="132"/>
        <v>2871537.7536798343</v>
      </c>
      <c r="AC498" s="104">
        <f t="shared" si="133"/>
        <v>184.51652743678662</v>
      </c>
      <c r="AD498" s="104">
        <f t="shared" si="134"/>
        <v>2958.9998488617971</v>
      </c>
      <c r="AE498" s="104">
        <f t="shared" si="135"/>
        <v>1729115.4538852363</v>
      </c>
      <c r="AF498" s="104">
        <f>(Query2[[#This Row],[Column12]]+Query2[[#This Row],[Column13]]/I556)</f>
        <v>0</v>
      </c>
      <c r="AG498" s="104">
        <f t="shared" si="136"/>
        <v>984128.67751348147</v>
      </c>
      <c r="AH498" s="102" t="s">
        <v>169</v>
      </c>
    </row>
    <row r="499" spans="1:34">
      <c r="A499" s="105" t="s">
        <v>212</v>
      </c>
      <c r="B499" s="101" t="s">
        <v>59</v>
      </c>
      <c r="C499" s="101" t="s">
        <v>91</v>
      </c>
      <c r="D499" s="101">
        <v>0</v>
      </c>
      <c r="E499" s="101">
        <v>0</v>
      </c>
      <c r="F499" s="101">
        <v>0</v>
      </c>
      <c r="G499" s="101">
        <v>0</v>
      </c>
      <c r="H499" s="101">
        <v>0</v>
      </c>
      <c r="I499" s="101">
        <v>65676</v>
      </c>
      <c r="J499" s="101">
        <v>137</v>
      </c>
      <c r="K499" s="101">
        <v>11417</v>
      </c>
      <c r="L499" s="101">
        <v>2.8952499999999999</v>
      </c>
      <c r="M499" s="101">
        <v>69.74911019999999</v>
      </c>
      <c r="N499" s="101">
        <f>SUM(Query2[[#This Row],[Column5]],Query2[[#This Row],[Column6]])</f>
        <v>0</v>
      </c>
      <c r="O499" s="101">
        <f>SUM(Query2[[#This Row],[Column7]],Query2[[#This Row],[Column8]])</f>
        <v>0</v>
      </c>
      <c r="P499" s="101">
        <f>SUM(Query2[[#This Row],[Column10]],Query2[[#This Row],[Column11]])</f>
        <v>11554</v>
      </c>
      <c r="Q499" s="101">
        <f>SUM(Query2[[#This Row],[Column12]],Query2[[#This Row],[Column13]])</f>
        <v>72.644360199999994</v>
      </c>
      <c r="R499" s="103" t="e">
        <f>(Query2[[#This Row],[Column4]]/#REF!)</f>
        <v>#REF!</v>
      </c>
      <c r="S499" s="103" t="e">
        <f>(Query2[[#This Row],[Column15]]/O563)</f>
        <v>#DIV/0!</v>
      </c>
      <c r="T499" s="103" t="e">
        <f>(Query2[[#This Row],[Column14]]/N563)</f>
        <v>#DIV/0!</v>
      </c>
      <c r="U499" s="103" t="e">
        <f>(Query2[[#This Row],[Column9]]/#REF!)</f>
        <v>#REF!</v>
      </c>
      <c r="V499" s="103">
        <f>(Query2[[#This Row],[Column17]]/Q563)</f>
        <v>1.6558501148262819E-3</v>
      </c>
      <c r="W499" s="103" t="e">
        <f>(Query2[[#This Row],[Column10]]+Query2[[#This Row],[Column11]]/#REF!+#REF!)</f>
        <v>#REF!</v>
      </c>
      <c r="X499" s="104">
        <f>(Query2[[#This Row],[Column5]]+Query2[[#This Row],[Column6]])</f>
        <v>0</v>
      </c>
      <c r="Y499" s="104">
        <f>(Query2[[#This Row],[Column7]]+Query2[[#This Row],[Column8]])</f>
        <v>0</v>
      </c>
      <c r="Z499" s="104">
        <f>(Query2[[#This Row],[Column10]]+Query2[[#This Row],[Column11]])</f>
        <v>11554</v>
      </c>
      <c r="AA499" s="104">
        <f>(Query2[[#This Row],[Column12]]+Query2[[#This Row],[Column13]])</f>
        <v>72.644360199999994</v>
      </c>
      <c r="AB499" s="104" t="e">
        <f>(#REF!+#REF!/#REF!+#REF!)</f>
        <v>#REF!</v>
      </c>
      <c r="AC499" s="104" t="e">
        <f>(#REF!+#REF!/#REF!)</f>
        <v>#REF!</v>
      </c>
      <c r="AD499" s="104" t="e">
        <f>(#REF!+#REF!/#REF!)</f>
        <v>#REF!</v>
      </c>
      <c r="AE499" s="104" t="e">
        <f>(#REF!+#REF!/#REF!+#REF!)</f>
        <v>#REF!</v>
      </c>
      <c r="AF499" s="104" t="e">
        <f>(Query2[[#This Row],[Column12]]+Query2[[#This Row],[Column13]]/#REF!)</f>
        <v>#REF!</v>
      </c>
      <c r="AG499" s="104" t="e">
        <f>(#REF!+#REF!/#REF!)</f>
        <v>#REF!</v>
      </c>
      <c r="AH499" s="102" t="s">
        <v>169</v>
      </c>
    </row>
    <row r="500" spans="1:34">
      <c r="A500" s="105" t="s">
        <v>212</v>
      </c>
      <c r="B500" s="101" t="s">
        <v>60</v>
      </c>
      <c r="C500" s="101" t="s">
        <v>91</v>
      </c>
      <c r="D500" s="101">
        <v>0</v>
      </c>
      <c r="E500" s="101">
        <v>0</v>
      </c>
      <c r="F500" s="101">
        <v>0</v>
      </c>
      <c r="G500" s="101">
        <v>0</v>
      </c>
      <c r="H500" s="101">
        <v>0</v>
      </c>
      <c r="I500" s="101">
        <v>60025345</v>
      </c>
      <c r="J500" s="101">
        <v>1426896</v>
      </c>
      <c r="K500" s="101">
        <v>2543478</v>
      </c>
      <c r="L500" s="101">
        <v>46915.03989</v>
      </c>
      <c r="M500" s="101">
        <v>22322.1893064</v>
      </c>
      <c r="N500" s="101">
        <f>SUM(Query2[[#This Row],[Column5]],Query2[[#This Row],[Column6]])</f>
        <v>0</v>
      </c>
      <c r="O500" s="101">
        <f>SUM(Query2[[#This Row],[Column7]],Query2[[#This Row],[Column8]])</f>
        <v>0</v>
      </c>
      <c r="P500" s="101">
        <f>SUM(Query2[[#This Row],[Column10]],Query2[[#This Row],[Column11]])</f>
        <v>3970374</v>
      </c>
      <c r="Q500" s="101">
        <f>SUM(Query2[[#This Row],[Column12]],Query2[[#This Row],[Column13]])</f>
        <v>69237.229196400003</v>
      </c>
      <c r="R500" s="103" t="e">
        <f>(Query2[[#This Row],[Column4]]/D557)</f>
        <v>#DIV/0!</v>
      </c>
      <c r="S500" s="103" t="e">
        <f>(Query2[[#This Row],[Column15]]/O564)</f>
        <v>#DIV/0!</v>
      </c>
      <c r="T500" s="103" t="e">
        <f>(Query2[[#This Row],[Column14]]/N564)</f>
        <v>#DIV/0!</v>
      </c>
      <c r="U500" s="103">
        <f>(Query2[[#This Row],[Column9]]/I557)</f>
        <v>29.918697869990361</v>
      </c>
      <c r="V500" s="103">
        <f>(Query2[[#This Row],[Column17]]/Q564)</f>
        <v>13.317519306071389</v>
      </c>
      <c r="W500" s="103" t="e">
        <f>(Query2[[#This Row],[Column10]]+Query2[[#This Row],[Column11]]/J557+K557)</f>
        <v>#DIV/0!</v>
      </c>
      <c r="X500" s="104">
        <f>(Query2[[#This Row],[Column5]]+Query2[[#This Row],[Column6]])</f>
        <v>0</v>
      </c>
      <c r="Y500" s="104">
        <f>(Query2[[#This Row],[Column7]]+Query2[[#This Row],[Column8]])</f>
        <v>0</v>
      </c>
      <c r="Z500" s="104">
        <f>(Query2[[#This Row],[Column10]]+Query2[[#This Row],[Column11]])</f>
        <v>3970374</v>
      </c>
      <c r="AA500" s="104">
        <f>(Query2[[#This Row],[Column12]]+Query2[[#This Row],[Column13]])</f>
        <v>69237.229196400003</v>
      </c>
      <c r="AB500" s="104" t="e">
        <f>(G557+H557/E557+F557)</f>
        <v>#DIV/0!</v>
      </c>
      <c r="AC500" s="104" t="e">
        <f>(G557+H557/D557)</f>
        <v>#DIV/0!</v>
      </c>
      <c r="AD500" s="104" t="e">
        <f>(E557+F557/D557)</f>
        <v>#DIV/0!</v>
      </c>
      <c r="AE500" s="104" t="e">
        <f>(L557+M557/J557+K557)</f>
        <v>#DIV/0!</v>
      </c>
      <c r="AF500" s="104">
        <f>(Query2[[#This Row],[Column12]]+Query2[[#This Row],[Column13]]/I557)</f>
        <v>46915.051016147423</v>
      </c>
      <c r="AG500" s="104">
        <f>(J557+K557/I557)</f>
        <v>0.22939995474215488</v>
      </c>
      <c r="AH500" s="102" t="s">
        <v>169</v>
      </c>
    </row>
    <row r="501" spans="1:34">
      <c r="A501" s="105" t="s">
        <v>212</v>
      </c>
      <c r="B501" s="101" t="s">
        <v>61</v>
      </c>
      <c r="C501" s="101" t="s">
        <v>92</v>
      </c>
      <c r="D501" s="101">
        <v>0</v>
      </c>
      <c r="E501" s="101">
        <v>0</v>
      </c>
      <c r="F501" s="101">
        <v>0</v>
      </c>
      <c r="G501" s="101">
        <v>0</v>
      </c>
      <c r="H501" s="101">
        <v>0</v>
      </c>
      <c r="I501" s="101">
        <v>1356954</v>
      </c>
      <c r="J501" s="101">
        <v>536994</v>
      </c>
      <c r="K501" s="101">
        <v>306787</v>
      </c>
      <c r="L501" s="101">
        <v>33845.461169399998</v>
      </c>
      <c r="M501" s="101">
        <v>6265.6920173000117</v>
      </c>
      <c r="N501" s="101">
        <f>SUM(Query2[[#This Row],[Column5]],Query2[[#This Row],[Column6]])</f>
        <v>0</v>
      </c>
      <c r="O501" s="101">
        <f>SUM(Query2[[#This Row],[Column7]],Query2[[#This Row],[Column8]])</f>
        <v>0</v>
      </c>
      <c r="P501" s="101">
        <f>SUM(Query2[[#This Row],[Column10]],Query2[[#This Row],[Column11]])</f>
        <v>843781</v>
      </c>
      <c r="Q501" s="101">
        <f>SUM(Query2[[#This Row],[Column12]],Query2[[#This Row],[Column13]])</f>
        <v>40111.153186700009</v>
      </c>
      <c r="R501" s="103" t="e">
        <f>(Query2[[#This Row],[Column4]]/D559)</f>
        <v>#DIV/0!</v>
      </c>
      <c r="S501" s="103" t="e">
        <f>(Query2[[#This Row],[Column15]]/O565)</f>
        <v>#DIV/0!</v>
      </c>
      <c r="T501" s="103" t="e">
        <f>(Query2[[#This Row],[Column14]]/N565)</f>
        <v>#DIV/0!</v>
      </c>
      <c r="U501" s="103">
        <f>(Query2[[#This Row],[Column9]]/I559)</f>
        <v>45231.8</v>
      </c>
      <c r="V501" s="103">
        <f>(Query2[[#This Row],[Column17]]/Q565)</f>
        <v>1.8811782377740127</v>
      </c>
      <c r="W501" s="103" t="e">
        <f>(Query2[[#This Row],[Column10]]+Query2[[#This Row],[Column11]]/J559+K559)</f>
        <v>#DIV/0!</v>
      </c>
      <c r="X501" s="104">
        <f>(Query2[[#This Row],[Column5]]+Query2[[#This Row],[Column6]])</f>
        <v>0</v>
      </c>
      <c r="Y501" s="104">
        <f>(Query2[[#This Row],[Column7]]+Query2[[#This Row],[Column8]])</f>
        <v>0</v>
      </c>
      <c r="Z501" s="104">
        <f>(Query2[[#This Row],[Column10]]+Query2[[#This Row],[Column11]])</f>
        <v>843781</v>
      </c>
      <c r="AA501" s="104">
        <f>(Query2[[#This Row],[Column12]]+Query2[[#This Row],[Column13]])</f>
        <v>40111.153186700009</v>
      </c>
      <c r="AB501" s="104" t="e">
        <f>(G559+H559/E559+F559)</f>
        <v>#DIV/0!</v>
      </c>
      <c r="AC501" s="104" t="e">
        <f>(G559+H559/D559)</f>
        <v>#DIV/0!</v>
      </c>
      <c r="AD501" s="104" t="e">
        <f>(E559+F559/D559)</f>
        <v>#DIV/0!</v>
      </c>
      <c r="AE501" s="104" t="e">
        <f>(L559+M559/J559+K559)</f>
        <v>#DIV/0!</v>
      </c>
      <c r="AF501" s="104">
        <f>(Query2[[#This Row],[Column12]]+Query2[[#This Row],[Column13]]/I559)</f>
        <v>34054.317569976665</v>
      </c>
      <c r="AG501" s="104">
        <f>(J559+K559/I559)</f>
        <v>0</v>
      </c>
      <c r="AH501" s="102" t="s">
        <v>169</v>
      </c>
    </row>
    <row r="502" spans="1:34">
      <c r="A502" s="105" t="s">
        <v>212</v>
      </c>
      <c r="B502" s="101" t="s">
        <v>62</v>
      </c>
      <c r="C502" s="101" t="s">
        <v>92</v>
      </c>
      <c r="D502" s="101">
        <v>0</v>
      </c>
      <c r="E502" s="101">
        <v>0</v>
      </c>
      <c r="F502" s="101">
        <v>0</v>
      </c>
      <c r="G502" s="101">
        <v>0</v>
      </c>
      <c r="H502" s="101">
        <v>0</v>
      </c>
      <c r="I502" s="101">
        <v>135101</v>
      </c>
      <c r="J502" s="101">
        <v>82095</v>
      </c>
      <c r="K502" s="101">
        <v>68596</v>
      </c>
      <c r="L502" s="101">
        <v>3975.1849499999998</v>
      </c>
      <c r="M502" s="101">
        <v>1062.747312</v>
      </c>
      <c r="N502" s="101">
        <f>SUM(Query2[[#This Row],[Column5]],Query2[[#This Row],[Column6]])</f>
        <v>0</v>
      </c>
      <c r="O502" s="101">
        <f>SUM(Query2[[#This Row],[Column7]],Query2[[#This Row],[Column8]])</f>
        <v>0</v>
      </c>
      <c r="P502" s="101">
        <f>SUM(Query2[[#This Row],[Column10]],Query2[[#This Row],[Column11]])</f>
        <v>150691</v>
      </c>
      <c r="Q502" s="101">
        <f>SUM(Query2[[#This Row],[Column12]],Query2[[#This Row],[Column13]])</f>
        <v>5037.9322620000003</v>
      </c>
      <c r="R502" s="103" t="e">
        <f>(Query2[[#This Row],[Column4]]/D560)</f>
        <v>#DIV/0!</v>
      </c>
      <c r="S502" s="103" t="e">
        <f>(Query2[[#This Row],[Column15]]/O566)</f>
        <v>#DIV/0!</v>
      </c>
      <c r="T502" s="103" t="e">
        <f>(Query2[[#This Row],[Column14]]/N566)</f>
        <v>#DIV/0!</v>
      </c>
      <c r="U502" s="103" t="e">
        <f>(Query2[[#This Row],[Column9]]/I560)</f>
        <v>#DIV/0!</v>
      </c>
      <c r="V502" s="103">
        <f>(Query2[[#This Row],[Column17]]/Q566)</f>
        <v>0.22648831224200697</v>
      </c>
      <c r="W502" s="103" t="e">
        <f>(Query2[[#This Row],[Column10]]+Query2[[#This Row],[Column11]]/J560+K560)</f>
        <v>#DIV/0!</v>
      </c>
      <c r="X502" s="104">
        <f>(Query2[[#This Row],[Column5]]+Query2[[#This Row],[Column6]])</f>
        <v>0</v>
      </c>
      <c r="Y502" s="104">
        <f>(Query2[[#This Row],[Column7]]+Query2[[#This Row],[Column8]])</f>
        <v>0</v>
      </c>
      <c r="Z502" s="104">
        <f>(Query2[[#This Row],[Column10]]+Query2[[#This Row],[Column11]])</f>
        <v>150691</v>
      </c>
      <c r="AA502" s="104">
        <f>(Query2[[#This Row],[Column12]]+Query2[[#This Row],[Column13]])</f>
        <v>5037.9322620000003</v>
      </c>
      <c r="AB502" s="104" t="e">
        <f>(G560+H560/E560+F560)</f>
        <v>#DIV/0!</v>
      </c>
      <c r="AC502" s="104" t="e">
        <f>(G560+H560/D560)</f>
        <v>#DIV/0!</v>
      </c>
      <c r="AD502" s="104" t="e">
        <f>(E560+F560/D560)</f>
        <v>#DIV/0!</v>
      </c>
      <c r="AE502" s="104" t="e">
        <f>(L560+M560/J560+K560)</f>
        <v>#DIV/0!</v>
      </c>
      <c r="AF502" s="104" t="e">
        <f>(Query2[[#This Row],[Column12]]+Query2[[#This Row],[Column13]]/I560)</f>
        <v>#DIV/0!</v>
      </c>
      <c r="AG502" s="104" t="e">
        <f>(J560+K560/I560)</f>
        <v>#DIV/0!</v>
      </c>
      <c r="AH502" s="102" t="s">
        <v>169</v>
      </c>
    </row>
    <row r="503" spans="1:34">
      <c r="A503" s="105" t="s">
        <v>212</v>
      </c>
      <c r="B503" s="101" t="s">
        <v>63</v>
      </c>
      <c r="C503" s="101" t="s">
        <v>92</v>
      </c>
      <c r="D503" s="101">
        <v>0</v>
      </c>
      <c r="E503" s="101">
        <v>0</v>
      </c>
      <c r="F503" s="101">
        <v>0</v>
      </c>
      <c r="G503" s="101">
        <v>0</v>
      </c>
      <c r="H503" s="101">
        <v>0</v>
      </c>
      <c r="I503" s="101">
        <v>2358491</v>
      </c>
      <c r="J503" s="101">
        <v>537267</v>
      </c>
      <c r="K503" s="101">
        <v>61210</v>
      </c>
      <c r="L503" s="101">
        <v>21904.90596</v>
      </c>
      <c r="M503" s="101">
        <v>584.73886909999999</v>
      </c>
      <c r="N503" s="101">
        <f>SUM(Query2[[#This Row],[Column5]],Query2[[#This Row],[Column6]])</f>
        <v>0</v>
      </c>
      <c r="O503" s="101">
        <f>SUM(Query2[[#This Row],[Column7]],Query2[[#This Row],[Column8]])</f>
        <v>0</v>
      </c>
      <c r="P503" s="101">
        <f>SUM(Query2[[#This Row],[Column10]],Query2[[#This Row],[Column11]])</f>
        <v>598477</v>
      </c>
      <c r="Q503" s="101">
        <f>SUM(Query2[[#This Row],[Column12]],Query2[[#This Row],[Column13]])</f>
        <v>22489.644829100002</v>
      </c>
      <c r="R503" s="103" t="e">
        <f>(Query2[[#This Row],[Column4]]/D561)</f>
        <v>#DIV/0!</v>
      </c>
      <c r="S503" s="103" t="e">
        <f>(Query2[[#This Row],[Column15]]/O567)</f>
        <v>#DIV/0!</v>
      </c>
      <c r="T503" s="103" t="e">
        <f>(Query2[[#This Row],[Column14]]/N567)</f>
        <v>#DIV/0!</v>
      </c>
      <c r="U503" s="103">
        <f>(Query2[[#This Row],[Column9]]/I561)</f>
        <v>29.418622926281653</v>
      </c>
      <c r="V503" s="103">
        <f>(Query2[[#This Row],[Column17]]/Q567)</f>
        <v>0.71689168062765551</v>
      </c>
      <c r="W503" s="103">
        <f>(Query2[[#This Row],[Column10]]+Query2[[#This Row],[Column11]]/J561+K561)</f>
        <v>559633.75773195876</v>
      </c>
      <c r="X503" s="104">
        <f>(Query2[[#This Row],[Column5]]+Query2[[#This Row],[Column6]])</f>
        <v>0</v>
      </c>
      <c r="Y503" s="104">
        <f>(Query2[[#This Row],[Column7]]+Query2[[#This Row],[Column8]])</f>
        <v>0</v>
      </c>
      <c r="Z503" s="104">
        <f>(Query2[[#This Row],[Column10]]+Query2[[#This Row],[Column11]])</f>
        <v>598477</v>
      </c>
      <c r="AA503" s="104">
        <f>(Query2[[#This Row],[Column12]]+Query2[[#This Row],[Column13]])</f>
        <v>22489.644829100002</v>
      </c>
      <c r="AB503" s="104" t="e">
        <f>(G561+H561/E561+F561)</f>
        <v>#DIV/0!</v>
      </c>
      <c r="AC503" s="104" t="e">
        <f>(G561+H561/D561)</f>
        <v>#DIV/0!</v>
      </c>
      <c r="AD503" s="104" t="e">
        <f>(E561+F561/D561)</f>
        <v>#DIV/0!</v>
      </c>
      <c r="AE503" s="104">
        <f>(L561+M561/J561+K561)</f>
        <v>22222.497770066493</v>
      </c>
      <c r="AF503" s="104">
        <f>(Query2[[#This Row],[Column12]]+Query2[[#This Row],[Column13]]/I561)</f>
        <v>21904.913253736675</v>
      </c>
      <c r="AG503" s="104">
        <f>(J561+K561/I561)</f>
        <v>388.2770238243732</v>
      </c>
      <c r="AH503" s="102" t="s">
        <v>169</v>
      </c>
    </row>
    <row r="504" spans="1:34">
      <c r="A504" s="105" t="s">
        <v>212</v>
      </c>
      <c r="B504" s="101" t="s">
        <v>64</v>
      </c>
      <c r="C504" s="101" t="s">
        <v>92</v>
      </c>
      <c r="D504" s="101">
        <v>0</v>
      </c>
      <c r="E504" s="101">
        <v>0</v>
      </c>
      <c r="F504" s="101">
        <v>0</v>
      </c>
      <c r="G504" s="101">
        <v>0</v>
      </c>
      <c r="H504" s="101">
        <v>0</v>
      </c>
      <c r="I504" s="101">
        <v>830675</v>
      </c>
      <c r="J504" s="101">
        <v>767203</v>
      </c>
      <c r="K504" s="101">
        <v>134608</v>
      </c>
      <c r="L504" s="101">
        <v>18452.298999999999</v>
      </c>
      <c r="M504" s="101">
        <v>2529.9486724000003</v>
      </c>
      <c r="N504" s="101">
        <f>SUM(Query2[[#This Row],[Column5]],Query2[[#This Row],[Column6]])</f>
        <v>0</v>
      </c>
      <c r="O504" s="101">
        <f>SUM(Query2[[#This Row],[Column7]],Query2[[#This Row],[Column8]])</f>
        <v>0</v>
      </c>
      <c r="P504" s="101">
        <f>SUM(Query2[[#This Row],[Column10]],Query2[[#This Row],[Column11]])</f>
        <v>901811</v>
      </c>
      <c r="Q504" s="101">
        <f>SUM(Query2[[#This Row],[Column12]],Query2[[#This Row],[Column13]])</f>
        <v>20982.247672400001</v>
      </c>
      <c r="R504" s="103" t="e">
        <f>(Query2[[#This Row],[Column4]]/D562)</f>
        <v>#DIV/0!</v>
      </c>
      <c r="S504" s="103" t="e">
        <f>(Query2[[#This Row],[Column15]]/O568)</f>
        <v>#DIV/0!</v>
      </c>
      <c r="T504" s="103" t="e">
        <f>(Query2[[#This Row],[Column14]]/N568)</f>
        <v>#DIV/0!</v>
      </c>
      <c r="U504" s="103">
        <f>(Query2[[#This Row],[Column9]]/I562)</f>
        <v>1.3701384455478933E-2</v>
      </c>
      <c r="V504" s="103">
        <f>(Query2[[#This Row],[Column17]]/Q568)</f>
        <v>2.1612050134405885</v>
      </c>
      <c r="W504" s="103">
        <f>(Query2[[#This Row],[Column10]]+Query2[[#This Row],[Column11]]/J562+K562)</f>
        <v>3609399.0884961803</v>
      </c>
      <c r="X504" s="104">
        <f>(Query2[[#This Row],[Column5]]+Query2[[#This Row],[Column6]])</f>
        <v>0</v>
      </c>
      <c r="Y504" s="104">
        <f>(Query2[[#This Row],[Column7]]+Query2[[#This Row],[Column8]])</f>
        <v>0</v>
      </c>
      <c r="Z504" s="104">
        <f>(Query2[[#This Row],[Column10]]+Query2[[#This Row],[Column11]])</f>
        <v>901811</v>
      </c>
      <c r="AA504" s="104">
        <f>(Query2[[#This Row],[Column12]]+Query2[[#This Row],[Column13]])</f>
        <v>20982.247672400001</v>
      </c>
      <c r="AB504" s="104" t="e">
        <f>(G562+H562/E562+F562)</f>
        <v>#DIV/0!</v>
      </c>
      <c r="AC504" s="104" t="e">
        <f>(G562+H562/D562)</f>
        <v>#DIV/0!</v>
      </c>
      <c r="AD504" s="104" t="e">
        <f>(E562+F562/D562)</f>
        <v>#DIV/0!</v>
      </c>
      <c r="AE504" s="104">
        <f>(L562+M562/J562+K562)</f>
        <v>2890935.13767811</v>
      </c>
      <c r="AF504" s="104">
        <f>(Query2[[#This Row],[Column12]]+Query2[[#This Row],[Column13]]/I562)</f>
        <v>18452.299041729675</v>
      </c>
      <c r="AG504" s="104">
        <f>(J562+K562/I562)</f>
        <v>1521060.0468799712</v>
      </c>
      <c r="AH504" s="102" t="s">
        <v>169</v>
      </c>
    </row>
    <row r="505" spans="1:34">
      <c r="A505" s="105" t="s">
        <v>212</v>
      </c>
      <c r="B505" s="101" t="s">
        <v>65</v>
      </c>
      <c r="C505" s="101" t="s">
        <v>92</v>
      </c>
      <c r="D505" s="101">
        <v>0</v>
      </c>
      <c r="E505" s="101">
        <v>0</v>
      </c>
      <c r="F505" s="101">
        <v>0</v>
      </c>
      <c r="G505" s="101">
        <v>0</v>
      </c>
      <c r="H505" s="101">
        <v>0</v>
      </c>
      <c r="I505" s="101">
        <v>3187688</v>
      </c>
      <c r="J505" s="101">
        <v>422515</v>
      </c>
      <c r="K505" s="101">
        <v>160281</v>
      </c>
      <c r="L505" s="101">
        <v>18302.75403</v>
      </c>
      <c r="M505" s="101">
        <v>1510.0676183999994</v>
      </c>
      <c r="N505" s="101">
        <f>SUM(Query2[[#This Row],[Column5]],Query2[[#This Row],[Column6]])</f>
        <v>0</v>
      </c>
      <c r="O505" s="101">
        <f>SUM(Query2[[#This Row],[Column7]],Query2[[#This Row],[Column8]])</f>
        <v>0</v>
      </c>
      <c r="P505" s="101">
        <f>SUM(Query2[[#This Row],[Column10]],Query2[[#This Row],[Column11]])</f>
        <v>582796</v>
      </c>
      <c r="Q505" s="101">
        <f>SUM(Query2[[#This Row],[Column12]],Query2[[#This Row],[Column13]])</f>
        <v>19812.8216484</v>
      </c>
      <c r="R505" s="103" t="e">
        <f>(Query2[[#This Row],[Column4]]/#REF!)</f>
        <v>#REF!</v>
      </c>
      <c r="S505" s="103" t="e">
        <f>(Query2[[#This Row],[Column15]]/O569)</f>
        <v>#DIV/0!</v>
      </c>
      <c r="T505" s="103" t="e">
        <f>(Query2[[#This Row],[Column14]]/N569)</f>
        <v>#DIV/0!</v>
      </c>
      <c r="U505" s="103" t="e">
        <f>(Query2[[#This Row],[Column9]]/#REF!)</f>
        <v>#REF!</v>
      </c>
      <c r="V505" s="103">
        <f>(Query2[[#This Row],[Column17]]/Q569)</f>
        <v>18.73493384627508</v>
      </c>
      <c r="W505" s="103" t="e">
        <f>(Query2[[#This Row],[Column10]]+Query2[[#This Row],[Column11]]/#REF!+#REF!)</f>
        <v>#REF!</v>
      </c>
      <c r="X505" s="104">
        <f>(Query2[[#This Row],[Column5]]+Query2[[#This Row],[Column6]])</f>
        <v>0</v>
      </c>
      <c r="Y505" s="104">
        <f>(Query2[[#This Row],[Column7]]+Query2[[#This Row],[Column8]])</f>
        <v>0</v>
      </c>
      <c r="Z505" s="104">
        <f>(Query2[[#This Row],[Column10]]+Query2[[#This Row],[Column11]])</f>
        <v>582796</v>
      </c>
      <c r="AA505" s="104">
        <f>(Query2[[#This Row],[Column12]]+Query2[[#This Row],[Column13]])</f>
        <v>19812.8216484</v>
      </c>
      <c r="AB505" s="104" t="e">
        <f>(#REF!+#REF!/#REF!+#REF!)</f>
        <v>#REF!</v>
      </c>
      <c r="AC505" s="104" t="e">
        <f>(#REF!+#REF!/#REF!)</f>
        <v>#REF!</v>
      </c>
      <c r="AD505" s="104" t="e">
        <f>(#REF!+#REF!/#REF!)</f>
        <v>#REF!</v>
      </c>
      <c r="AE505" s="104" t="e">
        <f>(#REF!+#REF!/#REF!+#REF!)</f>
        <v>#REF!</v>
      </c>
      <c r="AF505" s="104" t="e">
        <f>(Query2[[#This Row],[Column12]]+Query2[[#This Row],[Column13]]/#REF!)</f>
        <v>#REF!</v>
      </c>
      <c r="AG505" s="104" t="e">
        <f>(#REF!+#REF!/#REF!)</f>
        <v>#REF!</v>
      </c>
      <c r="AH505" s="102" t="s">
        <v>169</v>
      </c>
    </row>
    <row r="506" spans="1:34">
      <c r="A506" s="105" t="s">
        <v>212</v>
      </c>
      <c r="B506" s="101" t="s">
        <v>66</v>
      </c>
      <c r="C506" s="101" t="s">
        <v>92</v>
      </c>
      <c r="D506" s="101">
        <v>0</v>
      </c>
      <c r="E506" s="101">
        <v>0</v>
      </c>
      <c r="F506" s="101">
        <v>0</v>
      </c>
      <c r="G506" s="101">
        <v>0</v>
      </c>
      <c r="H506" s="101">
        <v>0</v>
      </c>
      <c r="I506" s="101">
        <v>1460652</v>
      </c>
      <c r="J506" s="101">
        <v>239455</v>
      </c>
      <c r="K506" s="101">
        <v>67802</v>
      </c>
      <c r="L506" s="101">
        <v>12233.7675</v>
      </c>
      <c r="M506" s="101">
        <v>800.85698849999994</v>
      </c>
      <c r="N506" s="101">
        <f>SUM(Query2[[#This Row],[Column5]],Query2[[#This Row],[Column6]])</f>
        <v>0</v>
      </c>
      <c r="O506" s="101">
        <f>SUM(Query2[[#This Row],[Column7]],Query2[[#This Row],[Column8]])</f>
        <v>0</v>
      </c>
      <c r="P506" s="101">
        <f>SUM(Query2[[#This Row],[Column10]],Query2[[#This Row],[Column11]])</f>
        <v>307257</v>
      </c>
      <c r="Q506" s="101">
        <f>SUM(Query2[[#This Row],[Column12]],Query2[[#This Row],[Column13]])</f>
        <v>13034.6244885</v>
      </c>
      <c r="R506" s="103" t="e">
        <f>(Query2[[#This Row],[Column4]]/D563)</f>
        <v>#DIV/0!</v>
      </c>
      <c r="S506" s="103" t="e">
        <f>(Query2[[#This Row],[Column15]]/O570)</f>
        <v>#DIV/0!</v>
      </c>
      <c r="T506" s="103" t="e">
        <f>(Query2[[#This Row],[Column14]]/N570)</f>
        <v>#DIV/0!</v>
      </c>
      <c r="U506" s="103">
        <f>(Query2[[#This Row],[Column9]]/I563)</f>
        <v>1.0736567272791422</v>
      </c>
      <c r="V506" s="103">
        <f>(Query2[[#This Row],[Column17]]/Q570)</f>
        <v>7.6368740267855086</v>
      </c>
      <c r="W506" s="103">
        <f>(Query2[[#This Row],[Column10]]+Query2[[#This Row],[Column11]]/J563+K563)</f>
        <v>568721.11652711325</v>
      </c>
      <c r="X506" s="104">
        <f>(Query2[[#This Row],[Column5]]+Query2[[#This Row],[Column6]])</f>
        <v>0</v>
      </c>
      <c r="Y506" s="104">
        <f>(Query2[[#This Row],[Column7]]+Query2[[#This Row],[Column8]])</f>
        <v>0</v>
      </c>
      <c r="Z506" s="104">
        <f>(Query2[[#This Row],[Column10]]+Query2[[#This Row],[Column11]])</f>
        <v>307257</v>
      </c>
      <c r="AA506" s="104">
        <f>(Query2[[#This Row],[Column12]]+Query2[[#This Row],[Column13]])</f>
        <v>13034.6244885</v>
      </c>
      <c r="AB506" s="104" t="e">
        <f t="shared" ref="AB506:AB511" si="137">(G563+H563/E563+F563)</f>
        <v>#DIV/0!</v>
      </c>
      <c r="AC506" s="104" t="e">
        <f t="shared" ref="AC506:AC511" si="138">(G563+H563/D563)</f>
        <v>#DIV/0!</v>
      </c>
      <c r="AD506" s="104" t="e">
        <f t="shared" ref="AD506:AD511" si="139">(E563+F563/D563)</f>
        <v>#DIV/0!</v>
      </c>
      <c r="AE506" s="104">
        <f t="shared" ref="AE506:AE511" si="140">(L563+M563/J563+K563)</f>
        <v>366275.49655284383</v>
      </c>
      <c r="AF506" s="104">
        <f>(Query2[[#This Row],[Column12]]+Query2[[#This Row],[Column13]]/I563)</f>
        <v>12233.768088672383</v>
      </c>
      <c r="AG506" s="104">
        <f t="shared" ref="AG506:AG511" si="141">(J563+K563/I563)</f>
        <v>581856.24202798202</v>
      </c>
      <c r="AH506" s="102" t="s">
        <v>169</v>
      </c>
    </row>
    <row r="507" spans="1:34">
      <c r="A507" s="105" t="s">
        <v>212</v>
      </c>
      <c r="B507" s="101" t="s">
        <v>67</v>
      </c>
      <c r="C507" s="101" t="s">
        <v>92</v>
      </c>
      <c r="D507" s="101">
        <v>0</v>
      </c>
      <c r="E507" s="101">
        <v>0</v>
      </c>
      <c r="F507" s="101">
        <v>0</v>
      </c>
      <c r="G507" s="101">
        <v>0</v>
      </c>
      <c r="H507" s="101">
        <v>0</v>
      </c>
      <c r="I507" s="101">
        <v>194133</v>
      </c>
      <c r="J507" s="101">
        <v>19945</v>
      </c>
      <c r="K507" s="101">
        <v>17233</v>
      </c>
      <c r="L507" s="101">
        <v>738.82467999999994</v>
      </c>
      <c r="M507" s="101">
        <v>149.08634849999999</v>
      </c>
      <c r="N507" s="101">
        <f>SUM(Query2[[#This Row],[Column5]],Query2[[#This Row],[Column6]])</f>
        <v>0</v>
      </c>
      <c r="O507" s="101">
        <f>SUM(Query2[[#This Row],[Column7]],Query2[[#This Row],[Column8]])</f>
        <v>0</v>
      </c>
      <c r="P507" s="101">
        <f>SUM(Query2[[#This Row],[Column10]],Query2[[#This Row],[Column11]])</f>
        <v>37178</v>
      </c>
      <c r="Q507" s="101">
        <f>SUM(Query2[[#This Row],[Column12]],Query2[[#This Row],[Column13]])</f>
        <v>887.91102849999993</v>
      </c>
      <c r="R507" s="103" t="e">
        <f>(Query2[[#This Row],[Column4]]/D564)</f>
        <v>#DIV/0!</v>
      </c>
      <c r="S507" s="103" t="e">
        <f>(Query2[[#This Row],[Column15]]/O571)</f>
        <v>#DIV/0!</v>
      </c>
      <c r="T507" s="103" t="e">
        <f>(Query2[[#This Row],[Column14]]/N571)</f>
        <v>#DIV/0!</v>
      </c>
      <c r="U507" s="103">
        <f>(Query2[[#This Row],[Column9]]/I564)</f>
        <v>1.4117634225625586</v>
      </c>
      <c r="V507" s="103">
        <f>(Query2[[#This Row],[Column17]]/Q571)</f>
        <v>1.2962493708940913E-2</v>
      </c>
      <c r="W507" s="103">
        <f>(Query2[[#This Row],[Column10]]+Query2[[#This Row],[Column11]]/J564+K564)</f>
        <v>89977.203145076681</v>
      </c>
      <c r="X507" s="104">
        <f>(Query2[[#This Row],[Column5]]+Query2[[#This Row],[Column6]])</f>
        <v>0</v>
      </c>
      <c r="Y507" s="104">
        <f>(Query2[[#This Row],[Column7]]+Query2[[#This Row],[Column8]])</f>
        <v>0</v>
      </c>
      <c r="Z507" s="104">
        <f>(Query2[[#This Row],[Column10]]+Query2[[#This Row],[Column11]])</f>
        <v>37178</v>
      </c>
      <c r="AA507" s="104">
        <f>(Query2[[#This Row],[Column12]]+Query2[[#This Row],[Column13]])</f>
        <v>887.91102849999993</v>
      </c>
      <c r="AB507" s="104" t="e">
        <f t="shared" si="137"/>
        <v>#DIV/0!</v>
      </c>
      <c r="AC507" s="104" t="e">
        <f t="shared" si="138"/>
        <v>#DIV/0!</v>
      </c>
      <c r="AD507" s="104" t="e">
        <f t="shared" si="139"/>
        <v>#DIV/0!</v>
      </c>
      <c r="AE507" s="104">
        <f t="shared" si="140"/>
        <v>74134.257418221227</v>
      </c>
      <c r="AF507" s="104">
        <f>(Query2[[#This Row],[Column12]]+Query2[[#This Row],[Column13]]/I564)</f>
        <v>738.82576417761845</v>
      </c>
      <c r="AG507" s="104">
        <f t="shared" si="141"/>
        <v>84831.509282893734</v>
      </c>
      <c r="AH507" s="102" t="s">
        <v>169</v>
      </c>
    </row>
    <row r="508" spans="1:34">
      <c r="A508" s="105" t="s">
        <v>212</v>
      </c>
      <c r="B508" s="101" t="s">
        <v>68</v>
      </c>
      <c r="C508" s="101" t="s">
        <v>92</v>
      </c>
      <c r="D508" s="101">
        <v>0</v>
      </c>
      <c r="E508" s="101">
        <v>0</v>
      </c>
      <c r="F508" s="101">
        <v>0</v>
      </c>
      <c r="G508" s="101">
        <v>0</v>
      </c>
      <c r="H508" s="101">
        <v>0</v>
      </c>
      <c r="I508" s="101">
        <v>70636</v>
      </c>
      <c r="J508" s="101">
        <v>32599</v>
      </c>
      <c r="K508" s="101">
        <v>26310</v>
      </c>
      <c r="L508" s="101">
        <v>1086.3235</v>
      </c>
      <c r="M508" s="101">
        <v>354.24420119999996</v>
      </c>
      <c r="N508" s="101">
        <f>SUM(Query2[[#This Row],[Column5]],Query2[[#This Row],[Column6]])</f>
        <v>0</v>
      </c>
      <c r="O508" s="101">
        <f>SUM(Query2[[#This Row],[Column7]],Query2[[#This Row],[Column8]])</f>
        <v>0</v>
      </c>
      <c r="P508" s="101">
        <f>SUM(Query2[[#This Row],[Column10]],Query2[[#This Row],[Column11]])</f>
        <v>58909</v>
      </c>
      <c r="Q508" s="101">
        <f>SUM(Query2[[#This Row],[Column12]],Query2[[#This Row],[Column13]])</f>
        <v>1440.5677011999999</v>
      </c>
      <c r="R508" s="103" t="e">
        <f>(Query2[[#This Row],[Column4]]/D565)</f>
        <v>#DIV/0!</v>
      </c>
      <c r="S508" s="103" t="e">
        <f>(Query2[[#This Row],[Column15]]/O572)</f>
        <v>#DIV/0!</v>
      </c>
      <c r="T508" s="103" t="e">
        <f>(Query2[[#This Row],[Column14]]/N572)</f>
        <v>#DIV/0!</v>
      </c>
      <c r="U508" s="103">
        <f>(Query2[[#This Row],[Column9]]/I565)</f>
        <v>2.95854245836801E-2</v>
      </c>
      <c r="V508" s="103">
        <f>(Query2[[#This Row],[Column17]]/Q572)</f>
        <v>0.28977679704279108</v>
      </c>
      <c r="W508" s="103">
        <f>(Query2[[#This Row],[Column10]]+Query2[[#This Row],[Column11]]/J565+K565)</f>
        <v>99548.051272257435</v>
      </c>
      <c r="X508" s="104">
        <f>(Query2[[#This Row],[Column5]]+Query2[[#This Row],[Column6]])</f>
        <v>0</v>
      </c>
      <c r="Y508" s="104">
        <f>(Query2[[#This Row],[Column7]]+Query2[[#This Row],[Column8]])</f>
        <v>0</v>
      </c>
      <c r="Z508" s="104">
        <f>(Query2[[#This Row],[Column10]]+Query2[[#This Row],[Column11]])</f>
        <v>58909</v>
      </c>
      <c r="AA508" s="104">
        <f>(Query2[[#This Row],[Column12]]+Query2[[#This Row],[Column13]])</f>
        <v>1440.5677011999999</v>
      </c>
      <c r="AB508" s="104" t="e">
        <f t="shared" si="137"/>
        <v>#DIV/0!</v>
      </c>
      <c r="AC508" s="104" t="e">
        <f t="shared" si="138"/>
        <v>#DIV/0!</v>
      </c>
      <c r="AD508" s="104" t="e">
        <f t="shared" si="139"/>
        <v>#DIV/0!</v>
      </c>
      <c r="AE508" s="104">
        <f t="shared" si="140"/>
        <v>87603.75805100154</v>
      </c>
      <c r="AF508" s="104">
        <f>(Query2[[#This Row],[Column12]]+Query2[[#This Row],[Column13]]/I565)</f>
        <v>1086.3236483728565</v>
      </c>
      <c r="AG508" s="104">
        <f t="shared" si="141"/>
        <v>513143.02804114885</v>
      </c>
      <c r="AH508" s="102" t="s">
        <v>169</v>
      </c>
    </row>
    <row r="509" spans="1:34">
      <c r="A509" s="105" t="s">
        <v>212</v>
      </c>
      <c r="B509" s="101" t="s">
        <v>69</v>
      </c>
      <c r="C509" s="101" t="s">
        <v>92</v>
      </c>
      <c r="D509" s="101">
        <v>0</v>
      </c>
      <c r="E509" s="101">
        <v>0</v>
      </c>
      <c r="F509" s="101">
        <v>0</v>
      </c>
      <c r="G509" s="101">
        <v>0</v>
      </c>
      <c r="H509" s="101">
        <v>0</v>
      </c>
      <c r="I509" s="101">
        <v>5539690</v>
      </c>
      <c r="J509" s="101">
        <v>1473384</v>
      </c>
      <c r="K509" s="101">
        <v>413313</v>
      </c>
      <c r="L509" s="101">
        <v>56215.805919999999</v>
      </c>
      <c r="M509" s="101">
        <v>5316.3790738999996</v>
      </c>
      <c r="N509" s="101">
        <f>SUM(Query2[[#This Row],[Column5]],Query2[[#This Row],[Column6]])</f>
        <v>0</v>
      </c>
      <c r="O509" s="101">
        <f>SUM(Query2[[#This Row],[Column7]],Query2[[#This Row],[Column8]])</f>
        <v>0</v>
      </c>
      <c r="P509" s="101">
        <f>SUM(Query2[[#This Row],[Column10]],Query2[[#This Row],[Column11]])</f>
        <v>1886697</v>
      </c>
      <c r="Q509" s="101">
        <f>SUM(Query2[[#This Row],[Column12]],Query2[[#This Row],[Column13]])</f>
        <v>61532.184993899995</v>
      </c>
      <c r="R509" s="103" t="e">
        <f>(Query2[[#This Row],[Column4]]/D566)</f>
        <v>#DIV/0!</v>
      </c>
      <c r="S509" s="103">
        <f>(Query2[[#This Row],[Column15]]/O573)</f>
        <v>0</v>
      </c>
      <c r="T509" s="103">
        <f>(Query2[[#This Row],[Column14]]/N573)</f>
        <v>0</v>
      </c>
      <c r="U509" s="103">
        <f>(Query2[[#This Row],[Column9]]/I566)</f>
        <v>6.3168739530677893</v>
      </c>
      <c r="V509" s="103">
        <f>(Query2[[#This Row],[Column17]]/Q573)</f>
        <v>2.0809748875988657E-3</v>
      </c>
      <c r="W509" s="103">
        <f>(Query2[[#This Row],[Column10]]+Query2[[#This Row],[Column11]]/J566+K566)</f>
        <v>1635585.5263618373</v>
      </c>
      <c r="X509" s="104">
        <f>(Query2[[#This Row],[Column5]]+Query2[[#This Row],[Column6]])</f>
        <v>0</v>
      </c>
      <c r="Y509" s="104">
        <f>(Query2[[#This Row],[Column7]]+Query2[[#This Row],[Column8]])</f>
        <v>0</v>
      </c>
      <c r="Z509" s="104">
        <f>(Query2[[#This Row],[Column10]]+Query2[[#This Row],[Column11]])</f>
        <v>1886697</v>
      </c>
      <c r="AA509" s="104">
        <f>(Query2[[#This Row],[Column12]]+Query2[[#This Row],[Column13]])</f>
        <v>61532.184993899995</v>
      </c>
      <c r="AB509" s="104" t="e">
        <f t="shared" si="137"/>
        <v>#DIV/0!</v>
      </c>
      <c r="AC509" s="104" t="e">
        <f t="shared" si="138"/>
        <v>#DIV/0!</v>
      </c>
      <c r="AD509" s="104" t="e">
        <f t="shared" si="139"/>
        <v>#DIV/0!</v>
      </c>
      <c r="AE509" s="104">
        <f t="shared" si="140"/>
        <v>181458.13080342393</v>
      </c>
      <c r="AF509" s="104">
        <f>(Query2[[#This Row],[Column12]]+Query2[[#This Row],[Column13]]/I566)</f>
        <v>56215.811982233892</v>
      </c>
      <c r="AG509" s="104">
        <f t="shared" si="141"/>
        <v>785226.18495678855</v>
      </c>
      <c r="AH509" s="102" t="s">
        <v>169</v>
      </c>
    </row>
    <row r="510" spans="1:34">
      <c r="A510" s="105" t="s">
        <v>212</v>
      </c>
      <c r="B510" s="101" t="s">
        <v>70</v>
      </c>
      <c r="C510" s="101" t="s">
        <v>92</v>
      </c>
      <c r="D510" s="101">
        <v>0</v>
      </c>
      <c r="E510" s="101">
        <v>0</v>
      </c>
      <c r="F510" s="101">
        <v>0</v>
      </c>
      <c r="G510" s="101">
        <v>0</v>
      </c>
      <c r="H510" s="101">
        <v>0</v>
      </c>
      <c r="I510" s="101">
        <v>457819</v>
      </c>
      <c r="J510" s="101">
        <v>123757</v>
      </c>
      <c r="K510" s="101">
        <v>44596</v>
      </c>
      <c r="L510" s="101">
        <v>3674.6983698000004</v>
      </c>
      <c r="M510" s="101">
        <v>482.03058239999979</v>
      </c>
      <c r="N510" s="101">
        <f>SUM(Query2[[#This Row],[Column5]],Query2[[#This Row],[Column6]])</f>
        <v>0</v>
      </c>
      <c r="O510" s="101">
        <f>SUM(Query2[[#This Row],[Column7]],Query2[[#This Row],[Column8]])</f>
        <v>0</v>
      </c>
      <c r="P510" s="101">
        <f>SUM(Query2[[#This Row],[Column10]],Query2[[#This Row],[Column11]])</f>
        <v>168353</v>
      </c>
      <c r="Q510" s="101">
        <f>SUM(Query2[[#This Row],[Column12]],Query2[[#This Row],[Column13]])</f>
        <v>4156.7289522000001</v>
      </c>
      <c r="R510" s="103" t="e">
        <f>(Query2[[#This Row],[Column4]]/D567)</f>
        <v>#DIV/0!</v>
      </c>
      <c r="S510" s="103" t="e">
        <f>(Query2[[#This Row],[Column15]]/O574)</f>
        <v>#DIV/0!</v>
      </c>
      <c r="T510" s="103" t="e">
        <f>(Query2[[#This Row],[Column14]]/N574)</f>
        <v>#DIV/0!</v>
      </c>
      <c r="U510" s="103">
        <f>(Query2[[#This Row],[Column9]]/I567)</f>
        <v>0.13788013719980013</v>
      </c>
      <c r="V510" s="103" t="e">
        <f>(Query2[[#This Row],[Column17]]/Q574)</f>
        <v>#DIV/0!</v>
      </c>
      <c r="W510" s="103">
        <f>(Query2[[#This Row],[Column10]]+Query2[[#This Row],[Column11]]/J567+K567)</f>
        <v>293735.0747973916</v>
      </c>
      <c r="X510" s="104">
        <f>(Query2[[#This Row],[Column5]]+Query2[[#This Row],[Column6]])</f>
        <v>0</v>
      </c>
      <c r="Y510" s="104">
        <f>(Query2[[#This Row],[Column7]]+Query2[[#This Row],[Column8]])</f>
        <v>0</v>
      </c>
      <c r="Z510" s="104">
        <f>(Query2[[#This Row],[Column10]]+Query2[[#This Row],[Column11]])</f>
        <v>168353</v>
      </c>
      <c r="AA510" s="104">
        <f>(Query2[[#This Row],[Column12]]+Query2[[#This Row],[Column13]])</f>
        <v>4156.7289522000001</v>
      </c>
      <c r="AB510" s="104" t="e">
        <f t="shared" si="137"/>
        <v>#DIV/0!</v>
      </c>
      <c r="AC510" s="104" t="e">
        <f t="shared" si="138"/>
        <v>#DIV/0!</v>
      </c>
      <c r="AD510" s="104" t="e">
        <f t="shared" si="139"/>
        <v>#DIV/0!</v>
      </c>
      <c r="AE510" s="104">
        <f t="shared" si="140"/>
        <v>199848.32702704996</v>
      </c>
      <c r="AF510" s="104">
        <f>(Query2[[#This Row],[Column12]]+Query2[[#This Row],[Column13]]/I567)</f>
        <v>3674.6985149718757</v>
      </c>
      <c r="AG510" s="104">
        <f t="shared" si="141"/>
        <v>596224.0511918246</v>
      </c>
      <c r="AH510" s="102" t="s">
        <v>169</v>
      </c>
    </row>
    <row r="511" spans="1:34">
      <c r="A511" s="101"/>
      <c r="B511" s="101" t="s">
        <v>71</v>
      </c>
      <c r="C511" s="101"/>
      <c r="D511" s="101">
        <f t="shared" ref="D511:M511" si="142">SUM(D453:D510)</f>
        <v>57830597</v>
      </c>
      <c r="E511" s="101">
        <f t="shared" si="142"/>
        <v>366552</v>
      </c>
      <c r="F511" s="101">
        <f t="shared" si="142"/>
        <v>142898722</v>
      </c>
      <c r="G511" s="101">
        <f t="shared" si="142"/>
        <v>18380.191819299995</v>
      </c>
      <c r="H511" s="101">
        <f t="shared" si="142"/>
        <v>5031906.2843499007</v>
      </c>
      <c r="I511" s="101">
        <f t="shared" si="142"/>
        <v>858710451</v>
      </c>
      <c r="J511" s="101">
        <f t="shared" si="142"/>
        <v>484654669</v>
      </c>
      <c r="K511" s="101">
        <f t="shared" si="142"/>
        <v>340869732</v>
      </c>
      <c r="L511" s="101">
        <f t="shared" si="142"/>
        <v>23617117.110785697</v>
      </c>
      <c r="M511" s="101">
        <f t="shared" si="142"/>
        <v>5427713.7753194068</v>
      </c>
      <c r="N511" s="101">
        <f>SUM(Query2[[#This Row],[Column5]],Query2[[#This Row],[Column6]])</f>
        <v>143265274</v>
      </c>
      <c r="O511" s="101">
        <f>SUM(Query2[[#This Row],[Column7]],Query2[[#This Row],[Column8]])</f>
        <v>5050286.4761692006</v>
      </c>
      <c r="P511" s="101">
        <f>SUM(Query2[[#This Row],[Column10]],Query2[[#This Row],[Column11]])</f>
        <v>825524401</v>
      </c>
      <c r="Q511" s="101">
        <f>SUM(Query2[[#This Row],[Column12]],Query2[[#This Row],[Column13]])</f>
        <v>29044830.886105105</v>
      </c>
      <c r="R511" s="103" t="e">
        <f>(Query2[[#This Row],[Column4]]/D568)</f>
        <v>#DIV/0!</v>
      </c>
      <c r="S511" s="103" t="e">
        <f>(Query2[[#This Row],[Column15]]/O575)</f>
        <v>#DIV/0!</v>
      </c>
      <c r="T511" s="103" t="e">
        <f>(Query2[[#This Row],[Column14]]/N575)</f>
        <v>#DIV/0!</v>
      </c>
      <c r="U511" s="103">
        <f>(Query2[[#This Row],[Column9]]/I568)</f>
        <v>577.71077474330627</v>
      </c>
      <c r="V511" s="103" t="e">
        <f>(Query2[[#This Row],[Column17]]/Q575)</f>
        <v>#DIV/0!</v>
      </c>
      <c r="W511" s="103">
        <f>(Query2[[#This Row],[Column10]]+Query2[[#This Row],[Column11]]/J568+K568)</f>
        <v>484730811.08947176</v>
      </c>
      <c r="X511" s="104">
        <f>(Query2[[#This Row],[Column5]]+Query2[[#This Row],[Column6]])</f>
        <v>143265274</v>
      </c>
      <c r="Y511" s="104">
        <f>(Query2[[#This Row],[Column7]]+Query2[[#This Row],[Column8]])</f>
        <v>5050286.4761692006</v>
      </c>
      <c r="Z511" s="104">
        <f>(Query2[[#This Row],[Column10]]+Query2[[#This Row],[Column11]])</f>
        <v>825524401</v>
      </c>
      <c r="AA511" s="104">
        <f>(Query2[[#This Row],[Column12]]+Query2[[#This Row],[Column13]])</f>
        <v>29044830.886105105</v>
      </c>
      <c r="AB511" s="104" t="e">
        <f t="shared" si="137"/>
        <v>#DIV/0!</v>
      </c>
      <c r="AC511" s="104" t="e">
        <f t="shared" si="138"/>
        <v>#DIV/0!</v>
      </c>
      <c r="AD511" s="104" t="e">
        <f t="shared" si="139"/>
        <v>#DIV/0!</v>
      </c>
      <c r="AE511" s="104">
        <f t="shared" si="140"/>
        <v>83347.133028108146</v>
      </c>
      <c r="AF511" s="104">
        <f>(Query2[[#This Row],[Column12]]+Query2[[#This Row],[Column13]]/I568)</f>
        <v>23617120.762364324</v>
      </c>
      <c r="AG511" s="104">
        <f t="shared" si="141"/>
        <v>201449.05008739224</v>
      </c>
      <c r="AH511" s="102"/>
    </row>
    <row r="512" spans="1:34">
      <c r="A512" s="101"/>
      <c r="B512" s="101" t="s">
        <v>2</v>
      </c>
      <c r="C512" s="101"/>
      <c r="D512" s="101" t="s">
        <v>4</v>
      </c>
      <c r="E512" s="101"/>
      <c r="F512" s="101"/>
      <c r="G512" s="101"/>
      <c r="H512" s="101"/>
      <c r="I512" s="101" t="s">
        <v>5</v>
      </c>
      <c r="J512" s="101"/>
      <c r="K512" s="101"/>
      <c r="L512" s="101"/>
      <c r="M512" s="101"/>
      <c r="N512" s="101">
        <f>SUM(Query2[[#This Row],[Column5]],Query2[[#This Row],[Column6]])</f>
        <v>0</v>
      </c>
      <c r="O512" s="101">
        <f>SUM(Query2[[#This Row],[Column7]],Query2[[#This Row],[Column8]])</f>
        <v>0</v>
      </c>
      <c r="P512" s="101">
        <f>SUM(Query2[[#This Row],[Column10]],Query2[[#This Row],[Column11]])</f>
        <v>0</v>
      </c>
      <c r="Q512" s="101">
        <f>SUM(Query2[[#This Row],[Column12]],Query2[[#This Row],[Column13]])</f>
        <v>0</v>
      </c>
      <c r="R512" s="103" t="e">
        <f>(Query2[[#This Row],[Column4]]/D570)</f>
        <v>#VALUE!</v>
      </c>
      <c r="S512" s="103" t="e">
        <f>(Query2[[#This Row],[Column15]]/O576)</f>
        <v>#DIV/0!</v>
      </c>
      <c r="T512" s="103" t="e">
        <f>(Query2[[#This Row],[Column14]]/N576)</f>
        <v>#DIV/0!</v>
      </c>
      <c r="U512" s="103" t="e">
        <f>(Query2[[#This Row],[Column9]]/I570)</f>
        <v>#VALUE!</v>
      </c>
      <c r="V512" s="103" t="e">
        <f>(Query2[[#This Row],[Column17]]/Q576)</f>
        <v>#DIV/0!</v>
      </c>
      <c r="W512" s="103">
        <f>(Query2[[#This Row],[Column10]]+Query2[[#This Row],[Column11]]/J570+K570)</f>
        <v>28984</v>
      </c>
      <c r="X512" s="104">
        <f>(Query2[[#This Row],[Column5]]+Query2[[#This Row],[Column6]])</f>
        <v>0</v>
      </c>
      <c r="Y512" s="104">
        <f>(Query2[[#This Row],[Column7]]+Query2[[#This Row],[Column8]])</f>
        <v>0</v>
      </c>
      <c r="Z512" s="104">
        <f>(Query2[[#This Row],[Column10]]+Query2[[#This Row],[Column11]])</f>
        <v>0</v>
      </c>
      <c r="AA512" s="104">
        <f>(Query2[[#This Row],[Column12]]+Query2[[#This Row],[Column13]])</f>
        <v>0</v>
      </c>
      <c r="AB512" s="104" t="e">
        <f>(G570+H570/E570+F570)</f>
        <v>#DIV/0!</v>
      </c>
      <c r="AC512" s="104" t="e">
        <f>(G570+H570/D570)</f>
        <v>#DIV/0!</v>
      </c>
      <c r="AD512" s="104" t="e">
        <f>(E570+F570/D570)</f>
        <v>#DIV/0!</v>
      </c>
      <c r="AE512" s="104">
        <f>(L570+M570/J570+K570)</f>
        <v>30313.662153353365</v>
      </c>
      <c r="AF512" s="104">
        <f>(Query2[[#This Row],[Column12]]+Query2[[#This Row],[Column13]]/I570)</f>
        <v>0</v>
      </c>
      <c r="AG512" s="104">
        <f>(J570+K570/I570)</f>
        <v>38160.318845362643</v>
      </c>
      <c r="AH512" s="102" t="s">
        <v>170</v>
      </c>
    </row>
    <row r="513" spans="1:34">
      <c r="A513" s="101"/>
      <c r="B513" s="101"/>
      <c r="C513" s="101"/>
      <c r="D513" s="101" t="s">
        <v>152</v>
      </c>
      <c r="E513" s="101" t="s">
        <v>153</v>
      </c>
      <c r="F513" s="101" t="s">
        <v>154</v>
      </c>
      <c r="G513" s="101" t="s">
        <v>155</v>
      </c>
      <c r="H513" s="101" t="s">
        <v>156</v>
      </c>
      <c r="I513" s="101" t="s">
        <v>157</v>
      </c>
      <c r="J513" s="101" t="s">
        <v>158</v>
      </c>
      <c r="K513" s="101" t="s">
        <v>159</v>
      </c>
      <c r="L513" s="101" t="s">
        <v>160</v>
      </c>
      <c r="M513" s="101" t="s">
        <v>161</v>
      </c>
      <c r="N513" s="101">
        <f>SUM(Query2[[#This Row],[Column5]],Query2[[#This Row],[Column6]])</f>
        <v>0</v>
      </c>
      <c r="O513" s="101">
        <f>SUM(Query2[[#This Row],[Column7]],Query2[[#This Row],[Column8]])</f>
        <v>0</v>
      </c>
      <c r="P513" s="101">
        <f>SUM(Query2[[#This Row],[Column10]],Query2[[#This Row],[Column11]])</f>
        <v>0</v>
      </c>
      <c r="Q513" s="101">
        <f>SUM(Query2[[#This Row],[Column12]],Query2[[#This Row],[Column13]])</f>
        <v>0</v>
      </c>
      <c r="R513" s="103" t="e">
        <f>(Query2[[#This Row],[Column4]]/D571)</f>
        <v>#VALUE!</v>
      </c>
      <c r="S513" s="103" t="e">
        <f>(Query2[[#This Row],[Column15]]/O577)</f>
        <v>#DIV/0!</v>
      </c>
      <c r="T513" s="103" t="e">
        <f>(Query2[[#This Row],[Column14]]/N577)</f>
        <v>#DIV/0!</v>
      </c>
      <c r="U513" s="103" t="e">
        <f>(Query2[[#This Row],[Column9]]/I571)</f>
        <v>#VALUE!</v>
      </c>
      <c r="V513" s="103" t="e">
        <f>(Query2[[#This Row],[Column17]]/Q577)</f>
        <v>#DIV/0!</v>
      </c>
      <c r="W513" s="103" t="e">
        <f>(Query2[[#This Row],[Column10]]+Query2[[#This Row],[Column11]]/J571+K571)</f>
        <v>#VALUE!</v>
      </c>
      <c r="X513" s="104" t="e">
        <f>(Query2[[#This Row],[Column5]]+Query2[[#This Row],[Column6]])</f>
        <v>#VALUE!</v>
      </c>
      <c r="Y513" s="104" t="e">
        <f>(Query2[[#This Row],[Column7]]+Query2[[#This Row],[Column8]])</f>
        <v>#VALUE!</v>
      </c>
      <c r="Z513" s="104" t="e">
        <f>(Query2[[#This Row],[Column10]]+Query2[[#This Row],[Column11]])</f>
        <v>#VALUE!</v>
      </c>
      <c r="AA513" s="104" t="e">
        <f>(Query2[[#This Row],[Column12]]+Query2[[#This Row],[Column13]])</f>
        <v>#VALUE!</v>
      </c>
      <c r="AB513" s="104" t="e">
        <f>(G571+H571/E571+F571)</f>
        <v>#DIV/0!</v>
      </c>
      <c r="AC513" s="104" t="e">
        <f>(G571+H571/D571)</f>
        <v>#DIV/0!</v>
      </c>
      <c r="AD513" s="104" t="e">
        <f>(E571+F571/D571)</f>
        <v>#DIV/0!</v>
      </c>
      <c r="AE513" s="104">
        <f>(L571+M571/J571+K571)</f>
        <v>494214.73446525208</v>
      </c>
      <c r="AF513" s="104" t="e">
        <f>(Query2[[#This Row],[Column12]]+Query2[[#This Row],[Column13]]/I571)</f>
        <v>#VALUE!</v>
      </c>
      <c r="AG513" s="104">
        <f>(J571+K571/I571)</f>
        <v>1632911.0770043069</v>
      </c>
      <c r="AH513" s="102" t="s">
        <v>170</v>
      </c>
    </row>
    <row r="514" spans="1:34">
      <c r="A514" s="101"/>
      <c r="B514" s="101"/>
      <c r="C514" s="101"/>
      <c r="D514" s="101"/>
      <c r="E514" s="101" t="s">
        <v>6</v>
      </c>
      <c r="F514" s="101" t="s">
        <v>115</v>
      </c>
      <c r="G514" s="101" t="s">
        <v>6</v>
      </c>
      <c r="H514" s="101" t="s">
        <v>115</v>
      </c>
      <c r="I514" s="101"/>
      <c r="J514" s="101" t="s">
        <v>6</v>
      </c>
      <c r="K514" s="101" t="s">
        <v>115</v>
      </c>
      <c r="L514" s="101" t="s">
        <v>6</v>
      </c>
      <c r="M514" s="101" t="s">
        <v>115</v>
      </c>
      <c r="N514" s="101">
        <f>SUM(Query2[[#This Row],[Column5]],Query2[[#This Row],[Column6]])</f>
        <v>0</v>
      </c>
      <c r="O514" s="101">
        <f>SUM(Query2[[#This Row],[Column7]],Query2[[#This Row],[Column8]])</f>
        <v>0</v>
      </c>
      <c r="P514" s="101">
        <f>SUM(Query2[[#This Row],[Column10]],Query2[[#This Row],[Column11]])</f>
        <v>0</v>
      </c>
      <c r="Q514" s="101">
        <f>SUM(Query2[[#This Row],[Column12]],Query2[[#This Row],[Column13]])</f>
        <v>0</v>
      </c>
      <c r="R514" s="103" t="e">
        <f>(Query2[[#This Row],[Column4]]/D572)</f>
        <v>#DIV/0!</v>
      </c>
      <c r="S514" s="103">
        <f>(Query2[[#This Row],[Column15]]/O578)</f>
        <v>0</v>
      </c>
      <c r="T514" s="103">
        <f>(Query2[[#This Row],[Column14]]/N578)</f>
        <v>0</v>
      </c>
      <c r="U514" s="103">
        <f>(Query2[[#This Row],[Column9]]/I572)</f>
        <v>0</v>
      </c>
      <c r="V514" s="103">
        <f>(Query2[[#This Row],[Column17]]/Q578)</f>
        <v>0</v>
      </c>
      <c r="W514" s="103" t="e">
        <f>(Query2[[#This Row],[Column10]]+Query2[[#This Row],[Column11]]/J572+K572)</f>
        <v>#VALUE!</v>
      </c>
      <c r="X514" s="104" t="e">
        <f>(Query2[[#This Row],[Column5]]+Query2[[#This Row],[Column6]])</f>
        <v>#VALUE!</v>
      </c>
      <c r="Y514" s="104" t="e">
        <f>(Query2[[#This Row],[Column7]]+Query2[[#This Row],[Column8]])</f>
        <v>#VALUE!</v>
      </c>
      <c r="Z514" s="104" t="e">
        <f>(Query2[[#This Row],[Column10]]+Query2[[#This Row],[Column11]])</f>
        <v>#VALUE!</v>
      </c>
      <c r="AA514" s="104" t="e">
        <f>(Query2[[#This Row],[Column12]]+Query2[[#This Row],[Column13]])</f>
        <v>#VALUE!</v>
      </c>
      <c r="AB514" s="104" t="e">
        <f>(G572+H572/E572+F572)</f>
        <v>#DIV/0!</v>
      </c>
      <c r="AC514" s="104" t="e">
        <f>(G572+H572/D572)</f>
        <v>#DIV/0!</v>
      </c>
      <c r="AD514" s="104" t="e">
        <f>(E572+F572/D572)</f>
        <v>#DIV/0!</v>
      </c>
      <c r="AE514" s="104">
        <f>(L572+M572/J572+K572)</f>
        <v>55052.295789075441</v>
      </c>
      <c r="AF514" s="104" t="e">
        <f>(Query2[[#This Row],[Column12]]+Query2[[#This Row],[Column13]]/I572)</f>
        <v>#VALUE!</v>
      </c>
      <c r="AG514" s="104">
        <f>(J572+K572/I572)</f>
        <v>147854.10519950124</v>
      </c>
      <c r="AH514" s="102" t="s">
        <v>170</v>
      </c>
    </row>
    <row r="515" spans="1:34">
      <c r="A515" s="105" t="s">
        <v>213</v>
      </c>
      <c r="B515" s="101" t="s">
        <v>9</v>
      </c>
      <c r="C515" s="101" t="s">
        <v>88</v>
      </c>
      <c r="D515" s="101">
        <v>489879</v>
      </c>
      <c r="E515" s="101">
        <v>7593</v>
      </c>
      <c r="F515" s="101">
        <v>1014150</v>
      </c>
      <c r="G515" s="101">
        <v>335.48700000000002</v>
      </c>
      <c r="H515" s="101">
        <v>26353.5097006</v>
      </c>
      <c r="I515" s="101">
        <v>60872108</v>
      </c>
      <c r="J515" s="101">
        <v>25572882</v>
      </c>
      <c r="K515" s="101">
        <v>16384183</v>
      </c>
      <c r="L515" s="101">
        <v>1124934.97994</v>
      </c>
      <c r="M515" s="101">
        <v>232842.21469510003</v>
      </c>
      <c r="N515" s="101">
        <f>SUM(Query2[[#This Row],[Column5]],Query2[[#This Row],[Column6]])</f>
        <v>1021743</v>
      </c>
      <c r="O515" s="101">
        <f>SUM(Query2[[#This Row],[Column7]],Query2[[#This Row],[Column8]])</f>
        <v>26688.996700600001</v>
      </c>
      <c r="P515" s="101">
        <f>SUM(Query2[[#This Row],[Column10]],Query2[[#This Row],[Column11]])</f>
        <v>41957065</v>
      </c>
      <c r="Q515" s="101">
        <f>SUM(Query2[[#This Row],[Column12]],Query2[[#This Row],[Column13]])</f>
        <v>1357777.1946351</v>
      </c>
      <c r="R515" s="103" t="e">
        <f>(Query2[[#This Row],[Column4]]/D576)</f>
        <v>#VALUE!</v>
      </c>
      <c r="S515" s="103">
        <f>(Query2[[#This Row],[Column15]]/O579)</f>
        <v>2.6022073557318364</v>
      </c>
      <c r="T515" s="103">
        <f>(Query2[[#This Row],[Column14]]/N579)</f>
        <v>2.4494652733327102</v>
      </c>
      <c r="U515" s="103" t="e">
        <f>(Query2[[#This Row],[Column9]]/I576)</f>
        <v>#VALUE!</v>
      </c>
      <c r="V515" s="103">
        <f>(Query2[[#This Row],[Column17]]/Q579)</f>
        <v>1.5582308533067712</v>
      </c>
      <c r="W515" s="103" t="e">
        <f>(Query2[[#This Row],[Column10]]+Query2[[#This Row],[Column11]]/J576+K576)</f>
        <v>#VALUE!</v>
      </c>
      <c r="X515" s="104">
        <f>(Query2[[#This Row],[Column5]]+Query2[[#This Row],[Column6]])</f>
        <v>1021743</v>
      </c>
      <c r="Y515" s="104">
        <f>(Query2[[#This Row],[Column7]]+Query2[[#This Row],[Column8]])</f>
        <v>26688.996700600001</v>
      </c>
      <c r="Z515" s="104">
        <f>(Query2[[#This Row],[Column10]]+Query2[[#This Row],[Column11]])</f>
        <v>41957065</v>
      </c>
      <c r="AA515" s="104">
        <f>(Query2[[#This Row],[Column12]]+Query2[[#This Row],[Column13]])</f>
        <v>1357777.1946351</v>
      </c>
      <c r="AB515" s="104" t="e">
        <f>(G576+H576/E576+F576)</f>
        <v>#VALUE!</v>
      </c>
      <c r="AC515" s="104" t="e">
        <f>(G576+H576/D576)</f>
        <v>#VALUE!</v>
      </c>
      <c r="AD515" s="104" t="e">
        <f>(E576+F576/D576)</f>
        <v>#VALUE!</v>
      </c>
      <c r="AE515" s="104" t="e">
        <f>(L576+M576/J576+K576)</f>
        <v>#VALUE!</v>
      </c>
      <c r="AF515" s="104" t="e">
        <f>(Query2[[#This Row],[Column12]]+Query2[[#This Row],[Column13]]/I576)</f>
        <v>#VALUE!</v>
      </c>
      <c r="AG515" s="104" t="e">
        <f>(J576+K576/I576)</f>
        <v>#VALUE!</v>
      </c>
      <c r="AH515" s="102" t="s">
        <v>170</v>
      </c>
    </row>
    <row r="516" spans="1:34">
      <c r="A516" s="105" t="s">
        <v>213</v>
      </c>
      <c r="B516" s="101" t="s">
        <v>10</v>
      </c>
      <c r="C516" s="101" t="s">
        <v>88</v>
      </c>
      <c r="D516" s="101">
        <v>170058</v>
      </c>
      <c r="E516" s="101">
        <v>9831</v>
      </c>
      <c r="F516" s="101">
        <v>361611</v>
      </c>
      <c r="G516" s="101">
        <v>551.61495980000007</v>
      </c>
      <c r="H516" s="101">
        <v>8187.5465781999992</v>
      </c>
      <c r="I516" s="101">
        <v>39325494</v>
      </c>
      <c r="J516" s="101">
        <v>17265494</v>
      </c>
      <c r="K516" s="101">
        <v>10225186</v>
      </c>
      <c r="L516" s="101">
        <v>649105.10672019992</v>
      </c>
      <c r="M516" s="101">
        <v>125730.27801889999</v>
      </c>
      <c r="N516" s="101">
        <f>SUM(Query2[[#This Row],[Column5]],Query2[[#This Row],[Column6]])</f>
        <v>371442</v>
      </c>
      <c r="O516" s="101">
        <f>SUM(Query2[[#This Row],[Column7]],Query2[[#This Row],[Column8]])</f>
        <v>8739.1615379999985</v>
      </c>
      <c r="P516" s="101">
        <f>SUM(Query2[[#This Row],[Column10]],Query2[[#This Row],[Column11]])</f>
        <v>27490680</v>
      </c>
      <c r="Q516" s="101">
        <f>SUM(Query2[[#This Row],[Column12]],Query2[[#This Row],[Column13]])</f>
        <v>774835.38473909989</v>
      </c>
      <c r="R516" s="103" t="e">
        <f>(Query2[[#This Row],[Column4]]/D577)</f>
        <v>#DIV/0!</v>
      </c>
      <c r="S516" s="103">
        <f>(Query2[[#This Row],[Column15]]/O580)</f>
        <v>1281.0075399070665</v>
      </c>
      <c r="T516" s="103">
        <f>(Query2[[#This Row],[Column14]]/N580)</f>
        <v>1752.0849056603774</v>
      </c>
      <c r="U516" s="103" t="e">
        <f>(Query2[[#This Row],[Column9]]/I577)</f>
        <v>#DIV/0!</v>
      </c>
      <c r="V516" s="103">
        <f>(Query2[[#This Row],[Column17]]/Q580)</f>
        <v>2.2515321324280464</v>
      </c>
      <c r="W516" s="103" t="e">
        <f>(Query2[[#This Row],[Column10]]+Query2[[#This Row],[Column11]]/J577+K577)</f>
        <v>#VALUE!</v>
      </c>
      <c r="X516" s="104">
        <f>(Query2[[#This Row],[Column5]]+Query2[[#This Row],[Column6]])</f>
        <v>371442</v>
      </c>
      <c r="Y516" s="104">
        <f>(Query2[[#This Row],[Column7]]+Query2[[#This Row],[Column8]])</f>
        <v>8739.1615379999985</v>
      </c>
      <c r="Z516" s="104">
        <f>(Query2[[#This Row],[Column10]]+Query2[[#This Row],[Column11]])</f>
        <v>27490680</v>
      </c>
      <c r="AA516" s="104">
        <f>(Query2[[#This Row],[Column12]]+Query2[[#This Row],[Column13]])</f>
        <v>774835.38473909989</v>
      </c>
      <c r="AB516" s="104" t="e">
        <f>(G577+H577/E577+F577)</f>
        <v>#VALUE!</v>
      </c>
      <c r="AC516" s="104" t="e">
        <f>(G577+H577/D577)</f>
        <v>#VALUE!</v>
      </c>
      <c r="AD516" s="104" t="e">
        <f>(E577+F577/D577)</f>
        <v>#VALUE!</v>
      </c>
      <c r="AE516" s="104" t="e">
        <f>(L577+M577/J577+K577)</f>
        <v>#VALUE!</v>
      </c>
      <c r="AF516" s="104" t="e">
        <f>(Query2[[#This Row],[Column12]]+Query2[[#This Row],[Column13]]/I577)</f>
        <v>#DIV/0!</v>
      </c>
      <c r="AG516" s="104" t="e">
        <f>(J577+K577/I577)</f>
        <v>#VALUE!</v>
      </c>
      <c r="AH516" s="102" t="s">
        <v>170</v>
      </c>
    </row>
    <row r="517" spans="1:34">
      <c r="A517" s="105" t="s">
        <v>213</v>
      </c>
      <c r="B517" s="101" t="s">
        <v>11</v>
      </c>
      <c r="C517" s="101" t="s">
        <v>88</v>
      </c>
      <c r="D517" s="101">
        <v>77</v>
      </c>
      <c r="E517" s="101">
        <v>0</v>
      </c>
      <c r="F517" s="101">
        <v>53</v>
      </c>
      <c r="G517" s="101">
        <v>0</v>
      </c>
      <c r="H517" s="101">
        <v>1.0519700000000001</v>
      </c>
      <c r="I517" s="101">
        <v>8351667</v>
      </c>
      <c r="J517" s="101">
        <v>6230747</v>
      </c>
      <c r="K517" s="101">
        <v>4519580</v>
      </c>
      <c r="L517" s="101">
        <v>253375.8869398</v>
      </c>
      <c r="M517" s="101">
        <v>52909.975796300001</v>
      </c>
      <c r="N517" s="101">
        <f>SUM(Query2[[#This Row],[Column5]],Query2[[#This Row],[Column6]])</f>
        <v>53</v>
      </c>
      <c r="O517" s="101">
        <f>SUM(Query2[[#This Row],[Column7]],Query2[[#This Row],[Column8]])</f>
        <v>1.0519700000000001</v>
      </c>
      <c r="P517" s="101">
        <f>SUM(Query2[[#This Row],[Column10]],Query2[[#This Row],[Column11]])</f>
        <v>10750327</v>
      </c>
      <c r="Q517" s="101">
        <f>SUM(Query2[[#This Row],[Column12]],Query2[[#This Row],[Column13]])</f>
        <v>306285.86273609998</v>
      </c>
      <c r="R517" s="103" t="e">
        <f>(Query2[[#This Row],[Column4]]/#REF!)</f>
        <v>#REF!</v>
      </c>
      <c r="S517" s="103">
        <f>(Query2[[#This Row],[Column15]]/O581)</f>
        <v>3.9891150468514142E-5</v>
      </c>
      <c r="T517" s="103">
        <f>(Query2[[#This Row],[Column14]]/N581)</f>
        <v>5.1710646734326308E-5</v>
      </c>
      <c r="U517" s="103" t="e">
        <f>(Query2[[#This Row],[Column9]]/#REF!)</f>
        <v>#REF!</v>
      </c>
      <c r="V517" s="103">
        <f>(Query2[[#This Row],[Column17]]/Q581)</f>
        <v>0.18798418866165803</v>
      </c>
      <c r="W517" s="103" t="e">
        <f>(Query2[[#This Row],[Column10]]+Query2[[#This Row],[Column11]]/#REF!+#REF!)</f>
        <v>#REF!</v>
      </c>
      <c r="X517" s="104">
        <f>(Query2[[#This Row],[Column5]]+Query2[[#This Row],[Column6]])</f>
        <v>53</v>
      </c>
      <c r="Y517" s="104">
        <f>(Query2[[#This Row],[Column7]]+Query2[[#This Row],[Column8]])</f>
        <v>1.0519700000000001</v>
      </c>
      <c r="Z517" s="104">
        <f>(Query2[[#This Row],[Column10]]+Query2[[#This Row],[Column11]])</f>
        <v>10750327</v>
      </c>
      <c r="AA517" s="104">
        <f>(Query2[[#This Row],[Column12]]+Query2[[#This Row],[Column13]])</f>
        <v>306285.86273609998</v>
      </c>
      <c r="AB517" s="104" t="e">
        <f>(#REF!+#REF!/#REF!+#REF!)</f>
        <v>#REF!</v>
      </c>
      <c r="AC517" s="104" t="e">
        <f>(#REF!+#REF!/#REF!)</f>
        <v>#REF!</v>
      </c>
      <c r="AD517" s="104" t="e">
        <f>(#REF!+#REF!/#REF!)</f>
        <v>#REF!</v>
      </c>
      <c r="AE517" s="104" t="e">
        <f>(#REF!+#REF!/#REF!+#REF!)</f>
        <v>#REF!</v>
      </c>
      <c r="AF517" s="104" t="e">
        <f>(Query2[[#This Row],[Column12]]+Query2[[#This Row],[Column13]]/#REF!)</f>
        <v>#REF!</v>
      </c>
      <c r="AG517" s="104" t="e">
        <f>(#REF!+#REF!/#REF!)</f>
        <v>#REF!</v>
      </c>
      <c r="AH517" s="102" t="s">
        <v>170</v>
      </c>
    </row>
    <row r="518" spans="1:34">
      <c r="A518" s="105" t="s">
        <v>213</v>
      </c>
      <c r="B518" s="101" t="s">
        <v>12</v>
      </c>
      <c r="C518" s="101" t="s">
        <v>88</v>
      </c>
      <c r="D518" s="101">
        <v>716309</v>
      </c>
      <c r="E518" s="101">
        <v>44345</v>
      </c>
      <c r="F518" s="101">
        <v>863347</v>
      </c>
      <c r="G518" s="101">
        <v>2107.1612031</v>
      </c>
      <c r="H518" s="101">
        <v>20970.057268500001</v>
      </c>
      <c r="I518" s="101">
        <v>37094961</v>
      </c>
      <c r="J518" s="101">
        <v>29528074</v>
      </c>
      <c r="K518" s="101">
        <v>18046403</v>
      </c>
      <c r="L518" s="101">
        <v>1272504.0738855</v>
      </c>
      <c r="M518" s="101">
        <v>246590.25608919997</v>
      </c>
      <c r="N518" s="101">
        <f>SUM(Query2[[#This Row],[Column5]],Query2[[#This Row],[Column6]])</f>
        <v>907692</v>
      </c>
      <c r="O518" s="101">
        <f>SUM(Query2[[#This Row],[Column7]],Query2[[#This Row],[Column8]])</f>
        <v>23077.218471600001</v>
      </c>
      <c r="P518" s="101">
        <f>SUM(Query2[[#This Row],[Column10]],Query2[[#This Row],[Column11]])</f>
        <v>47574477</v>
      </c>
      <c r="Q518" s="101">
        <f>SUM(Query2[[#This Row],[Column12]],Query2[[#This Row],[Column13]])</f>
        <v>1519094.3299747</v>
      </c>
      <c r="R518" s="103" t="e">
        <f>(Query2[[#This Row],[Column4]]/#REF!)</f>
        <v>#REF!</v>
      </c>
      <c r="S518" s="103" t="e">
        <f>(Query2[[#This Row],[Column15]]/O582)</f>
        <v>#DIV/0!</v>
      </c>
      <c r="T518" s="103" t="e">
        <f>(Query2[[#This Row],[Column14]]/N582)</f>
        <v>#DIV/0!</v>
      </c>
      <c r="U518" s="103" t="e">
        <f>(Query2[[#This Row],[Column9]]/#REF!)</f>
        <v>#REF!</v>
      </c>
      <c r="V518" s="103">
        <f>(Query2[[#This Row],[Column17]]/Q582)</f>
        <v>2.485813866886879</v>
      </c>
      <c r="W518" s="103" t="e">
        <f>(Query2[[#This Row],[Column10]]+Query2[[#This Row],[Column11]]/#REF!+#REF!)</f>
        <v>#REF!</v>
      </c>
      <c r="X518" s="104">
        <f>(Query2[[#This Row],[Column5]]+Query2[[#This Row],[Column6]])</f>
        <v>907692</v>
      </c>
      <c r="Y518" s="104">
        <f>(Query2[[#This Row],[Column7]]+Query2[[#This Row],[Column8]])</f>
        <v>23077.218471600001</v>
      </c>
      <c r="Z518" s="104">
        <f>(Query2[[#This Row],[Column10]]+Query2[[#This Row],[Column11]])</f>
        <v>47574477</v>
      </c>
      <c r="AA518" s="104">
        <f>(Query2[[#This Row],[Column12]]+Query2[[#This Row],[Column13]])</f>
        <v>1519094.3299747</v>
      </c>
      <c r="AB518" s="104" t="e">
        <f>(#REF!+#REF!/#REF!+#REF!)</f>
        <v>#REF!</v>
      </c>
      <c r="AC518" s="104" t="e">
        <f>(#REF!+#REF!/#REF!)</f>
        <v>#REF!</v>
      </c>
      <c r="AD518" s="104" t="e">
        <f>(#REF!+#REF!/#REF!)</f>
        <v>#REF!</v>
      </c>
      <c r="AE518" s="104" t="e">
        <f>(#REF!+#REF!/#REF!+#REF!)</f>
        <v>#REF!</v>
      </c>
      <c r="AF518" s="104" t="e">
        <f>(Query2[[#This Row],[Column12]]+Query2[[#This Row],[Column13]]/#REF!)</f>
        <v>#REF!</v>
      </c>
      <c r="AG518" s="104" t="e">
        <f>(#REF!+#REF!/#REF!)</f>
        <v>#REF!</v>
      </c>
      <c r="AH518" s="102" t="s">
        <v>170</v>
      </c>
    </row>
    <row r="519" spans="1:34">
      <c r="A519" s="105" t="s">
        <v>213</v>
      </c>
      <c r="B519" s="101" t="s">
        <v>13</v>
      </c>
      <c r="C519" s="101" t="s">
        <v>88</v>
      </c>
      <c r="D519" s="101">
        <v>57555</v>
      </c>
      <c r="E519" s="101">
        <v>0</v>
      </c>
      <c r="F519" s="101">
        <v>82</v>
      </c>
      <c r="G519" s="101">
        <v>0</v>
      </c>
      <c r="H519" s="101">
        <v>2.0074819000000002</v>
      </c>
      <c r="I519" s="101">
        <v>25341130</v>
      </c>
      <c r="J519" s="101">
        <v>10418744</v>
      </c>
      <c r="K519" s="101">
        <v>6039522</v>
      </c>
      <c r="L519" s="101">
        <v>454906.69057999999</v>
      </c>
      <c r="M519" s="101">
        <v>89516.599830000006</v>
      </c>
      <c r="N519" s="101">
        <f>SUM(Query2[[#This Row],[Column5]],Query2[[#This Row],[Column6]])</f>
        <v>82</v>
      </c>
      <c r="O519" s="101">
        <f>SUM(Query2[[#This Row],[Column7]],Query2[[#This Row],[Column8]])</f>
        <v>2.0074819000000002</v>
      </c>
      <c r="P519" s="101">
        <f>SUM(Query2[[#This Row],[Column10]],Query2[[#This Row],[Column11]])</f>
        <v>16458266</v>
      </c>
      <c r="Q519" s="101">
        <f>SUM(Query2[[#This Row],[Column12]],Query2[[#This Row],[Column13]])</f>
        <v>544423.29041000002</v>
      </c>
      <c r="R519" s="103" t="e">
        <f>(Query2[[#This Row],[Column4]]/#REF!)</f>
        <v>#REF!</v>
      </c>
      <c r="S519" s="103">
        <f>(Query2[[#This Row],[Column15]]/O583)</f>
        <v>4.6854573038107296E-4</v>
      </c>
      <c r="T519" s="103">
        <f>(Query2[[#This Row],[Column14]]/N583)</f>
        <v>4.7898874960571047E-4</v>
      </c>
      <c r="U519" s="103" t="e">
        <f>(Query2[[#This Row],[Column9]]/#REF!)</f>
        <v>#REF!</v>
      </c>
      <c r="V519" s="103">
        <f>(Query2[[#This Row],[Column17]]/Q583)</f>
        <v>0.48093195729075727</v>
      </c>
      <c r="W519" s="103" t="e">
        <f>(Query2[[#This Row],[Column10]]+Query2[[#This Row],[Column11]]/#REF!+#REF!)</f>
        <v>#REF!</v>
      </c>
      <c r="X519" s="104">
        <f>(Query2[[#This Row],[Column5]]+Query2[[#This Row],[Column6]])</f>
        <v>82</v>
      </c>
      <c r="Y519" s="104">
        <f>(Query2[[#This Row],[Column7]]+Query2[[#This Row],[Column8]])</f>
        <v>2.0074819000000002</v>
      </c>
      <c r="Z519" s="104">
        <f>(Query2[[#This Row],[Column10]]+Query2[[#This Row],[Column11]])</f>
        <v>16458266</v>
      </c>
      <c r="AA519" s="104">
        <f>(Query2[[#This Row],[Column12]]+Query2[[#This Row],[Column13]])</f>
        <v>544423.29041000002</v>
      </c>
      <c r="AB519" s="104" t="e">
        <f>(#REF!+#REF!/#REF!+#REF!)</f>
        <v>#REF!</v>
      </c>
      <c r="AC519" s="104" t="e">
        <f>(#REF!+#REF!/#REF!)</f>
        <v>#REF!</v>
      </c>
      <c r="AD519" s="104" t="e">
        <f>(#REF!+#REF!/#REF!)</f>
        <v>#REF!</v>
      </c>
      <c r="AE519" s="104" t="e">
        <f>(#REF!+#REF!/#REF!+#REF!)</f>
        <v>#REF!</v>
      </c>
      <c r="AF519" s="104" t="e">
        <f>(Query2[[#This Row],[Column12]]+Query2[[#This Row],[Column13]]/#REF!)</f>
        <v>#REF!</v>
      </c>
      <c r="AG519" s="104" t="e">
        <f>(#REF!+#REF!/#REF!)</f>
        <v>#REF!</v>
      </c>
      <c r="AH519" s="102" t="s">
        <v>170</v>
      </c>
    </row>
    <row r="520" spans="1:34">
      <c r="A520" s="105" t="s">
        <v>213</v>
      </c>
      <c r="B520" s="101" t="s">
        <v>15</v>
      </c>
      <c r="C520" s="101" t="s">
        <v>88</v>
      </c>
      <c r="D520" s="101">
        <v>103354</v>
      </c>
      <c r="E520" s="101">
        <v>2674</v>
      </c>
      <c r="F520" s="101">
        <v>151125</v>
      </c>
      <c r="G520" s="101">
        <v>170.00622000000001</v>
      </c>
      <c r="H520" s="101">
        <v>3654.8608899999999</v>
      </c>
      <c r="I520" s="101">
        <v>22579439</v>
      </c>
      <c r="J520" s="101">
        <v>19578830</v>
      </c>
      <c r="K520" s="101">
        <v>10946018</v>
      </c>
      <c r="L520" s="101">
        <v>878662.64782750001</v>
      </c>
      <c r="M520" s="101">
        <v>144529.51881559999</v>
      </c>
      <c r="N520" s="101">
        <f>SUM(Query2[[#This Row],[Column5]],Query2[[#This Row],[Column6]])</f>
        <v>153799</v>
      </c>
      <c r="O520" s="101">
        <f>SUM(Query2[[#This Row],[Column7]],Query2[[#This Row],[Column8]])</f>
        <v>3824.8671100000001</v>
      </c>
      <c r="P520" s="101">
        <f>SUM(Query2[[#This Row],[Column10]],Query2[[#This Row],[Column11]])</f>
        <v>30524848</v>
      </c>
      <c r="Q520" s="101">
        <f>SUM(Query2[[#This Row],[Column12]],Query2[[#This Row],[Column13]])</f>
        <v>1023192.1666431</v>
      </c>
      <c r="R520" s="103">
        <f>(Query2[[#This Row],[Column4]]/D578)</f>
        <v>0.20348840643341057</v>
      </c>
      <c r="S520" s="103">
        <f>(Query2[[#This Row],[Column15]]/O584)</f>
        <v>2.3923350586848606</v>
      </c>
      <c r="T520" s="103">
        <f>(Query2[[#This Row],[Column14]]/N584)</f>
        <v>1.8570497108151511</v>
      </c>
      <c r="U520" s="103">
        <f>(Query2[[#This Row],[Column9]]/I578)</f>
        <v>0.36504402559730315</v>
      </c>
      <c r="V520" s="103">
        <f>(Query2[[#This Row],[Column17]]/Q584)</f>
        <v>1.632253434151103</v>
      </c>
      <c r="W520" s="103">
        <f>(Query2[[#This Row],[Column10]]+Query2[[#This Row],[Column11]]/J578+K578)</f>
        <v>37988419.391732797</v>
      </c>
      <c r="X520" s="104">
        <f>(Query2[[#This Row],[Column5]]+Query2[[#This Row],[Column6]])</f>
        <v>153799</v>
      </c>
      <c r="Y520" s="104">
        <f>(Query2[[#This Row],[Column7]]+Query2[[#This Row],[Column8]])</f>
        <v>3824.8671100000001</v>
      </c>
      <c r="Z520" s="104">
        <f>(Query2[[#This Row],[Column10]]+Query2[[#This Row],[Column11]])</f>
        <v>30524848</v>
      </c>
      <c r="AA520" s="104">
        <f>(Query2[[#This Row],[Column12]]+Query2[[#This Row],[Column13]])</f>
        <v>1023192.1666431</v>
      </c>
      <c r="AB520" s="104">
        <f t="shared" ref="AB520:AB527" si="143">(G578+H578/E578+F578)</f>
        <v>1151273.4567981632</v>
      </c>
      <c r="AC520" s="104">
        <f t="shared" ref="AC520:AC527" si="144">(G578+H578/D578)</f>
        <v>380.18166920525169</v>
      </c>
      <c r="AD520" s="104">
        <f t="shared" ref="AD520:AD527" si="145">(E578+F578/D578)</f>
        <v>9090.2659284795955</v>
      </c>
      <c r="AE520" s="104">
        <f t="shared" ref="AE520:AE527" si="146">(L578+M578/J578+K578)</f>
        <v>19672204.739846803</v>
      </c>
      <c r="AF520" s="104">
        <f>(Query2[[#This Row],[Column12]]+Query2[[#This Row],[Column13]]/I578)</f>
        <v>878662.65016412304</v>
      </c>
      <c r="AG520" s="104">
        <f t="shared" ref="AG520:AG527" si="147">(J578+K578/I578)</f>
        <v>27942562.297629647</v>
      </c>
      <c r="AH520" s="102" t="s">
        <v>170</v>
      </c>
    </row>
    <row r="521" spans="1:34">
      <c r="A521" s="105" t="s">
        <v>213</v>
      </c>
      <c r="B521" s="101" t="s">
        <v>16</v>
      </c>
      <c r="C521" s="101" t="s">
        <v>88</v>
      </c>
      <c r="D521" s="101">
        <v>60484</v>
      </c>
      <c r="E521" s="101">
        <v>481</v>
      </c>
      <c r="F521" s="101">
        <v>74054</v>
      </c>
      <c r="G521" s="101">
        <v>20.103000000000002</v>
      </c>
      <c r="H521" s="101">
        <v>1382.2860599999999</v>
      </c>
      <c r="I521" s="101">
        <v>18476318</v>
      </c>
      <c r="J521" s="101">
        <v>11660982</v>
      </c>
      <c r="K521" s="101">
        <v>5022420</v>
      </c>
      <c r="L521" s="101">
        <v>490364.62699999998</v>
      </c>
      <c r="M521" s="101">
        <v>70969.200930000006</v>
      </c>
      <c r="N521" s="101">
        <f>SUM(Query2[[#This Row],[Column5]],Query2[[#This Row],[Column6]])</f>
        <v>74535</v>
      </c>
      <c r="O521" s="101">
        <f>SUM(Query2[[#This Row],[Column7]],Query2[[#This Row],[Column8]])</f>
        <v>1402.38906</v>
      </c>
      <c r="P521" s="101">
        <f>SUM(Query2[[#This Row],[Column10]],Query2[[#This Row],[Column11]])</f>
        <v>16683402</v>
      </c>
      <c r="Q521" s="101">
        <f>SUM(Query2[[#This Row],[Column12]],Query2[[#This Row],[Column13]])</f>
        <v>561333.82793000003</v>
      </c>
      <c r="R521" s="103">
        <f>(Query2[[#This Row],[Column4]]/D579)</f>
        <v>0.35590128629093948</v>
      </c>
      <c r="S521" s="103" t="e">
        <f>(Query2[[#This Row],[Column15]]/O585)</f>
        <v>#DIV/0!</v>
      </c>
      <c r="T521" s="103" t="e">
        <f>(Query2[[#This Row],[Column14]]/N585)</f>
        <v>#DIV/0!</v>
      </c>
      <c r="U521" s="103">
        <f>(Query2[[#This Row],[Column9]]/I579)</f>
        <v>0.46496466256404573</v>
      </c>
      <c r="V521" s="103">
        <f>(Query2[[#This Row],[Column17]]/Q585)</f>
        <v>6.9362950802549141</v>
      </c>
      <c r="W521" s="103">
        <f>(Query2[[#This Row],[Column10]]+Query2[[#This Row],[Column11]]/J579+K579)</f>
        <v>22836760.263041474</v>
      </c>
      <c r="X521" s="104">
        <f>(Query2[[#This Row],[Column5]]+Query2[[#This Row],[Column6]])</f>
        <v>74535</v>
      </c>
      <c r="Y521" s="104">
        <f>(Query2[[#This Row],[Column7]]+Query2[[#This Row],[Column8]])</f>
        <v>1402.38906</v>
      </c>
      <c r="Z521" s="104">
        <f>(Query2[[#This Row],[Column10]]+Query2[[#This Row],[Column11]])</f>
        <v>16683402</v>
      </c>
      <c r="AA521" s="104">
        <f>(Query2[[#This Row],[Column12]]+Query2[[#This Row],[Column13]])</f>
        <v>561333.82793000003</v>
      </c>
      <c r="AB521" s="104">
        <f t="shared" si="143"/>
        <v>406395.67426000041</v>
      </c>
      <c r="AC521" s="104">
        <f t="shared" si="144"/>
        <v>650.88708626390917</v>
      </c>
      <c r="AD521" s="104">
        <f t="shared" si="145"/>
        <v>11387.38748779024</v>
      </c>
      <c r="AE521" s="104">
        <f t="shared" si="146"/>
        <v>11905784.291253986</v>
      </c>
      <c r="AF521" s="104">
        <f>(Query2[[#This Row],[Column12]]+Query2[[#This Row],[Column13]]/I579)</f>
        <v>490364.62878597109</v>
      </c>
      <c r="AG521" s="104">
        <f t="shared" si="147"/>
        <v>19093643.281243365</v>
      </c>
      <c r="AH521" s="102" t="s">
        <v>170</v>
      </c>
    </row>
    <row r="522" spans="1:34">
      <c r="A522" s="105" t="s">
        <v>213</v>
      </c>
      <c r="B522" s="101" t="s">
        <v>18</v>
      </c>
      <c r="C522" s="101" t="s">
        <v>88</v>
      </c>
      <c r="D522" s="101">
        <v>0</v>
      </c>
      <c r="E522" s="101">
        <v>0</v>
      </c>
      <c r="F522" s="101">
        <v>0</v>
      </c>
      <c r="G522" s="101">
        <v>0</v>
      </c>
      <c r="H522" s="101">
        <v>0</v>
      </c>
      <c r="I522" s="101">
        <v>2944410</v>
      </c>
      <c r="J522" s="101">
        <v>1412464</v>
      </c>
      <c r="K522" s="101">
        <v>912457</v>
      </c>
      <c r="L522" s="101">
        <v>60362.968000000001</v>
      </c>
      <c r="M522" s="101">
        <v>13733.913439200001</v>
      </c>
      <c r="N522" s="101">
        <f>SUM(Query2[[#This Row],[Column5]],Query2[[#This Row],[Column6]])</f>
        <v>0</v>
      </c>
      <c r="O522" s="101">
        <f>SUM(Query2[[#This Row],[Column7]],Query2[[#This Row],[Column8]])</f>
        <v>0</v>
      </c>
      <c r="P522" s="101">
        <f>SUM(Query2[[#This Row],[Column10]],Query2[[#This Row],[Column11]])</f>
        <v>2324921</v>
      </c>
      <c r="Q522" s="101">
        <f>SUM(Query2[[#This Row],[Column12]],Query2[[#This Row],[Column13]])</f>
        <v>74096.881439200006</v>
      </c>
      <c r="R522" s="103">
        <f>(Query2[[#This Row],[Column4]]/D580)</f>
        <v>0</v>
      </c>
      <c r="S522" s="103">
        <f>(Query2[[#This Row],[Column15]]/O586)</f>
        <v>0</v>
      </c>
      <c r="T522" s="103">
        <f>(Query2[[#This Row],[Column14]]/N586)</f>
        <v>0</v>
      </c>
      <c r="U522" s="103">
        <f>(Query2[[#This Row],[Column9]]/I580)</f>
        <v>0.34467722265365908</v>
      </c>
      <c r="V522" s="103">
        <f>(Query2[[#This Row],[Column17]]/Q586)</f>
        <v>3.7677403365488193E-2</v>
      </c>
      <c r="W522" s="103">
        <f>(Query2[[#This Row],[Column10]]+Query2[[#This Row],[Column11]]/J580+K580)</f>
        <v>6358565.1319223652</v>
      </c>
      <c r="X522" s="104">
        <f>(Query2[[#This Row],[Column5]]+Query2[[#This Row],[Column6]])</f>
        <v>0</v>
      </c>
      <c r="Y522" s="104">
        <f>(Query2[[#This Row],[Column7]]+Query2[[#This Row],[Column8]])</f>
        <v>0</v>
      </c>
      <c r="Z522" s="104">
        <f>(Query2[[#This Row],[Column10]]+Query2[[#This Row],[Column11]])</f>
        <v>2324921</v>
      </c>
      <c r="AA522" s="104">
        <f>(Query2[[#This Row],[Column12]]+Query2[[#This Row],[Column13]])</f>
        <v>74096.881439200006</v>
      </c>
      <c r="AB522" s="104" t="e">
        <f t="shared" si="143"/>
        <v>#DIV/0!</v>
      </c>
      <c r="AC522" s="104">
        <f t="shared" si="144"/>
        <v>3.1452743199631168E-3</v>
      </c>
      <c r="AD522" s="104">
        <f t="shared" si="145"/>
        <v>9.7740894421392346E-2</v>
      </c>
      <c r="AE522" s="104">
        <f t="shared" si="146"/>
        <v>5229912.2600457445</v>
      </c>
      <c r="AF522" s="104">
        <f>(Query2[[#This Row],[Column12]]+Query2[[#This Row],[Column13]]/I580)</f>
        <v>60362.969607713305</v>
      </c>
      <c r="AG522" s="104">
        <f t="shared" si="147"/>
        <v>6916621.57899829</v>
      </c>
      <c r="AH522" s="102" t="s">
        <v>170</v>
      </c>
    </row>
    <row r="523" spans="1:34">
      <c r="A523" s="105" t="s">
        <v>213</v>
      </c>
      <c r="B523" s="101" t="s">
        <v>19</v>
      </c>
      <c r="C523" s="101" t="s">
        <v>88</v>
      </c>
      <c r="D523" s="101">
        <v>360889</v>
      </c>
      <c r="E523" s="101">
        <v>3231</v>
      </c>
      <c r="F523" s="101">
        <v>529411</v>
      </c>
      <c r="G523" s="101">
        <v>92.486067199999994</v>
      </c>
      <c r="H523" s="101">
        <v>12341.459463200003</v>
      </c>
      <c r="I523" s="101">
        <v>42057418</v>
      </c>
      <c r="J523" s="101">
        <v>29505152</v>
      </c>
      <c r="K523" s="101">
        <v>17182044</v>
      </c>
      <c r="L523" s="101">
        <v>1403059.0975857999</v>
      </c>
      <c r="M523" s="101">
        <v>268130.48865249997</v>
      </c>
      <c r="N523" s="101">
        <f>SUM(Query2[[#This Row],[Column5]],Query2[[#This Row],[Column6]])</f>
        <v>532642</v>
      </c>
      <c r="O523" s="101">
        <f>SUM(Query2[[#This Row],[Column7]],Query2[[#This Row],[Column8]])</f>
        <v>12433.945530400002</v>
      </c>
      <c r="P523" s="101">
        <f>SUM(Query2[[#This Row],[Column10]],Query2[[#This Row],[Column11]])</f>
        <v>46687196</v>
      </c>
      <c r="Q523" s="101">
        <f>SUM(Query2[[#This Row],[Column12]],Query2[[#This Row],[Column13]])</f>
        <v>1671189.5862383</v>
      </c>
      <c r="R523" s="103">
        <f>(Query2[[#This Row],[Column4]]/D581)</f>
        <v>0.49990719090415453</v>
      </c>
      <c r="S523" s="103" t="e">
        <f>(Query2[[#This Row],[Column15]]/O587)</f>
        <v>#DIV/0!</v>
      </c>
      <c r="T523" s="103" t="e">
        <f>(Query2[[#This Row],[Column14]]/N587)</f>
        <v>#DIV/0!</v>
      </c>
      <c r="U523" s="103">
        <f>(Query2[[#This Row],[Column9]]/I581)</f>
        <v>1.1185531703620637</v>
      </c>
      <c r="V523" s="103">
        <f>(Query2[[#This Row],[Column17]]/Q587)</f>
        <v>5.0478547396270654</v>
      </c>
      <c r="W523" s="103">
        <f>(Query2[[#This Row],[Column10]]+Query2[[#This Row],[Column11]]/J581+K581)</f>
        <v>48575753.553352006</v>
      </c>
      <c r="X523" s="104">
        <f>(Query2[[#This Row],[Column5]]+Query2[[#This Row],[Column6]])</f>
        <v>532642</v>
      </c>
      <c r="Y523" s="104">
        <f>(Query2[[#This Row],[Column7]]+Query2[[#This Row],[Column8]])</f>
        <v>12433.945530400002</v>
      </c>
      <c r="Z523" s="104">
        <f>(Query2[[#This Row],[Column10]]+Query2[[#This Row],[Column11]])</f>
        <v>46687196</v>
      </c>
      <c r="AA523" s="104">
        <f>(Query2[[#This Row],[Column12]]+Query2[[#This Row],[Column13]])</f>
        <v>1671189.5862383</v>
      </c>
      <c r="AB523" s="104">
        <f t="shared" si="143"/>
        <v>976650.72467026522</v>
      </c>
      <c r="AC523" s="104">
        <f t="shared" si="144"/>
        <v>2264.2811548399222</v>
      </c>
      <c r="AD523" s="104">
        <f t="shared" si="145"/>
        <v>50549.349729606933</v>
      </c>
      <c r="AE523" s="104">
        <f t="shared" si="146"/>
        <v>20428504.075620659</v>
      </c>
      <c r="AF523" s="104">
        <f>(Query2[[#This Row],[Column12]]+Query2[[#This Row],[Column13]]/I581)</f>
        <v>1403059.1047169606</v>
      </c>
      <c r="AG523" s="104">
        <f t="shared" si="147"/>
        <v>31050839.507199019</v>
      </c>
      <c r="AH523" s="102" t="s">
        <v>170</v>
      </c>
    </row>
    <row r="524" spans="1:34">
      <c r="A524" s="105" t="s">
        <v>213</v>
      </c>
      <c r="B524" s="101" t="s">
        <v>21</v>
      </c>
      <c r="C524" s="101" t="s">
        <v>88</v>
      </c>
      <c r="D524" s="101">
        <v>0</v>
      </c>
      <c r="E524" s="101">
        <v>0</v>
      </c>
      <c r="F524" s="101">
        <v>0</v>
      </c>
      <c r="G524" s="101">
        <v>0</v>
      </c>
      <c r="H524" s="101">
        <v>0</v>
      </c>
      <c r="I524" s="101">
        <v>9274062</v>
      </c>
      <c r="J524" s="101">
        <v>5752025</v>
      </c>
      <c r="K524" s="101">
        <v>3583170</v>
      </c>
      <c r="L524" s="101">
        <v>241750.02636650001</v>
      </c>
      <c r="M524" s="101">
        <v>49008.621330000002</v>
      </c>
      <c r="N524" s="101">
        <f>SUM(Query2[[#This Row],[Column5]],Query2[[#This Row],[Column6]])</f>
        <v>0</v>
      </c>
      <c r="O524" s="101">
        <f>SUM(Query2[[#This Row],[Column7]],Query2[[#This Row],[Column8]])</f>
        <v>0</v>
      </c>
      <c r="P524" s="101">
        <f>SUM(Query2[[#This Row],[Column10]],Query2[[#This Row],[Column11]])</f>
        <v>9335195</v>
      </c>
      <c r="Q524" s="101">
        <f>SUM(Query2[[#This Row],[Column12]],Query2[[#This Row],[Column13]])</f>
        <v>290758.6476965</v>
      </c>
      <c r="R524" s="103">
        <f>(Query2[[#This Row],[Column4]]/D582)</f>
        <v>0</v>
      </c>
      <c r="S524" s="103">
        <f>(Query2[[#This Row],[Column15]]/O588)</f>
        <v>0</v>
      </c>
      <c r="T524" s="103">
        <f>(Query2[[#This Row],[Column14]]/N588)</f>
        <v>0</v>
      </c>
      <c r="U524" s="103">
        <f>(Query2[[#This Row],[Column9]]/I582)</f>
        <v>0.36287742580215759</v>
      </c>
      <c r="V524" s="103">
        <f>(Query2[[#This Row],[Column17]]/Q588)</f>
        <v>0.16902547944523713</v>
      </c>
      <c r="W524" s="103">
        <f>(Query2[[#This Row],[Column10]]+Query2[[#This Row],[Column11]]/J582+K582)</f>
        <v>12030455.309793621</v>
      </c>
      <c r="X524" s="104">
        <f>(Query2[[#This Row],[Column5]]+Query2[[#This Row],[Column6]])</f>
        <v>0</v>
      </c>
      <c r="Y524" s="104">
        <f>(Query2[[#This Row],[Column7]]+Query2[[#This Row],[Column8]])</f>
        <v>0</v>
      </c>
      <c r="Z524" s="104">
        <f>(Query2[[#This Row],[Column10]]+Query2[[#This Row],[Column11]])</f>
        <v>9335195</v>
      </c>
      <c r="AA524" s="104">
        <f>(Query2[[#This Row],[Column12]]+Query2[[#This Row],[Column13]])</f>
        <v>290758.6476965</v>
      </c>
      <c r="AB524" s="104" t="e">
        <f t="shared" si="143"/>
        <v>#DIV/0!</v>
      </c>
      <c r="AC524" s="104">
        <f t="shared" si="144"/>
        <v>0</v>
      </c>
      <c r="AD524" s="104">
        <f t="shared" si="145"/>
        <v>0</v>
      </c>
      <c r="AE524" s="104">
        <f t="shared" si="146"/>
        <v>6796272.1613833532</v>
      </c>
      <c r="AF524" s="104">
        <f>(Query2[[#This Row],[Column12]]+Query2[[#This Row],[Column13]]/I582)</f>
        <v>241750.02828411953</v>
      </c>
      <c r="AG524" s="104">
        <f t="shared" si="147"/>
        <v>11566313.245663714</v>
      </c>
      <c r="AH524" s="102" t="s">
        <v>170</v>
      </c>
    </row>
    <row r="525" spans="1:34">
      <c r="A525" s="105" t="s">
        <v>213</v>
      </c>
      <c r="B525" s="101" t="s">
        <v>22</v>
      </c>
      <c r="C525" s="101" t="s">
        <v>88</v>
      </c>
      <c r="D525" s="101">
        <v>457281</v>
      </c>
      <c r="E525" s="101">
        <v>10060</v>
      </c>
      <c r="F525" s="101">
        <v>752949</v>
      </c>
      <c r="G525" s="101">
        <v>483.28211899999997</v>
      </c>
      <c r="H525" s="101">
        <v>19277.878687299999</v>
      </c>
      <c r="I525" s="101">
        <v>43647290</v>
      </c>
      <c r="J525" s="101">
        <v>37646593</v>
      </c>
      <c r="K525" s="101">
        <v>19812661</v>
      </c>
      <c r="L525" s="101">
        <v>1267284.5213154999</v>
      </c>
      <c r="M525" s="101">
        <v>273440.10960151331</v>
      </c>
      <c r="N525" s="101">
        <f>SUM(Query2[[#This Row],[Column5]],Query2[[#This Row],[Column6]])</f>
        <v>763009</v>
      </c>
      <c r="O525" s="101">
        <f>SUM(Query2[[#This Row],[Column7]],Query2[[#This Row],[Column8]])</f>
        <v>19761.160806299999</v>
      </c>
      <c r="P525" s="101">
        <f>SUM(Query2[[#This Row],[Column10]],Query2[[#This Row],[Column11]])</f>
        <v>57459254</v>
      </c>
      <c r="Q525" s="101">
        <f>SUM(Query2[[#This Row],[Column12]],Query2[[#This Row],[Column13]])</f>
        <v>1540724.6309170132</v>
      </c>
      <c r="R525" s="103">
        <f>(Query2[[#This Row],[Column4]]/D583)</f>
        <v>4.4041317538283735</v>
      </c>
      <c r="S525" s="103">
        <f>(Query2[[#This Row],[Column15]]/O589)</f>
        <v>6.7246660013180648</v>
      </c>
      <c r="T525" s="103">
        <f>(Query2[[#This Row],[Column14]]/N589)</f>
        <v>6.8844366648320419</v>
      </c>
      <c r="U525" s="103">
        <f>(Query2[[#This Row],[Column9]]/I583)</f>
        <v>1.9080586494521259</v>
      </c>
      <c r="V525" s="103">
        <f>(Query2[[#This Row],[Column17]]/Q589)</f>
        <v>3.4725984428192822</v>
      </c>
      <c r="W525" s="103">
        <f>(Query2[[#This Row],[Column10]]+Query2[[#This Row],[Column11]]/J583+K583)</f>
        <v>49517202.926024549</v>
      </c>
      <c r="X525" s="104">
        <f>(Query2[[#This Row],[Column5]]+Query2[[#This Row],[Column6]])</f>
        <v>763009</v>
      </c>
      <c r="Y525" s="104">
        <f>(Query2[[#This Row],[Column7]]+Query2[[#This Row],[Column8]])</f>
        <v>19761.160806299999</v>
      </c>
      <c r="Z525" s="104">
        <f>(Query2[[#This Row],[Column10]]+Query2[[#This Row],[Column11]])</f>
        <v>57459254</v>
      </c>
      <c r="AA525" s="104">
        <f>(Query2[[#This Row],[Column12]]+Query2[[#This Row],[Column13]])</f>
        <v>1540724.6309170132</v>
      </c>
      <c r="AB525" s="104">
        <f t="shared" si="143"/>
        <v>168524.16375627459</v>
      </c>
      <c r="AC525" s="104">
        <f t="shared" si="144"/>
        <v>176.76098249359529</v>
      </c>
      <c r="AD525" s="104">
        <f t="shared" si="145"/>
        <v>2849.6213618414718</v>
      </c>
      <c r="AE525" s="104">
        <f t="shared" si="146"/>
        <v>12839327.281468738</v>
      </c>
      <c r="AF525" s="104">
        <f>(Query2[[#This Row],[Column12]]+Query2[[#This Row],[Column13]]/I583)</f>
        <v>1267284.5332690431</v>
      </c>
      <c r="AG525" s="104">
        <f t="shared" si="147"/>
        <v>21395395.518928397</v>
      </c>
      <c r="AH525" s="102" t="s">
        <v>170</v>
      </c>
    </row>
    <row r="526" spans="1:34">
      <c r="A526" s="105" t="s">
        <v>213</v>
      </c>
      <c r="B526" s="101" t="s">
        <v>24</v>
      </c>
      <c r="C526" s="101" t="s">
        <v>88</v>
      </c>
      <c r="D526" s="101">
        <v>36534</v>
      </c>
      <c r="E526" s="101">
        <v>426</v>
      </c>
      <c r="F526" s="101">
        <v>97178</v>
      </c>
      <c r="G526" s="101">
        <v>22.675000000000001</v>
      </c>
      <c r="H526" s="101">
        <v>2488.0646146000122</v>
      </c>
      <c r="I526" s="101">
        <v>12919227</v>
      </c>
      <c r="J526" s="101">
        <v>6843931</v>
      </c>
      <c r="K526" s="101">
        <v>4548757</v>
      </c>
      <c r="L526" s="101">
        <v>324579.31544550002</v>
      </c>
      <c r="M526" s="101">
        <v>70882.910445399903</v>
      </c>
      <c r="N526" s="101">
        <f>SUM(Query2[[#This Row],[Column5]],Query2[[#This Row],[Column6]])</f>
        <v>97604</v>
      </c>
      <c r="O526" s="101">
        <f>SUM(Query2[[#This Row],[Column7]],Query2[[#This Row],[Column8]])</f>
        <v>2510.7396146000124</v>
      </c>
      <c r="P526" s="101">
        <f>SUM(Query2[[#This Row],[Column10]],Query2[[#This Row],[Column11]])</f>
        <v>11392688</v>
      </c>
      <c r="Q526" s="101">
        <f>SUM(Query2[[#This Row],[Column12]],Query2[[#This Row],[Column13]])</f>
        <v>395462.22589089989</v>
      </c>
      <c r="R526" s="103">
        <f>(Query2[[#This Row],[Column4]]/D584)</f>
        <v>0.60188800474472393</v>
      </c>
      <c r="S526" s="103">
        <f>(Query2[[#This Row],[Column15]]/O590)</f>
        <v>1.9023922195112904E-3</v>
      </c>
      <c r="T526" s="103">
        <f>(Query2[[#This Row],[Column14]]/N590)</f>
        <v>2.8337845040496781E-3</v>
      </c>
      <c r="U526" s="103">
        <f>(Query2[[#This Row],[Column9]]/I584)</f>
        <v>0.69481710184880274</v>
      </c>
      <c r="V526" s="103">
        <f>(Query2[[#This Row],[Column17]]/Q590)</f>
        <v>3.3782290190202902E-2</v>
      </c>
      <c r="W526" s="103">
        <f>(Query2[[#This Row],[Column10]]+Query2[[#This Row],[Column11]]/J584+K584)</f>
        <v>12345093.354847852</v>
      </c>
      <c r="X526" s="104">
        <f>(Query2[[#This Row],[Column5]]+Query2[[#This Row],[Column6]])</f>
        <v>97604</v>
      </c>
      <c r="Y526" s="104">
        <f>(Query2[[#This Row],[Column7]]+Query2[[#This Row],[Column8]])</f>
        <v>2510.7396146000124</v>
      </c>
      <c r="Z526" s="104">
        <f>(Query2[[#This Row],[Column10]]+Query2[[#This Row],[Column11]])</f>
        <v>11392688</v>
      </c>
      <c r="AA526" s="104">
        <f>(Query2[[#This Row],[Column12]]+Query2[[#This Row],[Column13]])</f>
        <v>395462.22589089989</v>
      </c>
      <c r="AB526" s="104">
        <f t="shared" si="143"/>
        <v>82324.709597992274</v>
      </c>
      <c r="AC526" s="104">
        <f t="shared" si="144"/>
        <v>20.688999402955567</v>
      </c>
      <c r="AD526" s="104">
        <f t="shared" si="145"/>
        <v>519.35588724690683</v>
      </c>
      <c r="AE526" s="104">
        <f t="shared" si="146"/>
        <v>6046032.803395859</v>
      </c>
      <c r="AF526" s="104">
        <f>(Query2[[#This Row],[Column12]]+Query2[[#This Row],[Column13]]/I584)</f>
        <v>324579.31925769855</v>
      </c>
      <c r="AG526" s="104">
        <f t="shared" si="147"/>
        <v>12818894.295861466</v>
      </c>
      <c r="AH526" s="102" t="s">
        <v>170</v>
      </c>
    </row>
    <row r="527" spans="1:34">
      <c r="A527" s="105" t="s">
        <v>213</v>
      </c>
      <c r="B527" s="101" t="s">
        <v>25</v>
      </c>
      <c r="C527" s="101" t="s">
        <v>88</v>
      </c>
      <c r="D527" s="101">
        <v>11008947</v>
      </c>
      <c r="E527" s="101">
        <v>84190</v>
      </c>
      <c r="F527" s="101">
        <v>29940318</v>
      </c>
      <c r="G527" s="101">
        <v>3249.7827318000009</v>
      </c>
      <c r="H527" s="101">
        <v>991544.55690680014</v>
      </c>
      <c r="I527" s="101">
        <v>288910959</v>
      </c>
      <c r="J527" s="101">
        <v>167229727</v>
      </c>
      <c r="K527" s="101">
        <v>103799486</v>
      </c>
      <c r="L527" s="101">
        <v>8705004.3143854998</v>
      </c>
      <c r="M527" s="101">
        <v>1560268.7016799999</v>
      </c>
      <c r="N527" s="101">
        <f>SUM(Query2[[#This Row],[Column5]],Query2[[#This Row],[Column6]])</f>
        <v>30024508</v>
      </c>
      <c r="O527" s="101">
        <f>SUM(Query2[[#This Row],[Column7]],Query2[[#This Row],[Column8]])</f>
        <v>994794.33963860013</v>
      </c>
      <c r="P527" s="101">
        <f>SUM(Query2[[#This Row],[Column10]],Query2[[#This Row],[Column11]])</f>
        <v>271029213</v>
      </c>
      <c r="Q527" s="101">
        <f>SUM(Query2[[#This Row],[Column12]],Query2[[#This Row],[Column13]])</f>
        <v>10265273.016065501</v>
      </c>
      <c r="R527" s="103" t="e">
        <f>(Query2[[#This Row],[Column4]]/D585)</f>
        <v>#DIV/0!</v>
      </c>
      <c r="S527" s="103">
        <f>(Query2[[#This Row],[Column15]]/O591)</f>
        <v>1.897682245625111</v>
      </c>
      <c r="T527" s="103">
        <f>(Query2[[#This Row],[Column14]]/N591)</f>
        <v>2.0012074760604341</v>
      </c>
      <c r="U527" s="103">
        <f>(Query2[[#This Row],[Column9]]/I585)</f>
        <v>96.249817268874281</v>
      </c>
      <c r="V527" s="103">
        <f>(Query2[[#This Row],[Column17]]/Q591)</f>
        <v>5.7546266613120585</v>
      </c>
      <c r="W527" s="103">
        <f>(Query2[[#This Row],[Column10]]+Query2[[#This Row],[Column11]]/J585+K585)</f>
        <v>168170247.75007844</v>
      </c>
      <c r="X527" s="104">
        <f>(Query2[[#This Row],[Column5]]+Query2[[#This Row],[Column6]])</f>
        <v>30024508</v>
      </c>
      <c r="Y527" s="104">
        <f>(Query2[[#This Row],[Column7]]+Query2[[#This Row],[Column8]])</f>
        <v>994794.33963860013</v>
      </c>
      <c r="Z527" s="104">
        <f>(Query2[[#This Row],[Column10]]+Query2[[#This Row],[Column11]])</f>
        <v>271029213</v>
      </c>
      <c r="AA527" s="104">
        <f>(Query2[[#This Row],[Column12]]+Query2[[#This Row],[Column13]])</f>
        <v>10265273.016065501</v>
      </c>
      <c r="AB527" s="104" t="e">
        <f t="shared" si="143"/>
        <v>#DIV/0!</v>
      </c>
      <c r="AC527" s="104" t="e">
        <f t="shared" si="144"/>
        <v>#DIV/0!</v>
      </c>
      <c r="AD527" s="104" t="e">
        <f t="shared" si="145"/>
        <v>#DIV/0!</v>
      </c>
      <c r="AE527" s="104">
        <f t="shared" si="146"/>
        <v>1005948.9153679064</v>
      </c>
      <c r="AF527" s="104">
        <f>(Query2[[#This Row],[Column12]]+Query2[[#This Row],[Column13]]/I585)</f>
        <v>8705004.8341843262</v>
      </c>
      <c r="AG527" s="104">
        <f t="shared" si="147"/>
        <v>1488163.3133084229</v>
      </c>
      <c r="AH527" s="102" t="s">
        <v>170</v>
      </c>
    </row>
    <row r="528" spans="1:34">
      <c r="A528" s="105" t="s">
        <v>213</v>
      </c>
      <c r="B528" s="101" t="s">
        <v>26</v>
      </c>
      <c r="C528" s="101" t="s">
        <v>89</v>
      </c>
      <c r="D528" s="101">
        <v>6873311</v>
      </c>
      <c r="E528" s="101">
        <v>27568</v>
      </c>
      <c r="F528" s="101">
        <v>12975524</v>
      </c>
      <c r="G528" s="101">
        <v>1396.9481132999999</v>
      </c>
      <c r="H528" s="101">
        <v>426003.91597999999</v>
      </c>
      <c r="I528" s="101">
        <v>22609381</v>
      </c>
      <c r="J528" s="101">
        <v>20529440</v>
      </c>
      <c r="K528" s="101">
        <v>20851158</v>
      </c>
      <c r="L528" s="101">
        <v>1171210.9372656001</v>
      </c>
      <c r="M528" s="101">
        <v>384915.50201969995</v>
      </c>
      <c r="N528" s="101">
        <f>SUM(Query2[[#This Row],[Column5]],Query2[[#This Row],[Column6]])</f>
        <v>13003092</v>
      </c>
      <c r="O528" s="101">
        <f>SUM(Query2[[#This Row],[Column7]],Query2[[#This Row],[Column8]])</f>
        <v>427400.86409330001</v>
      </c>
      <c r="P528" s="101">
        <f>SUM(Query2[[#This Row],[Column10]],Query2[[#This Row],[Column11]])</f>
        <v>41380598</v>
      </c>
      <c r="Q528" s="101">
        <f>SUM(Query2[[#This Row],[Column12]],Query2[[#This Row],[Column13]])</f>
        <v>1556126.4392853</v>
      </c>
      <c r="R528" s="103" t="e">
        <f>(Query2[[#This Row],[Column4]]/D587)</f>
        <v>#DIV/0!</v>
      </c>
      <c r="S528" s="103" t="e">
        <f>(Query2[[#This Row],[Column15]]/O592)</f>
        <v>#DIV/0!</v>
      </c>
      <c r="T528" s="103" t="e">
        <f>(Query2[[#This Row],[Column14]]/N592)</f>
        <v>#DIV/0!</v>
      </c>
      <c r="U528" s="103">
        <f>(Query2[[#This Row],[Column9]]/I587)</f>
        <v>2.4038692829192385</v>
      </c>
      <c r="V528" s="103">
        <f>(Query2[[#This Row],[Column17]]/Q592)</f>
        <v>11.906248179387163</v>
      </c>
      <c r="W528" s="103">
        <f>(Query2[[#This Row],[Column10]]+Query2[[#This Row],[Column11]]/J587+K587)</f>
        <v>24316757.26281067</v>
      </c>
      <c r="X528" s="104">
        <f>(Query2[[#This Row],[Column5]]+Query2[[#This Row],[Column6]])</f>
        <v>13003092</v>
      </c>
      <c r="Y528" s="104">
        <f>(Query2[[#This Row],[Column7]]+Query2[[#This Row],[Column8]])</f>
        <v>427400.86409330001</v>
      </c>
      <c r="Z528" s="104">
        <f>(Query2[[#This Row],[Column10]]+Query2[[#This Row],[Column11]])</f>
        <v>41380598</v>
      </c>
      <c r="AA528" s="104">
        <f>(Query2[[#This Row],[Column12]]+Query2[[#This Row],[Column13]])</f>
        <v>1556126.4392853</v>
      </c>
      <c r="AB528" s="104" t="e">
        <f>(G587+H587/E587+F587)</f>
        <v>#DIV/0!</v>
      </c>
      <c r="AC528" s="104" t="e">
        <f>(G587+H587/D587)</f>
        <v>#DIV/0!</v>
      </c>
      <c r="AD528" s="104" t="e">
        <f>(E587+F587/D587)</f>
        <v>#DIV/0!</v>
      </c>
      <c r="AE528" s="104">
        <f>(L587+M587/J587+K587)</f>
        <v>4062552.5691964468</v>
      </c>
      <c r="AF528" s="104">
        <f>(Query2[[#This Row],[Column12]]+Query2[[#This Row],[Column13]]/I587)</f>
        <v>1171210.9781904954</v>
      </c>
      <c r="AG528" s="104">
        <f>(J587+K587/I587)</f>
        <v>6390551.4026739076</v>
      </c>
      <c r="AH528" s="102" t="s">
        <v>170</v>
      </c>
    </row>
    <row r="529" spans="1:34">
      <c r="A529" s="105" t="s">
        <v>213</v>
      </c>
      <c r="B529" s="101" t="s">
        <v>27</v>
      </c>
      <c r="C529" s="101" t="s">
        <v>89</v>
      </c>
      <c r="D529" s="101">
        <v>0</v>
      </c>
      <c r="E529" s="101">
        <v>0</v>
      </c>
      <c r="F529" s="101">
        <v>0</v>
      </c>
      <c r="G529" s="101">
        <v>0</v>
      </c>
      <c r="H529" s="101">
        <v>0</v>
      </c>
      <c r="I529" s="101">
        <v>4009744</v>
      </c>
      <c r="J529" s="101">
        <v>2314371</v>
      </c>
      <c r="K529" s="101">
        <v>1081295</v>
      </c>
      <c r="L529" s="101">
        <v>95575.78512</v>
      </c>
      <c r="M529" s="101">
        <v>18654.024273400002</v>
      </c>
      <c r="N529" s="101">
        <f>SUM(Query2[[#This Row],[Column5]],Query2[[#This Row],[Column6]])</f>
        <v>0</v>
      </c>
      <c r="O529" s="101">
        <f>SUM(Query2[[#This Row],[Column7]],Query2[[#This Row],[Column8]])</f>
        <v>0</v>
      </c>
      <c r="P529" s="101">
        <f>SUM(Query2[[#This Row],[Column10]],Query2[[#This Row],[Column11]])</f>
        <v>3395666</v>
      </c>
      <c r="Q529" s="101">
        <f>SUM(Query2[[#This Row],[Column12]],Query2[[#This Row],[Column13]])</f>
        <v>114229.80939340001</v>
      </c>
      <c r="R529" s="103">
        <f>(Query2[[#This Row],[Column4]]/D588)</f>
        <v>0</v>
      </c>
      <c r="S529" s="103" t="e">
        <f>(Query2[[#This Row],[Column15]]/O593)</f>
        <v>#DIV/0!</v>
      </c>
      <c r="T529" s="103" t="e">
        <f>(Query2[[#This Row],[Column14]]/N593)</f>
        <v>#DIV/0!</v>
      </c>
      <c r="U529" s="103">
        <f>(Query2[[#This Row],[Column9]]/I588)</f>
        <v>9.1445577547505194E-2</v>
      </c>
      <c r="V529" s="103">
        <f>(Query2[[#This Row],[Column17]]/Q593)</f>
        <v>4.7565879164623865</v>
      </c>
      <c r="W529" s="103">
        <f>(Query2[[#This Row],[Column10]]+Query2[[#This Row],[Column11]]/J588+K588)</f>
        <v>23437144.025291312</v>
      </c>
      <c r="X529" s="104">
        <f>(Query2[[#This Row],[Column5]]+Query2[[#This Row],[Column6]])</f>
        <v>0</v>
      </c>
      <c r="Y529" s="104">
        <f>(Query2[[#This Row],[Column7]]+Query2[[#This Row],[Column8]])</f>
        <v>0</v>
      </c>
      <c r="Z529" s="104">
        <f>(Query2[[#This Row],[Column10]]+Query2[[#This Row],[Column11]])</f>
        <v>3395666</v>
      </c>
      <c r="AA529" s="104">
        <f>(Query2[[#This Row],[Column12]]+Query2[[#This Row],[Column13]])</f>
        <v>114229.80939340001</v>
      </c>
      <c r="AB529" s="104">
        <f>(G588+H588/E588+F588)</f>
        <v>804591.86053392151</v>
      </c>
      <c r="AC529" s="104">
        <f>(G588+H588/D588)</f>
        <v>537.89427377214372</v>
      </c>
      <c r="AD529" s="104">
        <f>(E588+F588/D588)</f>
        <v>10601.755721557076</v>
      </c>
      <c r="AE529" s="104">
        <f>(L588+M588/J588+K588)</f>
        <v>22539914.86404942</v>
      </c>
      <c r="AF529" s="104">
        <f>(Query2[[#This Row],[Column12]]+Query2[[#This Row],[Column13]]/I588)</f>
        <v>95575.785545420687</v>
      </c>
      <c r="AG529" s="104">
        <f>(J588+K588/I588)</f>
        <v>42753614.481722571</v>
      </c>
      <c r="AH529" s="102" t="s">
        <v>170</v>
      </c>
    </row>
    <row r="530" spans="1:34">
      <c r="A530" s="105" t="s">
        <v>213</v>
      </c>
      <c r="B530" s="101" t="s">
        <v>28</v>
      </c>
      <c r="C530" s="101" t="s">
        <v>89</v>
      </c>
      <c r="D530" s="101">
        <v>0</v>
      </c>
      <c r="E530" s="101">
        <v>0</v>
      </c>
      <c r="F530" s="101">
        <v>0</v>
      </c>
      <c r="G530" s="101">
        <v>0</v>
      </c>
      <c r="H530" s="101">
        <v>0</v>
      </c>
      <c r="I530" s="101">
        <v>729061</v>
      </c>
      <c r="J530" s="101">
        <v>410359</v>
      </c>
      <c r="K530" s="101">
        <v>260553</v>
      </c>
      <c r="L530" s="101">
        <v>17665.864321500001</v>
      </c>
      <c r="M530" s="101">
        <v>3846.7593586000003</v>
      </c>
      <c r="N530" s="101">
        <f>SUM(Query2[[#This Row],[Column5]],Query2[[#This Row],[Column6]])</f>
        <v>0</v>
      </c>
      <c r="O530" s="101">
        <f>SUM(Query2[[#This Row],[Column7]],Query2[[#This Row],[Column8]])</f>
        <v>0</v>
      </c>
      <c r="P530" s="101">
        <f>SUM(Query2[[#This Row],[Column10]],Query2[[#This Row],[Column11]])</f>
        <v>670912</v>
      </c>
      <c r="Q530" s="101">
        <f>SUM(Query2[[#This Row],[Column12]],Query2[[#This Row],[Column13]])</f>
        <v>21512.623680100001</v>
      </c>
      <c r="R530" s="103">
        <f>(Query2[[#This Row],[Column4]]/D589)</f>
        <v>0</v>
      </c>
      <c r="S530" s="103">
        <f>(Query2[[#This Row],[Column15]]/O594)</f>
        <v>0</v>
      </c>
      <c r="T530" s="103">
        <f>(Query2[[#This Row],[Column14]]/N594)</f>
        <v>0</v>
      </c>
      <c r="U530" s="103">
        <f>(Query2[[#This Row],[Column9]]/I589)</f>
        <v>5.6231016870978742E-2</v>
      </c>
      <c r="V530" s="103">
        <f>(Query2[[#This Row],[Column17]]/Q594)</f>
        <v>0.15629932863133303</v>
      </c>
      <c r="W530" s="103">
        <f>(Query2[[#This Row],[Column10]]+Query2[[#This Row],[Column11]]/J589+K589)</f>
        <v>5474413.0348072257</v>
      </c>
      <c r="X530" s="104">
        <f>(Query2[[#This Row],[Column5]]+Query2[[#This Row],[Column6]])</f>
        <v>0</v>
      </c>
      <c r="Y530" s="104">
        <f>(Query2[[#This Row],[Column7]]+Query2[[#This Row],[Column8]])</f>
        <v>0</v>
      </c>
      <c r="Z530" s="104">
        <f>(Query2[[#This Row],[Column10]]+Query2[[#This Row],[Column11]])</f>
        <v>670912</v>
      </c>
      <c r="AA530" s="104">
        <f>(Query2[[#This Row],[Column12]]+Query2[[#This Row],[Column13]])</f>
        <v>21512.623680100001</v>
      </c>
      <c r="AB530" s="104">
        <f>(G589+H589/E589+F589)</f>
        <v>110416.74029396419</v>
      </c>
      <c r="AC530" s="104">
        <f>(G589+H589/D589)</f>
        <v>23.253273309951872</v>
      </c>
      <c r="AD530" s="104">
        <f>(E589+F589/D589)</f>
        <v>447.00152269081218</v>
      </c>
      <c r="AE530" s="104">
        <f>(L589+M589/J589+K589)</f>
        <v>5425955.0457654195</v>
      </c>
      <c r="AF530" s="104">
        <f>(Query2[[#This Row],[Column12]]+Query2[[#This Row],[Column13]]/I589)</f>
        <v>17665.864618192856</v>
      </c>
      <c r="AG530" s="104">
        <f>(J589+K589/I589)</f>
        <v>7485601.3905803571</v>
      </c>
      <c r="AH530" s="102" t="s">
        <v>170</v>
      </c>
    </row>
    <row r="531" spans="1:34">
      <c r="A531" s="105" t="s">
        <v>213</v>
      </c>
      <c r="B531" s="101" t="s">
        <v>29</v>
      </c>
      <c r="C531" s="101" t="s">
        <v>89</v>
      </c>
      <c r="D531" s="101">
        <v>4868</v>
      </c>
      <c r="E531" s="101">
        <v>35</v>
      </c>
      <c r="F531" s="101">
        <v>8831</v>
      </c>
      <c r="G531" s="101">
        <v>1.474</v>
      </c>
      <c r="H531" s="101">
        <v>263.88642279999999</v>
      </c>
      <c r="I531" s="101">
        <v>2089214</v>
      </c>
      <c r="J531" s="101">
        <v>2229396</v>
      </c>
      <c r="K531" s="101">
        <v>1231837</v>
      </c>
      <c r="L531" s="101">
        <v>107953.42893920001</v>
      </c>
      <c r="M531" s="101">
        <v>18027.610671800001</v>
      </c>
      <c r="N531" s="101">
        <f>SUM(Query2[[#This Row],[Column5]],Query2[[#This Row],[Column6]])</f>
        <v>8866</v>
      </c>
      <c r="O531" s="101">
        <f>SUM(Query2[[#This Row],[Column7]],Query2[[#This Row],[Column8]])</f>
        <v>265.36042279999998</v>
      </c>
      <c r="P531" s="101">
        <f>SUM(Query2[[#This Row],[Column10]],Query2[[#This Row],[Column11]])</f>
        <v>3461233</v>
      </c>
      <c r="Q531" s="101">
        <f>SUM(Query2[[#This Row],[Column12]],Query2[[#This Row],[Column13]])</f>
        <v>125981.03961100001</v>
      </c>
      <c r="R531" s="103">
        <f>(Query2[[#This Row],[Column4]]/D590)</f>
        <v>4.3664091818732307E-4</v>
      </c>
      <c r="S531" s="103">
        <f>(Query2[[#This Row],[Column15]]/O595)</f>
        <v>0.55013543311030511</v>
      </c>
      <c r="T531" s="103">
        <f>(Query2[[#This Row],[Column14]]/N595)</f>
        <v>0.50147058823529411</v>
      </c>
      <c r="U531" s="103">
        <f>(Query2[[#This Row],[Column9]]/I590)</f>
        <v>7.1580354643607513E-3</v>
      </c>
      <c r="V531" s="103">
        <f>(Query2[[#This Row],[Column17]]/Q595)</f>
        <v>3.7642443108212</v>
      </c>
      <c r="W531" s="103">
        <f>(Query2[[#This Row],[Column10]]+Query2[[#This Row],[Column11]]/J590+K590)</f>
        <v>119953046.00650512</v>
      </c>
      <c r="X531" s="104">
        <f>(Query2[[#This Row],[Column5]]+Query2[[#This Row],[Column6]])</f>
        <v>8866</v>
      </c>
      <c r="Y531" s="104">
        <f>(Query2[[#This Row],[Column7]]+Query2[[#This Row],[Column8]])</f>
        <v>265.36042279999998</v>
      </c>
      <c r="Z531" s="104">
        <f>(Query2[[#This Row],[Column10]]+Query2[[#This Row],[Column11]])</f>
        <v>3461233</v>
      </c>
      <c r="AA531" s="104">
        <f>(Query2[[#This Row],[Column12]]+Query2[[#This Row],[Column13]])</f>
        <v>125981.03961100001</v>
      </c>
      <c r="AB531" s="104">
        <f>(G590+H590/E590+F590)</f>
        <v>34353942.029980436</v>
      </c>
      <c r="AC531" s="104">
        <f>(G590+H590/D590)</f>
        <v>3594.9425026785375</v>
      </c>
      <c r="AD531" s="104">
        <f>(E590+F590/D590)</f>
        <v>92656.081093044617</v>
      </c>
      <c r="AE531" s="104">
        <f>(L590+M590/J590+K590)</f>
        <v>127245369.64681935</v>
      </c>
      <c r="AF531" s="104">
        <f>(Query2[[#This Row],[Column12]]+Query2[[#This Row],[Column13]]/I590)</f>
        <v>107953.42900096595</v>
      </c>
      <c r="AG531" s="104">
        <f>(J590+K590/I590)</f>
        <v>189364448.40334311</v>
      </c>
      <c r="AH531" s="102" t="s">
        <v>170</v>
      </c>
    </row>
    <row r="532" spans="1:34">
      <c r="A532" s="105" t="s">
        <v>213</v>
      </c>
      <c r="B532" s="101" t="s">
        <v>30</v>
      </c>
      <c r="C532" s="101" t="s">
        <v>89</v>
      </c>
      <c r="D532" s="101">
        <v>6367</v>
      </c>
      <c r="E532" s="101">
        <v>426</v>
      </c>
      <c r="F532" s="101">
        <v>17078</v>
      </c>
      <c r="G532" s="101">
        <v>25.454499999999999</v>
      </c>
      <c r="H532" s="101">
        <v>432.52654999999999</v>
      </c>
      <c r="I532" s="101">
        <v>775895</v>
      </c>
      <c r="J532" s="101">
        <v>378170</v>
      </c>
      <c r="K532" s="101">
        <v>425330</v>
      </c>
      <c r="L532" s="101">
        <v>21125.365320000001</v>
      </c>
      <c r="M532" s="101">
        <v>11163.036040000001</v>
      </c>
      <c r="N532" s="101">
        <f>SUM(Query2[[#This Row],[Column5]],Query2[[#This Row],[Column6]])</f>
        <v>17504</v>
      </c>
      <c r="O532" s="101">
        <f>SUM(Query2[[#This Row],[Column7]],Query2[[#This Row],[Column8]])</f>
        <v>457.98104999999998</v>
      </c>
      <c r="P532" s="101">
        <f>SUM(Query2[[#This Row],[Column10]],Query2[[#This Row],[Column11]])</f>
        <v>803500</v>
      </c>
      <c r="Q532" s="101">
        <f>SUM(Query2[[#This Row],[Column12]],Query2[[#This Row],[Column13]])</f>
        <v>32288.401360000003</v>
      </c>
      <c r="R532" s="103" t="e">
        <f>(Query2[[#This Row],[Column4]]/#REF!)</f>
        <v>#REF!</v>
      </c>
      <c r="S532" s="103">
        <f>(Query2[[#This Row],[Column15]]/O596)</f>
        <v>1.145251353794688</v>
      </c>
      <c r="T532" s="103">
        <f>(Query2[[#This Row],[Column14]]/N596)</f>
        <v>0.88145835431564101</v>
      </c>
      <c r="U532" s="103" t="e">
        <f>(Query2[[#This Row],[Column9]]/#REF!)</f>
        <v>#REF!</v>
      </c>
      <c r="V532" s="103">
        <f>(Query2[[#This Row],[Column17]]/Q596)</f>
        <v>1.4539199141035422</v>
      </c>
      <c r="W532" s="103" t="e">
        <f>(Query2[[#This Row],[Column10]]+Query2[[#This Row],[Column11]]/#REF!+#REF!)</f>
        <v>#REF!</v>
      </c>
      <c r="X532" s="104">
        <f>(Query2[[#This Row],[Column5]]+Query2[[#This Row],[Column6]])</f>
        <v>17504</v>
      </c>
      <c r="Y532" s="104">
        <f>(Query2[[#This Row],[Column7]]+Query2[[#This Row],[Column8]])</f>
        <v>457.98104999999998</v>
      </c>
      <c r="Z532" s="104">
        <f>(Query2[[#This Row],[Column10]]+Query2[[#This Row],[Column11]])</f>
        <v>803500</v>
      </c>
      <c r="AA532" s="104">
        <f>(Query2[[#This Row],[Column12]]+Query2[[#This Row],[Column13]])</f>
        <v>32288.401360000003</v>
      </c>
      <c r="AB532" s="104" t="e">
        <f>(#REF!+#REF!/#REF!+#REF!)</f>
        <v>#REF!</v>
      </c>
      <c r="AC532" s="104" t="e">
        <f>(#REF!+#REF!/#REF!)</f>
        <v>#REF!</v>
      </c>
      <c r="AD532" s="104" t="e">
        <f>(#REF!+#REF!/#REF!)</f>
        <v>#REF!</v>
      </c>
      <c r="AE532" s="104" t="e">
        <f>(#REF!+#REF!/#REF!+#REF!)</f>
        <v>#REF!</v>
      </c>
      <c r="AF532" s="104" t="e">
        <f>(Query2[[#This Row],[Column12]]+Query2[[#This Row],[Column13]]/#REF!)</f>
        <v>#REF!</v>
      </c>
      <c r="AG532" s="104" t="e">
        <f>(#REF!+#REF!/#REF!)</f>
        <v>#REF!</v>
      </c>
      <c r="AH532" s="102" t="s">
        <v>170</v>
      </c>
    </row>
    <row r="533" spans="1:34">
      <c r="A533" s="105" t="s">
        <v>213</v>
      </c>
      <c r="B533" s="101" t="s">
        <v>31</v>
      </c>
      <c r="C533" s="101" t="s">
        <v>89</v>
      </c>
      <c r="D533" s="101">
        <v>5982</v>
      </c>
      <c r="E533" s="101">
        <v>547</v>
      </c>
      <c r="F533" s="101">
        <v>17563</v>
      </c>
      <c r="G533" s="101">
        <v>7.2877044999999994</v>
      </c>
      <c r="H533" s="101">
        <v>359.71566460000003</v>
      </c>
      <c r="I533" s="101">
        <v>508571</v>
      </c>
      <c r="J533" s="101">
        <v>467109</v>
      </c>
      <c r="K533" s="101">
        <v>274906</v>
      </c>
      <c r="L533" s="101">
        <v>15593.269043400001</v>
      </c>
      <c r="M533" s="101">
        <v>4074.1895253999996</v>
      </c>
      <c r="N533" s="101">
        <f>SUM(Query2[[#This Row],[Column5]],Query2[[#This Row],[Column6]])</f>
        <v>18110</v>
      </c>
      <c r="O533" s="101">
        <f>SUM(Query2[[#This Row],[Column7]],Query2[[#This Row],[Column8]])</f>
        <v>367.00336910000004</v>
      </c>
      <c r="P533" s="101">
        <f>SUM(Query2[[#This Row],[Column10]],Query2[[#This Row],[Column11]])</f>
        <v>742015</v>
      </c>
      <c r="Q533" s="101">
        <f>SUM(Query2[[#This Row],[Column12]],Query2[[#This Row],[Column13]])</f>
        <v>19667.458568800001</v>
      </c>
      <c r="R533" s="103">
        <f>(Query2[[#This Row],[Column4]]/D591)</f>
        <v>8.6666311231443959E-4</v>
      </c>
      <c r="S533" s="103" t="e">
        <f>(Query2[[#This Row],[Column15]]/O597)</f>
        <v>#DIV/0!</v>
      </c>
      <c r="T533" s="103" t="e">
        <f>(Query2[[#This Row],[Column14]]/N597)</f>
        <v>#DIV/0!</v>
      </c>
      <c r="U533" s="103">
        <f>(Query2[[#This Row],[Column9]]/I591)</f>
        <v>2.2290868414707603E-2</v>
      </c>
      <c r="V533" s="103">
        <f>(Query2[[#This Row],[Column17]]/Q597)</f>
        <v>4.250609365632816E-2</v>
      </c>
      <c r="W533" s="103">
        <f>(Query2[[#This Row],[Column10]]+Query2[[#This Row],[Column11]]/J591+K591)</f>
        <v>23318119.01191657</v>
      </c>
      <c r="X533" s="104">
        <f>(Query2[[#This Row],[Column5]]+Query2[[#This Row],[Column6]])</f>
        <v>18110</v>
      </c>
      <c r="Y533" s="104">
        <f>(Query2[[#This Row],[Column7]]+Query2[[#This Row],[Column8]])</f>
        <v>367.00336910000004</v>
      </c>
      <c r="Z533" s="104">
        <f>(Query2[[#This Row],[Column10]]+Query2[[#This Row],[Column11]])</f>
        <v>742015</v>
      </c>
      <c r="AA533" s="104">
        <f>(Query2[[#This Row],[Column12]]+Query2[[#This Row],[Column13]])</f>
        <v>19667.458568800001</v>
      </c>
      <c r="AB533" s="104">
        <f t="shared" ref="AB533:AB552" si="148">(G591+H591/E591+F591)</f>
        <v>14975459.681789396</v>
      </c>
      <c r="AC533" s="104">
        <f t="shared" ref="AC533:AC552" si="149">(G591+H591/D591)</f>
        <v>1501.8906329598863</v>
      </c>
      <c r="AD533" s="104">
        <f t="shared" ref="AD533:AD552" si="150">(E591+F591/D591)</f>
        <v>29258.169401779338</v>
      </c>
      <c r="AE533" s="104">
        <f t="shared" ref="AE533:AE552" si="151">(L591+M591/J591+K591)</f>
        <v>24178514.720747277</v>
      </c>
      <c r="AF533" s="104">
        <f>(Query2[[#This Row],[Column12]]+Query2[[#This Row],[Column13]]/I591)</f>
        <v>15593.269221973342</v>
      </c>
      <c r="AG533" s="104">
        <f t="shared" ref="AG533:AG552" si="152">(J591+K591/I591)</f>
        <v>23069222.00156882</v>
      </c>
      <c r="AH533" s="102" t="s">
        <v>170</v>
      </c>
    </row>
    <row r="534" spans="1:34">
      <c r="A534" s="105" t="s">
        <v>213</v>
      </c>
      <c r="B534" s="101" t="s">
        <v>32</v>
      </c>
      <c r="C534" s="101" t="s">
        <v>89</v>
      </c>
      <c r="D534" s="101">
        <v>0</v>
      </c>
      <c r="E534" s="101">
        <v>0</v>
      </c>
      <c r="F534" s="101">
        <v>0</v>
      </c>
      <c r="G534" s="101">
        <v>0</v>
      </c>
      <c r="H534" s="101">
        <v>0</v>
      </c>
      <c r="I534" s="101">
        <v>8077136</v>
      </c>
      <c r="J534" s="101">
        <v>6994396</v>
      </c>
      <c r="K534" s="101">
        <v>5200920</v>
      </c>
      <c r="L534" s="101">
        <v>337997.54950000002</v>
      </c>
      <c r="M534" s="101">
        <v>81066.566099999996</v>
      </c>
      <c r="N534" s="101">
        <f>SUM(Query2[[#This Row],[Column5]],Query2[[#This Row],[Column6]])</f>
        <v>0</v>
      </c>
      <c r="O534" s="101">
        <f>SUM(Query2[[#This Row],[Column7]],Query2[[#This Row],[Column8]])</f>
        <v>0</v>
      </c>
      <c r="P534" s="101">
        <f>SUM(Query2[[#This Row],[Column10]],Query2[[#This Row],[Column11]])</f>
        <v>12195316</v>
      </c>
      <c r="Q534" s="101">
        <f>SUM(Query2[[#This Row],[Column12]],Query2[[#This Row],[Column13]])</f>
        <v>419064.11560000002</v>
      </c>
      <c r="R534" s="103" t="e">
        <f>(Query2[[#This Row],[Column4]]/D592)</f>
        <v>#DIV/0!</v>
      </c>
      <c r="S534" s="103">
        <f>(Query2[[#This Row],[Column15]]/O598)</f>
        <v>0</v>
      </c>
      <c r="T534" s="103">
        <f>(Query2[[#This Row],[Column14]]/N598)</f>
        <v>0</v>
      </c>
      <c r="U534" s="103">
        <f>(Query2[[#This Row],[Column9]]/I592)</f>
        <v>1.9605665036408346</v>
      </c>
      <c r="V534" s="103">
        <f>(Query2[[#This Row],[Column17]]/Q598)</f>
        <v>0.14193929833121263</v>
      </c>
      <c r="W534" s="103">
        <f>(Query2[[#This Row],[Column10]]+Query2[[#This Row],[Column11]]/J592+K592)</f>
        <v>8209171.9998769527</v>
      </c>
      <c r="X534" s="104">
        <f>(Query2[[#This Row],[Column5]]+Query2[[#This Row],[Column6]])</f>
        <v>0</v>
      </c>
      <c r="Y534" s="104">
        <f>(Query2[[#This Row],[Column7]]+Query2[[#This Row],[Column8]])</f>
        <v>0</v>
      </c>
      <c r="Z534" s="104">
        <f>(Query2[[#This Row],[Column10]]+Query2[[#This Row],[Column11]])</f>
        <v>12195316</v>
      </c>
      <c r="AA534" s="104">
        <f>(Query2[[#This Row],[Column12]]+Query2[[#This Row],[Column13]])</f>
        <v>419064.11560000002</v>
      </c>
      <c r="AB534" s="104" t="e">
        <f t="shared" si="148"/>
        <v>#DIV/0!</v>
      </c>
      <c r="AC534" s="104" t="e">
        <f t="shared" si="149"/>
        <v>#DIV/0!</v>
      </c>
      <c r="AD534" s="104" t="e">
        <f t="shared" si="150"/>
        <v>#DIV/0!</v>
      </c>
      <c r="AE534" s="104">
        <f t="shared" si="151"/>
        <v>1324103.9074966577</v>
      </c>
      <c r="AF534" s="104">
        <f>(Query2[[#This Row],[Column12]]+Query2[[#This Row],[Column13]]/I592)</f>
        <v>337997.56917732058</v>
      </c>
      <c r="AG534" s="104">
        <f t="shared" si="152"/>
        <v>2600620.2948625865</v>
      </c>
      <c r="AH534" s="102" t="s">
        <v>170</v>
      </c>
    </row>
    <row r="535" spans="1:34">
      <c r="A535" s="105" t="s">
        <v>213</v>
      </c>
      <c r="B535" s="101" t="s">
        <v>33</v>
      </c>
      <c r="C535" s="101" t="s">
        <v>89</v>
      </c>
      <c r="D535" s="101">
        <v>14979028</v>
      </c>
      <c r="E535" s="101">
        <v>125575</v>
      </c>
      <c r="F535" s="101">
        <v>42309613</v>
      </c>
      <c r="G535" s="101">
        <v>7823.1095814999999</v>
      </c>
      <c r="H535" s="101">
        <v>1572299.5496053</v>
      </c>
      <c r="I535" s="101">
        <v>33824692</v>
      </c>
      <c r="J535" s="101">
        <v>31843379</v>
      </c>
      <c r="K535" s="101">
        <v>37901480</v>
      </c>
      <c r="L535" s="101">
        <v>1759111.2144971003</v>
      </c>
      <c r="M535" s="101">
        <v>698985.41545670014</v>
      </c>
      <c r="N535" s="101">
        <f>SUM(Query2[[#This Row],[Column5]],Query2[[#This Row],[Column6]])</f>
        <v>42435188</v>
      </c>
      <c r="O535" s="101">
        <f>SUM(Query2[[#This Row],[Column7]],Query2[[#This Row],[Column8]])</f>
        <v>1580122.6591868</v>
      </c>
      <c r="P535" s="101">
        <f>SUM(Query2[[#This Row],[Column10]],Query2[[#This Row],[Column11]])</f>
        <v>69744859</v>
      </c>
      <c r="Q535" s="101">
        <f>SUM(Query2[[#This Row],[Column12]],Query2[[#This Row],[Column13]])</f>
        <v>2458096.6299538007</v>
      </c>
      <c r="R535" s="103" t="e">
        <f>(Query2[[#This Row],[Column4]]/D593)</f>
        <v>#DIV/0!</v>
      </c>
      <c r="S535" s="103">
        <f>(Query2[[#This Row],[Column15]]/O599)</f>
        <v>1.7924058126586373</v>
      </c>
      <c r="T535" s="103">
        <f>(Query2[[#This Row],[Column14]]/N599)</f>
        <v>1.5295944853379817</v>
      </c>
      <c r="U535" s="103">
        <f>(Query2[[#This Row],[Column9]]/I593)</f>
        <v>45.787314801654176</v>
      </c>
      <c r="V535" s="103">
        <f>(Query2[[#This Row],[Column17]]/Q599)</f>
        <v>1.1364175716412164</v>
      </c>
      <c r="W535" s="103">
        <f>(Query2[[#This Row],[Column10]]+Query2[[#This Row],[Column11]]/J593+K593)</f>
        <v>32134011.482516713</v>
      </c>
      <c r="X535" s="104">
        <f>(Query2[[#This Row],[Column5]]+Query2[[#This Row],[Column6]])</f>
        <v>42435188</v>
      </c>
      <c r="Y535" s="104">
        <f>(Query2[[#This Row],[Column7]]+Query2[[#This Row],[Column8]])</f>
        <v>1580122.6591868</v>
      </c>
      <c r="Z535" s="104">
        <f>(Query2[[#This Row],[Column10]]+Query2[[#This Row],[Column11]])</f>
        <v>69744859</v>
      </c>
      <c r="AA535" s="104">
        <f>(Query2[[#This Row],[Column12]]+Query2[[#This Row],[Column13]])</f>
        <v>2458096.6299538007</v>
      </c>
      <c r="AB535" s="104" t="e">
        <f t="shared" si="148"/>
        <v>#DIV/0!</v>
      </c>
      <c r="AC535" s="104" t="e">
        <f t="shared" si="149"/>
        <v>#DIV/0!</v>
      </c>
      <c r="AD535" s="104" t="e">
        <f t="shared" si="150"/>
        <v>#DIV/0!</v>
      </c>
      <c r="AE535" s="104">
        <f t="shared" si="151"/>
        <v>310309.90258123842</v>
      </c>
      <c r="AF535" s="104">
        <f>(Query2[[#This Row],[Column12]]+Query2[[#This Row],[Column13]]/I593)</f>
        <v>1759112.1606894636</v>
      </c>
      <c r="AG535" s="104">
        <f t="shared" si="152"/>
        <v>454005.39330612466</v>
      </c>
      <c r="AH535" s="102" t="s">
        <v>170</v>
      </c>
    </row>
    <row r="536" spans="1:34">
      <c r="A536" s="105" t="s">
        <v>213</v>
      </c>
      <c r="B536" s="101" t="s">
        <v>34</v>
      </c>
      <c r="C536" s="101" t="s">
        <v>89</v>
      </c>
      <c r="D536" s="101">
        <v>9272833</v>
      </c>
      <c r="E536" s="101">
        <v>26578</v>
      </c>
      <c r="F536" s="101">
        <v>23345692</v>
      </c>
      <c r="G536" s="101">
        <v>1329.32512</v>
      </c>
      <c r="H536" s="101">
        <v>746679.61520999996</v>
      </c>
      <c r="I536" s="101">
        <v>47399007</v>
      </c>
      <c r="J536" s="101">
        <v>23575555</v>
      </c>
      <c r="K536" s="101">
        <v>26794622</v>
      </c>
      <c r="L536" s="101">
        <v>1330060.0205699999</v>
      </c>
      <c r="M536" s="101">
        <v>514080.43641999998</v>
      </c>
      <c r="N536" s="101">
        <f>SUM(Query2[[#This Row],[Column5]],Query2[[#This Row],[Column6]])</f>
        <v>23372270</v>
      </c>
      <c r="O536" s="101">
        <f>SUM(Query2[[#This Row],[Column7]],Query2[[#This Row],[Column8]])</f>
        <v>748008.94033000001</v>
      </c>
      <c r="P536" s="101">
        <f>SUM(Query2[[#This Row],[Column10]],Query2[[#This Row],[Column11]])</f>
        <v>50370177</v>
      </c>
      <c r="Q536" s="101">
        <f>SUM(Query2[[#This Row],[Column12]],Query2[[#This Row],[Column13]])</f>
        <v>1844140.4569899999</v>
      </c>
      <c r="R536" s="103">
        <f>(Query2[[#This Row],[Column4]]/D594)</f>
        <v>1960.8443645591035</v>
      </c>
      <c r="S536" s="103">
        <f>(Query2[[#This Row],[Column15]]/O600)</f>
        <v>258.01359121756622</v>
      </c>
      <c r="T536" s="103">
        <f>(Query2[[#This Row],[Column14]]/N600)</f>
        <v>217.77097600745398</v>
      </c>
      <c r="U536" s="103">
        <f>(Query2[[#This Row],[Column9]]/I594)</f>
        <v>22.474582563815638</v>
      </c>
      <c r="V536" s="103">
        <f>(Query2[[#This Row],[Column17]]/Q600)</f>
        <v>16.179304929121233</v>
      </c>
      <c r="W536" s="103">
        <f>(Query2[[#This Row],[Column10]]+Query2[[#This Row],[Column11]]/J594+K594)</f>
        <v>24896757.099148963</v>
      </c>
      <c r="X536" s="104">
        <f>(Query2[[#This Row],[Column5]]+Query2[[#This Row],[Column6]])</f>
        <v>23372270</v>
      </c>
      <c r="Y536" s="104">
        <f>(Query2[[#This Row],[Column7]]+Query2[[#This Row],[Column8]])</f>
        <v>748008.94033000001</v>
      </c>
      <c r="Z536" s="104">
        <f>(Query2[[#This Row],[Column10]]+Query2[[#This Row],[Column11]])</f>
        <v>50370177</v>
      </c>
      <c r="AA536" s="104">
        <f>(Query2[[#This Row],[Column12]]+Query2[[#This Row],[Column13]])</f>
        <v>1844140.4569899999</v>
      </c>
      <c r="AB536" s="104">
        <f t="shared" si="148"/>
        <v>7169.1051196148146</v>
      </c>
      <c r="AC536" s="104">
        <f t="shared" si="149"/>
        <v>1.5752383653203637</v>
      </c>
      <c r="AD536" s="104">
        <f t="shared" si="150"/>
        <v>28.514062169591881</v>
      </c>
      <c r="AE536" s="104">
        <f t="shared" si="151"/>
        <v>1439012.8019124027</v>
      </c>
      <c r="AF536" s="104">
        <f>(Query2[[#This Row],[Column12]]+Query2[[#This Row],[Column13]]/I594)</f>
        <v>1330060.2643249633</v>
      </c>
      <c r="AG536" s="104">
        <f t="shared" si="152"/>
        <v>2414115.6264522844</v>
      </c>
      <c r="AH536" s="102" t="s">
        <v>170</v>
      </c>
    </row>
    <row r="537" spans="1:34">
      <c r="A537" s="105" t="s">
        <v>213</v>
      </c>
      <c r="B537" s="101" t="s">
        <v>35</v>
      </c>
      <c r="C537" s="101" t="s">
        <v>89</v>
      </c>
      <c r="D537" s="101">
        <v>14014</v>
      </c>
      <c r="E537" s="101">
        <v>0</v>
      </c>
      <c r="F537" s="101">
        <v>61225</v>
      </c>
      <c r="G537" s="101">
        <v>0</v>
      </c>
      <c r="H537" s="101">
        <v>1607.6858488999999</v>
      </c>
      <c r="I537" s="101">
        <v>2432013</v>
      </c>
      <c r="J537" s="101">
        <v>1974014</v>
      </c>
      <c r="K537" s="101">
        <v>1501902</v>
      </c>
      <c r="L537" s="101">
        <v>76630.553209999998</v>
      </c>
      <c r="M537" s="101">
        <v>19109.5377615</v>
      </c>
      <c r="N537" s="101">
        <f>SUM(Query2[[#This Row],[Column5]],Query2[[#This Row],[Column6]])</f>
        <v>61225</v>
      </c>
      <c r="O537" s="101">
        <f>SUM(Query2[[#This Row],[Column7]],Query2[[#This Row],[Column8]])</f>
        <v>1607.6858488999999</v>
      </c>
      <c r="P537" s="101">
        <f>SUM(Query2[[#This Row],[Column10]],Query2[[#This Row],[Column11]])</f>
        <v>3475916</v>
      </c>
      <c r="Q537" s="101">
        <f>SUM(Query2[[#This Row],[Column12]],Query2[[#This Row],[Column13]])</f>
        <v>95740.090971500002</v>
      </c>
      <c r="R537" s="103">
        <f>(Query2[[#This Row],[Column4]]/D595)</f>
        <v>2.2727862471618554</v>
      </c>
      <c r="S537" s="103">
        <f>(Query2[[#This Row],[Column15]]/O601)</f>
        <v>7.156986682497795E-3</v>
      </c>
      <c r="T537" s="103">
        <f>(Query2[[#This Row],[Column14]]/N601)</f>
        <v>1.6715053185128805E-2</v>
      </c>
      <c r="U537" s="103">
        <f>(Query2[[#This Row],[Column9]]/I595)</f>
        <v>3.1212226605714166</v>
      </c>
      <c r="V537" s="103">
        <f>(Query2[[#This Row],[Column17]]/Q601)</f>
        <v>0.41511348486008032</v>
      </c>
      <c r="W537" s="103">
        <f>(Query2[[#This Row],[Column10]]+Query2[[#This Row],[Column11]]/J595+K595)</f>
        <v>2419786.6881017806</v>
      </c>
      <c r="X537" s="104">
        <f>(Query2[[#This Row],[Column5]]+Query2[[#This Row],[Column6]])</f>
        <v>61225</v>
      </c>
      <c r="Y537" s="104">
        <f>(Query2[[#This Row],[Column7]]+Query2[[#This Row],[Column8]])</f>
        <v>1607.6858488999999</v>
      </c>
      <c r="Z537" s="104">
        <f>(Query2[[#This Row],[Column10]]+Query2[[#This Row],[Column11]])</f>
        <v>3475916</v>
      </c>
      <c r="AA537" s="104">
        <f>(Query2[[#This Row],[Column12]]+Query2[[#This Row],[Column13]])</f>
        <v>95740.090971500002</v>
      </c>
      <c r="AB537" s="104">
        <f t="shared" si="148"/>
        <v>17315.356552487181</v>
      </c>
      <c r="AC537" s="104">
        <f t="shared" si="149"/>
        <v>24.256056352578657</v>
      </c>
      <c r="AD537" s="104">
        <f t="shared" si="150"/>
        <v>392.80408692831656</v>
      </c>
      <c r="AE537" s="104">
        <f t="shared" si="151"/>
        <v>468898.61214677308</v>
      </c>
      <c r="AF537" s="104">
        <f>(Query2[[#This Row],[Column12]]+Query2[[#This Row],[Column13]]/I595)</f>
        <v>76630.577735001425</v>
      </c>
      <c r="AG537" s="104">
        <f t="shared" si="152"/>
        <v>407229.57209575118</v>
      </c>
      <c r="AH537" s="102" t="s">
        <v>170</v>
      </c>
    </row>
    <row r="538" spans="1:34">
      <c r="A538" s="105" t="s">
        <v>213</v>
      </c>
      <c r="B538" s="101" t="s">
        <v>36</v>
      </c>
      <c r="C538" s="101" t="s">
        <v>89</v>
      </c>
      <c r="D538" s="101">
        <v>1430766</v>
      </c>
      <c r="E538" s="101">
        <v>13104</v>
      </c>
      <c r="F538" s="101">
        <v>3155167</v>
      </c>
      <c r="G538" s="101">
        <v>668.84276999999997</v>
      </c>
      <c r="H538" s="101">
        <v>197777.06938999999</v>
      </c>
      <c r="I538" s="101">
        <v>6032048</v>
      </c>
      <c r="J538" s="101">
        <v>3663506</v>
      </c>
      <c r="K538" s="101">
        <v>2629807</v>
      </c>
      <c r="L538" s="101">
        <v>160450.4648094</v>
      </c>
      <c r="M538" s="101">
        <v>48572.31697</v>
      </c>
      <c r="N538" s="101">
        <f>SUM(Query2[[#This Row],[Column5]],Query2[[#This Row],[Column6]])</f>
        <v>3168271</v>
      </c>
      <c r="O538" s="101">
        <f>SUM(Query2[[#This Row],[Column7]],Query2[[#This Row],[Column8]])</f>
        <v>198445.91215999998</v>
      </c>
      <c r="P538" s="101">
        <f>SUM(Query2[[#This Row],[Column10]],Query2[[#This Row],[Column11]])</f>
        <v>6293313</v>
      </c>
      <c r="Q538" s="101">
        <f>SUM(Query2[[#This Row],[Column12]],Query2[[#This Row],[Column13]])</f>
        <v>209022.78177940001</v>
      </c>
      <c r="R538" s="103">
        <f>(Query2[[#This Row],[Column4]]/D596)</f>
        <v>240.18230653013262</v>
      </c>
      <c r="S538" s="103">
        <f>(Query2[[#This Row],[Column15]]/O602)</f>
        <v>17.485661836086905</v>
      </c>
      <c r="T538" s="103">
        <f>(Query2[[#This Row],[Column14]]/N602)</f>
        <v>10.050250124507127</v>
      </c>
      <c r="U538" s="103">
        <f>(Query2[[#This Row],[Column9]]/I596)</f>
        <v>11.759203374895705</v>
      </c>
      <c r="V538" s="103">
        <f>(Query2[[#This Row],[Column17]]/Q602)</f>
        <v>0.54542116119373063</v>
      </c>
      <c r="W538" s="103">
        <f>(Query2[[#This Row],[Column10]]+Query2[[#This Row],[Column11]]/J596+K596)</f>
        <v>3969831.0741634732</v>
      </c>
      <c r="X538" s="104">
        <f>(Query2[[#This Row],[Column5]]+Query2[[#This Row],[Column6]])</f>
        <v>3168271</v>
      </c>
      <c r="Y538" s="104">
        <f>(Query2[[#This Row],[Column7]]+Query2[[#This Row],[Column8]])</f>
        <v>198445.91215999998</v>
      </c>
      <c r="Z538" s="104">
        <f>(Query2[[#This Row],[Column10]]+Query2[[#This Row],[Column11]])</f>
        <v>6293313</v>
      </c>
      <c r="AA538" s="104">
        <f>(Query2[[#This Row],[Column12]]+Query2[[#This Row],[Column13]])</f>
        <v>209022.78177940001</v>
      </c>
      <c r="AB538" s="104">
        <f t="shared" si="148"/>
        <v>19247.333045968498</v>
      </c>
      <c r="AC538" s="104">
        <f t="shared" si="149"/>
        <v>7.7652873737619599</v>
      </c>
      <c r="AD538" s="104">
        <f t="shared" si="150"/>
        <v>622.22964579486313</v>
      </c>
      <c r="AE538" s="104">
        <f t="shared" si="151"/>
        <v>324052.00007374038</v>
      </c>
      <c r="AF538" s="104">
        <f>(Query2[[#This Row],[Column12]]+Query2[[#This Row],[Column13]]/I596)</f>
        <v>160450.55949892398</v>
      </c>
      <c r="AG538" s="104">
        <f t="shared" si="152"/>
        <v>518274.59715691552</v>
      </c>
      <c r="AH538" s="102" t="s">
        <v>170</v>
      </c>
    </row>
    <row r="539" spans="1:34">
      <c r="A539" s="105" t="s">
        <v>213</v>
      </c>
      <c r="B539" s="101" t="s">
        <v>37</v>
      </c>
      <c r="C539" s="101" t="s">
        <v>89</v>
      </c>
      <c r="D539" s="101">
        <v>77914</v>
      </c>
      <c r="E539" s="101">
        <v>5106</v>
      </c>
      <c r="F539" s="101">
        <v>262891</v>
      </c>
      <c r="G539" s="101">
        <v>211.798</v>
      </c>
      <c r="H539" s="101">
        <v>9552.9980109999997</v>
      </c>
      <c r="I539" s="101">
        <v>4375805</v>
      </c>
      <c r="J539" s="101">
        <v>5520129</v>
      </c>
      <c r="K539" s="101">
        <v>3101554</v>
      </c>
      <c r="L539" s="101">
        <v>305340.78256000002</v>
      </c>
      <c r="M539" s="101">
        <v>35619.440086999995</v>
      </c>
      <c r="N539" s="101">
        <f>SUM(Query2[[#This Row],[Column5]],Query2[[#This Row],[Column6]])</f>
        <v>267997</v>
      </c>
      <c r="O539" s="101">
        <f>SUM(Query2[[#This Row],[Column7]],Query2[[#This Row],[Column8]])</f>
        <v>9764.7960110000004</v>
      </c>
      <c r="P539" s="101">
        <f>SUM(Query2[[#This Row],[Column10]],Query2[[#This Row],[Column11]])</f>
        <v>8621683</v>
      </c>
      <c r="Q539" s="101">
        <f>SUM(Query2[[#This Row],[Column12]],Query2[[#This Row],[Column13]])</f>
        <v>340960.22264699999</v>
      </c>
      <c r="R539" s="103" t="e">
        <f>(Query2[[#This Row],[Column4]]/D597)</f>
        <v>#DIV/0!</v>
      </c>
      <c r="S539" s="103" t="e">
        <f>(Query2[[#This Row],[Column15]]/O603)</f>
        <v>#DIV/0!</v>
      </c>
      <c r="T539" s="103" t="e">
        <f>(Query2[[#This Row],[Column14]]/N603)</f>
        <v>#DIV/0!</v>
      </c>
      <c r="U539" s="103">
        <f>(Query2[[#This Row],[Column9]]/I597)</f>
        <v>0.53475866229096614</v>
      </c>
      <c r="V539" s="103">
        <f>(Query2[[#This Row],[Column17]]/Q603)</f>
        <v>1.5746971663517062</v>
      </c>
      <c r="W539" s="103">
        <f>(Query2[[#This Row],[Column10]]+Query2[[#This Row],[Column11]]/J597+K597)</f>
        <v>11318640.40580412</v>
      </c>
      <c r="X539" s="104">
        <f>(Query2[[#This Row],[Column5]]+Query2[[#This Row],[Column6]])</f>
        <v>267997</v>
      </c>
      <c r="Y539" s="104">
        <f>(Query2[[#This Row],[Column7]]+Query2[[#This Row],[Column8]])</f>
        <v>9764.7960110000004</v>
      </c>
      <c r="Z539" s="104">
        <f>(Query2[[#This Row],[Column10]]+Query2[[#This Row],[Column11]])</f>
        <v>8621683</v>
      </c>
      <c r="AA539" s="104">
        <f>(Query2[[#This Row],[Column12]]+Query2[[#This Row],[Column13]])</f>
        <v>340960.22264699999</v>
      </c>
      <c r="AB539" s="104" t="e">
        <f t="shared" si="148"/>
        <v>#DIV/0!</v>
      </c>
      <c r="AC539" s="104" t="e">
        <f t="shared" si="149"/>
        <v>#DIV/0!</v>
      </c>
      <c r="AD539" s="104" t="e">
        <f t="shared" si="150"/>
        <v>#DIV/0!</v>
      </c>
      <c r="AE539" s="104">
        <f t="shared" si="151"/>
        <v>6171964.0265466422</v>
      </c>
      <c r="AF539" s="104">
        <f>(Query2[[#This Row],[Column12]]+Query2[[#This Row],[Column13]]/I597)</f>
        <v>305340.78691298288</v>
      </c>
      <c r="AG539" s="104">
        <f t="shared" si="152"/>
        <v>7642983.70862481</v>
      </c>
      <c r="AH539" s="102" t="s">
        <v>170</v>
      </c>
    </row>
    <row r="540" spans="1:34">
      <c r="A540" s="105" t="s">
        <v>213</v>
      </c>
      <c r="B540" s="101" t="s">
        <v>38</v>
      </c>
      <c r="C540" s="101" t="s">
        <v>89</v>
      </c>
      <c r="D540" s="101">
        <v>0</v>
      </c>
      <c r="E540" s="101">
        <v>0</v>
      </c>
      <c r="F540" s="101">
        <v>0</v>
      </c>
      <c r="G540" s="101">
        <v>0</v>
      </c>
      <c r="H540" s="101">
        <v>0</v>
      </c>
      <c r="I540" s="101">
        <v>4930134</v>
      </c>
      <c r="J540" s="101">
        <v>4143155</v>
      </c>
      <c r="K540" s="101">
        <v>2985238</v>
      </c>
      <c r="L540" s="101">
        <v>166308.37208</v>
      </c>
      <c r="M540" s="101">
        <v>35129.733310000003</v>
      </c>
      <c r="N540" s="101">
        <f>SUM(Query2[[#This Row],[Column5]],Query2[[#This Row],[Column6]])</f>
        <v>0</v>
      </c>
      <c r="O540" s="101">
        <f>SUM(Query2[[#This Row],[Column7]],Query2[[#This Row],[Column8]])</f>
        <v>0</v>
      </c>
      <c r="P540" s="101">
        <f>SUM(Query2[[#This Row],[Column10]],Query2[[#This Row],[Column11]])</f>
        <v>7128393</v>
      </c>
      <c r="Q540" s="101">
        <f>SUM(Query2[[#This Row],[Column12]],Query2[[#This Row],[Column13]])</f>
        <v>201438.10539000001</v>
      </c>
      <c r="R540" s="103">
        <f>(Query2[[#This Row],[Column4]]/D598)</f>
        <v>0</v>
      </c>
      <c r="S540" s="103">
        <f>(Query2[[#This Row],[Column15]]/O604)</f>
        <v>0</v>
      </c>
      <c r="T540" s="103">
        <f>(Query2[[#This Row],[Column14]]/N604)</f>
        <v>0</v>
      </c>
      <c r="U540" s="103">
        <f>(Query2[[#This Row],[Column9]]/I598)</f>
        <v>0.14315165559100762</v>
      </c>
      <c r="V540" s="103">
        <f>(Query2[[#This Row],[Column17]]/Q604)</f>
        <v>0.6872547707165495</v>
      </c>
      <c r="W540" s="103">
        <f>(Query2[[#This Row],[Column10]]+Query2[[#This Row],[Column11]]/J598+K598)</f>
        <v>49199180.083239585</v>
      </c>
      <c r="X540" s="104">
        <f>(Query2[[#This Row],[Column5]]+Query2[[#This Row],[Column6]])</f>
        <v>0</v>
      </c>
      <c r="Y540" s="104">
        <f>(Query2[[#This Row],[Column7]]+Query2[[#This Row],[Column8]])</f>
        <v>0</v>
      </c>
      <c r="Z540" s="104">
        <f>(Query2[[#This Row],[Column10]]+Query2[[#This Row],[Column11]])</f>
        <v>7128393</v>
      </c>
      <c r="AA540" s="104">
        <f>(Query2[[#This Row],[Column12]]+Query2[[#This Row],[Column13]])</f>
        <v>201438.10539000001</v>
      </c>
      <c r="AB540" s="104">
        <f t="shared" si="148"/>
        <v>50086367.02446796</v>
      </c>
      <c r="AC540" s="104">
        <f t="shared" si="149"/>
        <v>8342.0493512089324</v>
      </c>
      <c r="AD540" s="104">
        <f t="shared" si="150"/>
        <v>134497.30037717271</v>
      </c>
      <c r="AE540" s="104">
        <f t="shared" si="151"/>
        <v>47066368.318292856</v>
      </c>
      <c r="AF540" s="104">
        <f>(Query2[[#This Row],[Column12]]+Query2[[#This Row],[Column13]]/I598)</f>
        <v>166308.37310002896</v>
      </c>
      <c r="AG540" s="104">
        <f t="shared" si="152"/>
        <v>35863201.308249347</v>
      </c>
      <c r="AH540" s="102" t="s">
        <v>170</v>
      </c>
    </row>
    <row r="541" spans="1:34">
      <c r="A541" s="105" t="s">
        <v>213</v>
      </c>
      <c r="B541" s="101" t="s">
        <v>39</v>
      </c>
      <c r="C541" s="101" t="s">
        <v>89</v>
      </c>
      <c r="D541" s="101">
        <v>2745</v>
      </c>
      <c r="E541" s="101">
        <v>136</v>
      </c>
      <c r="F541" s="101">
        <v>8002</v>
      </c>
      <c r="G541" s="101">
        <v>5.51844</v>
      </c>
      <c r="H541" s="101">
        <v>629.51770840000006</v>
      </c>
      <c r="I541" s="101">
        <v>4127735</v>
      </c>
      <c r="J541" s="101">
        <v>4808258</v>
      </c>
      <c r="K541" s="101">
        <v>2596332</v>
      </c>
      <c r="L541" s="101">
        <v>227990.77377970002</v>
      </c>
      <c r="M541" s="101">
        <v>43885.123566200091</v>
      </c>
      <c r="N541" s="101">
        <f>SUM(Query2[[#This Row],[Column5]],Query2[[#This Row],[Column6]])</f>
        <v>8138</v>
      </c>
      <c r="O541" s="101">
        <f>SUM(Query2[[#This Row],[Column7]],Query2[[#This Row],[Column8]])</f>
        <v>635.03614840000012</v>
      </c>
      <c r="P541" s="101">
        <f>SUM(Query2[[#This Row],[Column10]],Query2[[#This Row],[Column11]])</f>
        <v>7404590</v>
      </c>
      <c r="Q541" s="101">
        <f>SUM(Query2[[#This Row],[Column12]],Query2[[#This Row],[Column13]])</f>
        <v>271875.89734590013</v>
      </c>
      <c r="R541" s="103">
        <f>(Query2[[#This Row],[Column4]]/D599)</f>
        <v>2.8889935030798565E-4</v>
      </c>
      <c r="S541" s="103">
        <f>(Query2[[#This Row],[Column15]]/O605)</f>
        <v>4.1125464176582993E-3</v>
      </c>
      <c r="T541" s="103">
        <f>(Query2[[#This Row],[Column14]]/N605)</f>
        <v>1.7602457855113041E-3</v>
      </c>
      <c r="U541" s="103">
        <f>(Query2[[#This Row],[Column9]]/I599)</f>
        <v>8.6926142698339634E-2</v>
      </c>
      <c r="V541" s="103">
        <f>(Query2[[#This Row],[Column17]]/Q605)</f>
        <v>0.52581680150451815</v>
      </c>
      <c r="W541" s="103">
        <f>(Query2[[#This Row],[Column10]]+Query2[[#This Row],[Column11]]/J599+K599)</f>
        <v>35405093.097816229</v>
      </c>
      <c r="X541" s="104">
        <f>(Query2[[#This Row],[Column5]]+Query2[[#This Row],[Column6]])</f>
        <v>8138</v>
      </c>
      <c r="Y541" s="104">
        <f>(Query2[[#This Row],[Column7]]+Query2[[#This Row],[Column8]])</f>
        <v>635.03614840000012</v>
      </c>
      <c r="Z541" s="104">
        <f>(Query2[[#This Row],[Column10]]+Query2[[#This Row],[Column11]])</f>
        <v>7404590</v>
      </c>
      <c r="AA541" s="104">
        <f>(Query2[[#This Row],[Column12]]+Query2[[#This Row],[Column13]])</f>
        <v>271875.89734590013</v>
      </c>
      <c r="AB541" s="104">
        <f t="shared" si="148"/>
        <v>27713737.653024081</v>
      </c>
      <c r="AC541" s="104">
        <f t="shared" si="149"/>
        <v>1616.0613023461156</v>
      </c>
      <c r="AD541" s="104">
        <f t="shared" si="150"/>
        <v>30679.916577655145</v>
      </c>
      <c r="AE541" s="104">
        <f t="shared" si="151"/>
        <v>32128223.571386665</v>
      </c>
      <c r="AF541" s="104">
        <f>(Query2[[#This Row],[Column12]]+Query2[[#This Row],[Column13]]/I599)</f>
        <v>227990.77470387865</v>
      </c>
      <c r="AG541" s="104">
        <f t="shared" si="152"/>
        <v>26542957.64434002</v>
      </c>
      <c r="AH541" s="102" t="s">
        <v>170</v>
      </c>
    </row>
    <row r="542" spans="1:34">
      <c r="A542" s="105" t="s">
        <v>213</v>
      </c>
      <c r="B542" s="101" t="s">
        <v>40</v>
      </c>
      <c r="C542" s="101" t="s">
        <v>89</v>
      </c>
      <c r="D542" s="101">
        <v>2314940</v>
      </c>
      <c r="E542" s="101">
        <v>5634</v>
      </c>
      <c r="F542" s="101">
        <v>4270539</v>
      </c>
      <c r="G542" s="101">
        <v>279.50536790000001</v>
      </c>
      <c r="H542" s="101">
        <v>143714.73028279998</v>
      </c>
      <c r="I542" s="101">
        <v>15931912</v>
      </c>
      <c r="J542" s="101">
        <v>7080398</v>
      </c>
      <c r="K542" s="101">
        <v>8941249</v>
      </c>
      <c r="L542" s="101">
        <v>304306.9287544</v>
      </c>
      <c r="M542" s="101">
        <v>138013.13056490009</v>
      </c>
      <c r="N542" s="101">
        <f>SUM(Query2[[#This Row],[Column5]],Query2[[#This Row],[Column6]])</f>
        <v>4276173</v>
      </c>
      <c r="O542" s="101">
        <f>SUM(Query2[[#This Row],[Column7]],Query2[[#This Row],[Column8]])</f>
        <v>143994.23565069999</v>
      </c>
      <c r="P542" s="101">
        <f>SUM(Query2[[#This Row],[Column10]],Query2[[#This Row],[Column11]])</f>
        <v>16021647</v>
      </c>
      <c r="Q542" s="101">
        <f>SUM(Query2[[#This Row],[Column12]],Query2[[#This Row],[Column13]])</f>
        <v>442320.05931930011</v>
      </c>
      <c r="R542" s="103">
        <f>(Query2[[#This Row],[Column4]]/D600)</f>
        <v>115.41230431747931</v>
      </c>
      <c r="S542" s="103">
        <f>(Query2[[#This Row],[Column15]]/O606)</f>
        <v>0.50231698814776138</v>
      </c>
      <c r="T542" s="103">
        <f>(Query2[[#This Row],[Column14]]/N606)</f>
        <v>0.55808261742165299</v>
      </c>
      <c r="U542" s="103">
        <f>(Query2[[#This Row],[Column9]]/I600)</f>
        <v>6.3655259239193187</v>
      </c>
      <c r="V542" s="103">
        <f>(Query2[[#This Row],[Column17]]/Q606)</f>
        <v>12.300887570515396</v>
      </c>
      <c r="W542" s="103">
        <f>(Query2[[#This Row],[Column10]]+Query2[[#This Row],[Column11]]/J600+K600)</f>
        <v>8828984.8647229038</v>
      </c>
      <c r="X542" s="104">
        <f>(Query2[[#This Row],[Column5]]+Query2[[#This Row],[Column6]])</f>
        <v>4276173</v>
      </c>
      <c r="Y542" s="104">
        <f>(Query2[[#This Row],[Column7]]+Query2[[#This Row],[Column8]])</f>
        <v>143994.23565069999</v>
      </c>
      <c r="Z542" s="104">
        <f>(Query2[[#This Row],[Column10]]+Query2[[#This Row],[Column11]])</f>
        <v>16021647</v>
      </c>
      <c r="AA542" s="104">
        <f>(Query2[[#This Row],[Column12]]+Query2[[#This Row],[Column13]])</f>
        <v>442320.05931930011</v>
      </c>
      <c r="AB542" s="104" t="e">
        <f t="shared" si="148"/>
        <v>#DIV/0!</v>
      </c>
      <c r="AC542" s="104">
        <f t="shared" si="149"/>
        <v>0.14453618188254078</v>
      </c>
      <c r="AD542" s="104">
        <f t="shared" si="150"/>
        <v>5.3507328746634757</v>
      </c>
      <c r="AE542" s="104">
        <f t="shared" si="151"/>
        <v>1839129.6099793634</v>
      </c>
      <c r="AF542" s="104">
        <f>(Query2[[#This Row],[Column12]]+Query2[[#This Row],[Column13]]/I600)</f>
        <v>304306.98389694415</v>
      </c>
      <c r="AG542" s="104">
        <f t="shared" si="152"/>
        <v>2313555.6986387079</v>
      </c>
      <c r="AH542" s="102" t="s">
        <v>170</v>
      </c>
    </row>
    <row r="543" spans="1:34">
      <c r="A543" s="105" t="s">
        <v>213</v>
      </c>
      <c r="B543" s="101" t="s">
        <v>41</v>
      </c>
      <c r="C543" s="101" t="s">
        <v>89</v>
      </c>
      <c r="D543" s="101">
        <v>2713931</v>
      </c>
      <c r="E543" s="101">
        <v>40783</v>
      </c>
      <c r="F543" s="101">
        <v>6815065</v>
      </c>
      <c r="G543" s="101">
        <v>1365.7741066999999</v>
      </c>
      <c r="H543" s="101">
        <v>248441.18182299999</v>
      </c>
      <c r="I543" s="101">
        <v>1099461</v>
      </c>
      <c r="J543" s="101">
        <v>558258</v>
      </c>
      <c r="K543" s="101">
        <v>516500</v>
      </c>
      <c r="L543" s="101">
        <v>24123.671188</v>
      </c>
      <c r="M543" s="101">
        <v>7652.7423159999998</v>
      </c>
      <c r="N543" s="101">
        <f>SUM(Query2[[#This Row],[Column5]],Query2[[#This Row],[Column6]])</f>
        <v>6855848</v>
      </c>
      <c r="O543" s="101">
        <f>SUM(Query2[[#This Row],[Column7]],Query2[[#This Row],[Column8]])</f>
        <v>249806.95592969999</v>
      </c>
      <c r="P543" s="101">
        <f>SUM(Query2[[#This Row],[Column10]],Query2[[#This Row],[Column11]])</f>
        <v>1074758</v>
      </c>
      <c r="Q543" s="101">
        <f>SUM(Query2[[#This Row],[Column12]],Query2[[#This Row],[Column13]])</f>
        <v>31776.413504</v>
      </c>
      <c r="R543" s="103">
        <f>(Query2[[#This Row],[Column4]]/D601)</f>
        <v>1.8635732212688962</v>
      </c>
      <c r="S543" s="103" t="e">
        <f>(Query2[[#This Row],[Column15]]/O607)</f>
        <v>#DIV/0!</v>
      </c>
      <c r="T543" s="103" t="e">
        <f>(Query2[[#This Row],[Column14]]/N607)</f>
        <v>#DIV/0!</v>
      </c>
      <c r="U543" s="103">
        <f>(Query2[[#This Row],[Column9]]/I601)</f>
        <v>0.17939075466061313</v>
      </c>
      <c r="V543" s="103">
        <f>(Query2[[#This Row],[Column17]]/Q607)</f>
        <v>0.19850742800127133</v>
      </c>
      <c r="W543" s="103">
        <f>(Query2[[#This Row],[Column10]]+Query2[[#This Row],[Column11]]/J601+K601)</f>
        <v>3332064.1302733268</v>
      </c>
      <c r="X543" s="104">
        <f>(Query2[[#This Row],[Column5]]+Query2[[#This Row],[Column6]])</f>
        <v>6855848</v>
      </c>
      <c r="Y543" s="104">
        <f>(Query2[[#This Row],[Column7]]+Query2[[#This Row],[Column8]])</f>
        <v>249806.95592969999</v>
      </c>
      <c r="Z543" s="104">
        <f>(Query2[[#This Row],[Column10]]+Query2[[#This Row],[Column11]])</f>
        <v>1074758</v>
      </c>
      <c r="AA543" s="104">
        <f>(Query2[[#This Row],[Column12]]+Query2[[#This Row],[Column13]])</f>
        <v>31776.413504</v>
      </c>
      <c r="AB543" s="104">
        <f t="shared" si="148"/>
        <v>3649205.4253833215</v>
      </c>
      <c r="AC543" s="104">
        <f t="shared" si="149"/>
        <v>740.04833961660506</v>
      </c>
      <c r="AD543" s="104">
        <f t="shared" si="150"/>
        <v>14418.505278770586</v>
      </c>
      <c r="AE543" s="104">
        <f t="shared" si="151"/>
        <v>2952544.7573311827</v>
      </c>
      <c r="AF543" s="104">
        <f>(Query2[[#This Row],[Column12]]+Query2[[#This Row],[Column13]]/I601)</f>
        <v>24123.672436640216</v>
      </c>
      <c r="AG543" s="104">
        <f t="shared" si="152"/>
        <v>3964741.4525809935</v>
      </c>
      <c r="AH543" s="102" t="s">
        <v>170</v>
      </c>
    </row>
    <row r="544" spans="1:34">
      <c r="A544" s="105" t="s">
        <v>213</v>
      </c>
      <c r="B544" s="101" t="s">
        <v>42</v>
      </c>
      <c r="C544" s="101" t="s">
        <v>89</v>
      </c>
      <c r="D544" s="101">
        <v>0</v>
      </c>
      <c r="E544" s="101">
        <v>0</v>
      </c>
      <c r="F544" s="101">
        <v>0</v>
      </c>
      <c r="G544" s="101">
        <v>0</v>
      </c>
      <c r="H544" s="101">
        <v>0</v>
      </c>
      <c r="I544" s="101">
        <v>3322291</v>
      </c>
      <c r="J544" s="101">
        <v>2630525</v>
      </c>
      <c r="K544" s="101">
        <v>2071756</v>
      </c>
      <c r="L544" s="101">
        <v>113080.6444667</v>
      </c>
      <c r="M544" s="101">
        <v>32806.551992100001</v>
      </c>
      <c r="N544" s="101">
        <f>SUM(Query2[[#This Row],[Column5]],Query2[[#This Row],[Column6]])</f>
        <v>0</v>
      </c>
      <c r="O544" s="101">
        <f>SUM(Query2[[#This Row],[Column7]],Query2[[#This Row],[Column8]])</f>
        <v>0</v>
      </c>
      <c r="P544" s="101">
        <f>SUM(Query2[[#This Row],[Column10]],Query2[[#This Row],[Column11]])</f>
        <v>4702281</v>
      </c>
      <c r="Q544" s="101">
        <f>SUM(Query2[[#This Row],[Column12]],Query2[[#This Row],[Column13]])</f>
        <v>145887.1964588</v>
      </c>
      <c r="R544" s="103">
        <f>(Query2[[#This Row],[Column4]]/D602)</f>
        <v>0</v>
      </c>
      <c r="S544" s="103">
        <f>(Query2[[#This Row],[Column15]]/O608)</f>
        <v>0</v>
      </c>
      <c r="T544" s="103">
        <f>(Query2[[#This Row],[Column14]]/N608)</f>
        <v>0</v>
      </c>
      <c r="U544" s="103">
        <f>(Query2[[#This Row],[Column9]]/I602)</f>
        <v>0.75435909615623897</v>
      </c>
      <c r="V544" s="103">
        <f>(Query2[[#This Row],[Column17]]/Q608)</f>
        <v>0.57570105346195199</v>
      </c>
      <c r="W544" s="103">
        <f>(Query2[[#This Row],[Column10]]+Query2[[#This Row],[Column11]]/J602+K602)</f>
        <v>6477651.3427089835</v>
      </c>
      <c r="X544" s="104">
        <f>(Query2[[#This Row],[Column5]]+Query2[[#This Row],[Column6]])</f>
        <v>0</v>
      </c>
      <c r="Y544" s="104">
        <f>(Query2[[#This Row],[Column7]]+Query2[[#This Row],[Column8]])</f>
        <v>0</v>
      </c>
      <c r="Z544" s="104">
        <f>(Query2[[#This Row],[Column10]]+Query2[[#This Row],[Column11]])</f>
        <v>4702281</v>
      </c>
      <c r="AA544" s="104">
        <f>(Query2[[#This Row],[Column12]]+Query2[[#This Row],[Column13]])</f>
        <v>145887.1964588</v>
      </c>
      <c r="AB544" s="104">
        <f t="shared" si="148"/>
        <v>309826.18433769548</v>
      </c>
      <c r="AC544" s="104">
        <f t="shared" si="149"/>
        <v>228.3517592258261</v>
      </c>
      <c r="AD544" s="104">
        <f t="shared" si="150"/>
        <v>5650.8072727719909</v>
      </c>
      <c r="AE544" s="104">
        <f t="shared" si="151"/>
        <v>4192406.6411978798</v>
      </c>
      <c r="AF544" s="104">
        <f>(Query2[[#This Row],[Column12]]+Query2[[#This Row],[Column13]]/I602)</f>
        <v>113080.65191575275</v>
      </c>
      <c r="AG544" s="104">
        <f t="shared" si="152"/>
        <v>6045234.8735280838</v>
      </c>
      <c r="AH544" s="102" t="s">
        <v>170</v>
      </c>
    </row>
    <row r="545" spans="1:34">
      <c r="A545" s="105" t="s">
        <v>213</v>
      </c>
      <c r="B545" s="101" t="s">
        <v>43</v>
      </c>
      <c r="C545" s="101" t="s">
        <v>89</v>
      </c>
      <c r="D545" s="101">
        <v>32649</v>
      </c>
      <c r="E545" s="101">
        <v>2065</v>
      </c>
      <c r="F545" s="101">
        <v>57134</v>
      </c>
      <c r="G545" s="101">
        <v>84.278000000000006</v>
      </c>
      <c r="H545" s="101">
        <v>2267.5439969999998</v>
      </c>
      <c r="I545" s="101">
        <v>1864822</v>
      </c>
      <c r="J545" s="101">
        <v>5217319</v>
      </c>
      <c r="K545" s="101">
        <v>794868</v>
      </c>
      <c r="L545" s="101">
        <v>227004.06625999999</v>
      </c>
      <c r="M545" s="101">
        <v>12658.241211799997</v>
      </c>
      <c r="N545" s="101">
        <f>SUM(Query2[[#This Row],[Column5]],Query2[[#This Row],[Column6]])</f>
        <v>59199</v>
      </c>
      <c r="O545" s="101">
        <f>SUM(Query2[[#This Row],[Column7]],Query2[[#This Row],[Column8]])</f>
        <v>2351.8219969999996</v>
      </c>
      <c r="P545" s="101">
        <f>SUM(Query2[[#This Row],[Column10]],Query2[[#This Row],[Column11]])</f>
        <v>6012187</v>
      </c>
      <c r="Q545" s="101">
        <f>SUM(Query2[[#This Row],[Column12]],Query2[[#This Row],[Column13]])</f>
        <v>239662.30747179998</v>
      </c>
      <c r="R545" s="103" t="e">
        <f>(Query2[[#This Row],[Column4]]/D603)</f>
        <v>#DIV/0!</v>
      </c>
      <c r="S545" s="103" t="e">
        <f>(Query2[[#This Row],[Column15]]/O609)</f>
        <v>#DIV/0!</v>
      </c>
      <c r="T545" s="103" t="e">
        <f>(Query2[[#This Row],[Column14]]/N609)</f>
        <v>#DIV/0!</v>
      </c>
      <c r="U545" s="103">
        <f>(Query2[[#This Row],[Column9]]/I603)</f>
        <v>0.37404103972875524</v>
      </c>
      <c r="V545" s="103">
        <f>(Query2[[#This Row],[Column17]]/Q609)</f>
        <v>4.9843268006522461</v>
      </c>
      <c r="W545" s="103">
        <f>(Query2[[#This Row],[Column10]]+Query2[[#This Row],[Column11]]/J603+K603)</f>
        <v>8497852.1840550378</v>
      </c>
      <c r="X545" s="104">
        <f>(Query2[[#This Row],[Column5]]+Query2[[#This Row],[Column6]])</f>
        <v>59199</v>
      </c>
      <c r="Y545" s="104">
        <f>(Query2[[#This Row],[Column7]]+Query2[[#This Row],[Column8]])</f>
        <v>2351.8219969999996</v>
      </c>
      <c r="Z545" s="104">
        <f>(Query2[[#This Row],[Column10]]+Query2[[#This Row],[Column11]])</f>
        <v>6012187</v>
      </c>
      <c r="AA545" s="104">
        <f>(Query2[[#This Row],[Column12]]+Query2[[#This Row],[Column13]])</f>
        <v>239662.30747179998</v>
      </c>
      <c r="AB545" s="104" t="e">
        <f t="shared" si="148"/>
        <v>#DIV/0!</v>
      </c>
      <c r="AC545" s="104" t="e">
        <f t="shared" si="149"/>
        <v>#DIV/0!</v>
      </c>
      <c r="AD545" s="104" t="e">
        <f t="shared" si="150"/>
        <v>#DIV/0!</v>
      </c>
      <c r="AE545" s="104">
        <f t="shared" si="151"/>
        <v>3457301.2356856894</v>
      </c>
      <c r="AF545" s="104">
        <f>(Query2[[#This Row],[Column12]]+Query2[[#This Row],[Column13]]/I603)</f>
        <v>227004.06879895637</v>
      </c>
      <c r="AG545" s="104">
        <f t="shared" si="152"/>
        <v>4318643.6580005893</v>
      </c>
      <c r="AH545" s="102" t="s">
        <v>170</v>
      </c>
    </row>
    <row r="546" spans="1:34">
      <c r="A546" s="105" t="s">
        <v>213</v>
      </c>
      <c r="B546" s="101" t="s">
        <v>44</v>
      </c>
      <c r="C546" s="101" t="s">
        <v>89</v>
      </c>
      <c r="D546" s="101">
        <v>0</v>
      </c>
      <c r="E546" s="101">
        <v>0</v>
      </c>
      <c r="F546" s="101">
        <v>0</v>
      </c>
      <c r="G546" s="101">
        <v>0</v>
      </c>
      <c r="H546" s="101">
        <v>0</v>
      </c>
      <c r="I546" s="101">
        <v>1462076</v>
      </c>
      <c r="J546" s="101">
        <v>804327</v>
      </c>
      <c r="K546" s="101">
        <v>347472</v>
      </c>
      <c r="L546" s="101">
        <v>37931.414367500001</v>
      </c>
      <c r="M546" s="101">
        <v>5413.1612954000011</v>
      </c>
      <c r="N546" s="101">
        <f>SUM(Query2[[#This Row],[Column5]],Query2[[#This Row],[Column6]])</f>
        <v>0</v>
      </c>
      <c r="O546" s="101">
        <f>SUM(Query2[[#This Row],[Column7]],Query2[[#This Row],[Column8]])</f>
        <v>0</v>
      </c>
      <c r="P546" s="101">
        <f>SUM(Query2[[#This Row],[Column10]],Query2[[#This Row],[Column11]])</f>
        <v>1151799</v>
      </c>
      <c r="Q546" s="101">
        <f>SUM(Query2[[#This Row],[Column12]],Query2[[#This Row],[Column13]])</f>
        <v>43344.575662900002</v>
      </c>
      <c r="R546" s="103">
        <f>(Query2[[#This Row],[Column4]]/D604)</f>
        <v>0</v>
      </c>
      <c r="S546" s="103">
        <f>(Query2[[#This Row],[Column15]]/O610)</f>
        <v>0</v>
      </c>
      <c r="T546" s="103">
        <f>(Query2[[#This Row],[Column14]]/N610)</f>
        <v>0</v>
      </c>
      <c r="U546" s="103">
        <f>(Query2[[#This Row],[Column9]]/I604)</f>
        <v>0.3501762885494234</v>
      </c>
      <c r="V546" s="103">
        <f>(Query2[[#This Row],[Column17]]/Q610)</f>
        <v>0.34121993641110693</v>
      </c>
      <c r="W546" s="103">
        <f>(Query2[[#This Row],[Column10]]+Query2[[#This Row],[Column11]]/J604+K604)</f>
        <v>3574679.067462353</v>
      </c>
      <c r="X546" s="104">
        <f>(Query2[[#This Row],[Column5]]+Query2[[#This Row],[Column6]])</f>
        <v>0</v>
      </c>
      <c r="Y546" s="104">
        <f>(Query2[[#This Row],[Column7]]+Query2[[#This Row],[Column8]])</f>
        <v>0</v>
      </c>
      <c r="Z546" s="104">
        <f>(Query2[[#This Row],[Column10]]+Query2[[#This Row],[Column11]])</f>
        <v>1151799</v>
      </c>
      <c r="AA546" s="104">
        <f>(Query2[[#This Row],[Column12]]+Query2[[#This Row],[Column13]])</f>
        <v>43344.575662900002</v>
      </c>
      <c r="AB546" s="104">
        <f t="shared" si="148"/>
        <v>8753.861910014286</v>
      </c>
      <c r="AC546" s="104">
        <f t="shared" si="149"/>
        <v>4.4500744985294123</v>
      </c>
      <c r="AD546" s="104">
        <f t="shared" si="150"/>
        <v>108.21433823529412</v>
      </c>
      <c r="AE546" s="104">
        <f t="shared" si="151"/>
        <v>3015823.4476982304</v>
      </c>
      <c r="AF546" s="104">
        <f>(Query2[[#This Row],[Column12]]+Query2[[#This Row],[Column13]]/I604)</f>
        <v>37931.415663985776</v>
      </c>
      <c r="AG546" s="104">
        <f t="shared" si="152"/>
        <v>5150606.6635165215</v>
      </c>
      <c r="AH546" s="102" t="s">
        <v>170</v>
      </c>
    </row>
    <row r="547" spans="1:34">
      <c r="A547" s="105" t="s">
        <v>213</v>
      </c>
      <c r="B547" s="101" t="s">
        <v>45</v>
      </c>
      <c r="C547" s="101" t="s">
        <v>89</v>
      </c>
      <c r="D547" s="101">
        <v>816208</v>
      </c>
      <c r="E547" s="101">
        <v>7152</v>
      </c>
      <c r="F547" s="101">
        <v>1512646</v>
      </c>
      <c r="G547" s="101">
        <v>303.13854170000002</v>
      </c>
      <c r="H547" s="101">
        <v>48773.159058000005</v>
      </c>
      <c r="I547" s="101">
        <v>3028279</v>
      </c>
      <c r="J547" s="101">
        <v>1711135</v>
      </c>
      <c r="K547" s="101">
        <v>1851631</v>
      </c>
      <c r="L547" s="101">
        <v>77530.155459999994</v>
      </c>
      <c r="M547" s="101">
        <v>31841.58368</v>
      </c>
      <c r="N547" s="101">
        <f>SUM(Query2[[#This Row],[Column5]],Query2[[#This Row],[Column6]])</f>
        <v>1519798</v>
      </c>
      <c r="O547" s="101">
        <f>SUM(Query2[[#This Row],[Column7]],Query2[[#This Row],[Column8]])</f>
        <v>49076.297599700003</v>
      </c>
      <c r="P547" s="101">
        <f>SUM(Query2[[#This Row],[Column10]],Query2[[#This Row],[Column11]])</f>
        <v>3562766</v>
      </c>
      <c r="Q547" s="101">
        <f>SUM(Query2[[#This Row],[Column12]],Query2[[#This Row],[Column13]])</f>
        <v>109371.73913999999</v>
      </c>
      <c r="R547" s="103">
        <f>(Query2[[#This Row],[Column4]]/D605)</f>
        <v>0.3516066179970681</v>
      </c>
      <c r="S547" s="103">
        <f>(Query2[[#This Row],[Column15]]/O611)</f>
        <v>0.21282216995495359</v>
      </c>
      <c r="T547" s="103">
        <f>(Query2[[#This Row],[Column14]]/N611)</f>
        <v>0.32443834286462059</v>
      </c>
      <c r="U547" s="103">
        <f>(Query2[[#This Row],[Column9]]/I605)</f>
        <v>0.18951375800696957</v>
      </c>
      <c r="V547" s="103" t="e">
        <f>(Query2[[#This Row],[Column17]]/Q611)</f>
        <v>#DIV/0!</v>
      </c>
      <c r="W547" s="103">
        <f>(Query2[[#This Row],[Column10]]+Query2[[#This Row],[Column11]]/J605+K605)</f>
        <v>11808289.235646227</v>
      </c>
      <c r="X547" s="104">
        <f>(Query2[[#This Row],[Column5]]+Query2[[#This Row],[Column6]])</f>
        <v>1519798</v>
      </c>
      <c r="Y547" s="104">
        <f>(Query2[[#This Row],[Column7]]+Query2[[#This Row],[Column8]])</f>
        <v>49076.297599700003</v>
      </c>
      <c r="Z547" s="104">
        <f>(Query2[[#This Row],[Column10]]+Query2[[#This Row],[Column11]])</f>
        <v>3562766</v>
      </c>
      <c r="AA547" s="104">
        <f>(Query2[[#This Row],[Column12]]+Query2[[#This Row],[Column13]])</f>
        <v>109371.73913999999</v>
      </c>
      <c r="AB547" s="104">
        <f t="shared" si="148"/>
        <v>4614920.4993942585</v>
      </c>
      <c r="AC547" s="104">
        <f t="shared" si="149"/>
        <v>395.88481910059761</v>
      </c>
      <c r="AD547" s="104">
        <f t="shared" si="150"/>
        <v>8712.9878403544117</v>
      </c>
      <c r="AE547" s="104">
        <f t="shared" si="151"/>
        <v>10442479.350457955</v>
      </c>
      <c r="AF547" s="104">
        <f>(Query2[[#This Row],[Column12]]+Query2[[#This Row],[Column13]]/I605)</f>
        <v>77530.157452688974</v>
      </c>
      <c r="AG547" s="104">
        <f t="shared" si="152"/>
        <v>7857673.631893428</v>
      </c>
      <c r="AH547" s="102" t="s">
        <v>170</v>
      </c>
    </row>
    <row r="548" spans="1:34">
      <c r="A548" s="105" t="s">
        <v>213</v>
      </c>
      <c r="B548" s="101" t="s">
        <v>90</v>
      </c>
      <c r="C548" s="101"/>
      <c r="D548" s="101"/>
      <c r="E548" s="101"/>
      <c r="F548" s="101"/>
      <c r="G548" s="101"/>
      <c r="H548" s="101"/>
      <c r="I548" s="101"/>
      <c r="J548" s="101"/>
      <c r="K548" s="101"/>
      <c r="L548" s="101"/>
      <c r="M548" s="101"/>
      <c r="N548" s="101">
        <f>SUM(Query2[[#This Row],[Column5]],Query2[[#This Row],[Column6]])</f>
        <v>0</v>
      </c>
      <c r="O548" s="101">
        <f>SUM(Query2[[#This Row],[Column7]],Query2[[#This Row],[Column8]])</f>
        <v>0</v>
      </c>
      <c r="P548" s="101">
        <f>SUM(Query2[[#This Row],[Column10]],Query2[[#This Row],[Column11]])</f>
        <v>0</v>
      </c>
      <c r="Q548" s="101">
        <f>SUM(Query2[[#This Row],[Column12]],Query2[[#This Row],[Column13]])</f>
        <v>0</v>
      </c>
      <c r="R548" s="103">
        <f>(Query2[[#This Row],[Column4]]/D606)</f>
        <v>0</v>
      </c>
      <c r="S548" s="103">
        <f>(Query2[[#This Row],[Column15]]/O612)</f>
        <v>0</v>
      </c>
      <c r="T548" s="103">
        <f>(Query2[[#This Row],[Column14]]/N612)</f>
        <v>0</v>
      </c>
      <c r="U548" s="103">
        <f>(Query2[[#This Row],[Column9]]/I606)</f>
        <v>0</v>
      </c>
      <c r="V548" s="103" t="e">
        <f>(Query2[[#This Row],[Column17]]/Q612)</f>
        <v>#DIV/0!</v>
      </c>
      <c r="W548" s="103">
        <f>(Query2[[#This Row],[Column10]]+Query2[[#This Row],[Column11]]/J606+K606)</f>
        <v>571480</v>
      </c>
      <c r="X548" s="104">
        <f>(Query2[[#This Row],[Column5]]+Query2[[#This Row],[Column6]])</f>
        <v>0</v>
      </c>
      <c r="Y548" s="104">
        <f>(Query2[[#This Row],[Column7]]+Query2[[#This Row],[Column8]])</f>
        <v>0</v>
      </c>
      <c r="Z548" s="104">
        <f>(Query2[[#This Row],[Column10]]+Query2[[#This Row],[Column11]])</f>
        <v>0</v>
      </c>
      <c r="AA548" s="104">
        <f>(Query2[[#This Row],[Column12]]+Query2[[#This Row],[Column13]])</f>
        <v>0</v>
      </c>
      <c r="AB548" s="104">
        <f t="shared" si="148"/>
        <v>7616988.2481654901</v>
      </c>
      <c r="AC548" s="104">
        <f t="shared" si="149"/>
        <v>1711.2861111700108</v>
      </c>
      <c r="AD548" s="104">
        <f t="shared" si="150"/>
        <v>46989.735731950197</v>
      </c>
      <c r="AE548" s="104">
        <f t="shared" si="151"/>
        <v>598698.01943691471</v>
      </c>
      <c r="AF548" s="104">
        <f>(Query2[[#This Row],[Column12]]+Query2[[#This Row],[Column13]]/I606)</f>
        <v>0</v>
      </c>
      <c r="AG548" s="104">
        <f t="shared" si="152"/>
        <v>615047.51242184511</v>
      </c>
      <c r="AH548" s="102" t="s">
        <v>170</v>
      </c>
    </row>
    <row r="549" spans="1:34">
      <c r="A549" s="105" t="s">
        <v>213</v>
      </c>
      <c r="B549" s="101" t="s">
        <v>46</v>
      </c>
      <c r="C549" s="101" t="s">
        <v>90</v>
      </c>
      <c r="D549" s="101">
        <v>1613316</v>
      </c>
      <c r="E549" s="101">
        <v>1505</v>
      </c>
      <c r="F549" s="101">
        <v>4606785</v>
      </c>
      <c r="G549" s="101">
        <v>115.42400000000001</v>
      </c>
      <c r="H549" s="101">
        <v>199391.84606000001</v>
      </c>
      <c r="I549" s="101">
        <v>0</v>
      </c>
      <c r="J549" s="101">
        <v>0</v>
      </c>
      <c r="K549" s="101">
        <v>0</v>
      </c>
      <c r="L549" s="101">
        <v>0</v>
      </c>
      <c r="M549" s="101">
        <v>0</v>
      </c>
      <c r="N549" s="101">
        <f>SUM(Query2[[#This Row],[Column5]],Query2[[#This Row],[Column6]])</f>
        <v>4608290</v>
      </c>
      <c r="O549" s="101">
        <f>SUM(Query2[[#This Row],[Column7]],Query2[[#This Row],[Column8]])</f>
        <v>199507.27006000001</v>
      </c>
      <c r="P549" s="101">
        <f>SUM(Query2[[#This Row],[Column10]],Query2[[#This Row],[Column11]])</f>
        <v>0</v>
      </c>
      <c r="Q549" s="101">
        <f>SUM(Query2[[#This Row],[Column12]],Query2[[#This Row],[Column13]])</f>
        <v>0</v>
      </c>
      <c r="R549" s="103" t="e">
        <f>(Query2[[#This Row],[Column4]]/D607)</f>
        <v>#DIV/0!</v>
      </c>
      <c r="S549" s="103" t="e">
        <f>(Query2[[#This Row],[Column15]]/O613)</f>
        <v>#DIV/0!</v>
      </c>
      <c r="T549" s="103" t="e">
        <f>(Query2[[#This Row],[Column14]]/N613)</f>
        <v>#DIV/0!</v>
      </c>
      <c r="U549" s="103">
        <f>(Query2[[#This Row],[Column9]]/I607)</f>
        <v>0</v>
      </c>
      <c r="V549" s="103">
        <f>(Query2[[#This Row],[Column17]]/Q613)</f>
        <v>0</v>
      </c>
      <c r="W549" s="103">
        <f>(Query2[[#This Row],[Column10]]+Query2[[#This Row],[Column11]]/J607+K607)</f>
        <v>2228867</v>
      </c>
      <c r="X549" s="104">
        <f>(Query2[[#This Row],[Column5]]+Query2[[#This Row],[Column6]])</f>
        <v>4608290</v>
      </c>
      <c r="Y549" s="104">
        <f>(Query2[[#This Row],[Column7]]+Query2[[#This Row],[Column8]])</f>
        <v>199507.27006000001</v>
      </c>
      <c r="Z549" s="104">
        <f>(Query2[[#This Row],[Column10]]+Query2[[#This Row],[Column11]])</f>
        <v>0</v>
      </c>
      <c r="AA549" s="104">
        <f>(Query2[[#This Row],[Column12]]+Query2[[#This Row],[Column13]])</f>
        <v>0</v>
      </c>
      <c r="AB549" s="104" t="e">
        <f t="shared" si="148"/>
        <v>#DIV/0!</v>
      </c>
      <c r="AC549" s="104" t="e">
        <f t="shared" si="149"/>
        <v>#DIV/0!</v>
      </c>
      <c r="AD549" s="104" t="e">
        <f t="shared" si="150"/>
        <v>#DIV/0!</v>
      </c>
      <c r="AE549" s="104">
        <f t="shared" si="151"/>
        <v>2353572.2613803432</v>
      </c>
      <c r="AF549" s="104">
        <f>(Query2[[#This Row],[Column12]]+Query2[[#This Row],[Column13]]/I607)</f>
        <v>0</v>
      </c>
      <c r="AG549" s="104">
        <f t="shared" si="152"/>
        <v>2864562.6634405479</v>
      </c>
      <c r="AH549" s="102" t="s">
        <v>170</v>
      </c>
    </row>
    <row r="550" spans="1:34">
      <c r="A550" s="105" t="s">
        <v>213</v>
      </c>
      <c r="B550" s="101" t="s">
        <v>47</v>
      </c>
      <c r="C550" s="101" t="s">
        <v>90</v>
      </c>
      <c r="D550" s="101">
        <v>26739</v>
      </c>
      <c r="E550" s="101">
        <v>2</v>
      </c>
      <c r="F550" s="101">
        <v>13014</v>
      </c>
      <c r="G550" s="101">
        <v>0.01</v>
      </c>
      <c r="H550" s="101">
        <v>475.64815449999998</v>
      </c>
      <c r="I550" s="101">
        <v>0</v>
      </c>
      <c r="J550" s="101">
        <v>0</v>
      </c>
      <c r="K550" s="101">
        <v>0</v>
      </c>
      <c r="L550" s="101">
        <v>0</v>
      </c>
      <c r="M550" s="101">
        <v>0</v>
      </c>
      <c r="N550" s="101">
        <f>SUM(Query2[[#This Row],[Column5]],Query2[[#This Row],[Column6]])</f>
        <v>13016</v>
      </c>
      <c r="O550" s="101">
        <f>SUM(Query2[[#This Row],[Column7]],Query2[[#This Row],[Column8]])</f>
        <v>475.65815449999997</v>
      </c>
      <c r="P550" s="101">
        <f>SUM(Query2[[#This Row],[Column10]],Query2[[#This Row],[Column11]])</f>
        <v>0</v>
      </c>
      <c r="Q550" s="101">
        <f>SUM(Query2[[#This Row],[Column12]],Query2[[#This Row],[Column13]])</f>
        <v>0</v>
      </c>
      <c r="R550" s="103">
        <f>(Query2[[#This Row],[Column4]]/D608)</f>
        <v>0.81586013303228166</v>
      </c>
      <c r="S550" s="103">
        <f>(Query2[[#This Row],[Column15]]/O614)</f>
        <v>1.3386141402766882E-3</v>
      </c>
      <c r="T550" s="103">
        <f>(Query2[[#This Row],[Column14]]/N614)</f>
        <v>1.0223993110272866E-3</v>
      </c>
      <c r="U550" s="103">
        <f>(Query2[[#This Row],[Column9]]/I608)</f>
        <v>0</v>
      </c>
      <c r="V550" s="103">
        <f>(Query2[[#This Row],[Column17]]/Q614)</f>
        <v>0</v>
      </c>
      <c r="W550" s="103">
        <f>(Query2[[#This Row],[Column10]]+Query2[[#This Row],[Column11]]/J608+K608)</f>
        <v>859985</v>
      </c>
      <c r="X550" s="104">
        <f>(Query2[[#This Row],[Column5]]+Query2[[#This Row],[Column6]])</f>
        <v>13016</v>
      </c>
      <c r="Y550" s="104">
        <f>(Query2[[#This Row],[Column7]]+Query2[[#This Row],[Column8]])</f>
        <v>475.65815449999997</v>
      </c>
      <c r="Z550" s="104">
        <f>(Query2[[#This Row],[Column10]]+Query2[[#This Row],[Column11]])</f>
        <v>0</v>
      </c>
      <c r="AA550" s="104">
        <f>(Query2[[#This Row],[Column12]]+Query2[[#This Row],[Column13]])</f>
        <v>0</v>
      </c>
      <c r="AB550" s="104">
        <f t="shared" si="148"/>
        <v>63648.749124892238</v>
      </c>
      <c r="AC550" s="104">
        <f t="shared" si="149"/>
        <v>91.701981800024399</v>
      </c>
      <c r="AD550" s="104">
        <f t="shared" si="150"/>
        <v>2191.9392201135047</v>
      </c>
      <c r="AE550" s="104">
        <f t="shared" si="151"/>
        <v>1099264.7774570431</v>
      </c>
      <c r="AF550" s="104">
        <f>(Query2[[#This Row],[Column12]]+Query2[[#This Row],[Column13]]/I608)</f>
        <v>0</v>
      </c>
      <c r="AG550" s="104">
        <f t="shared" si="152"/>
        <v>5482302.4610007964</v>
      </c>
      <c r="AH550" s="102" t="s">
        <v>170</v>
      </c>
    </row>
    <row r="551" spans="1:34">
      <c r="A551" s="105" t="s">
        <v>213</v>
      </c>
      <c r="B551" s="101" t="s">
        <v>48</v>
      </c>
      <c r="C551" s="101" t="s">
        <v>90</v>
      </c>
      <c r="D551" s="101">
        <v>0</v>
      </c>
      <c r="E551" s="101">
        <v>0</v>
      </c>
      <c r="F551" s="101">
        <v>0</v>
      </c>
      <c r="G551" s="101">
        <v>0</v>
      </c>
      <c r="H551" s="101">
        <v>0</v>
      </c>
      <c r="I551" s="101">
        <v>2191</v>
      </c>
      <c r="J551" s="101">
        <v>65</v>
      </c>
      <c r="K551" s="101">
        <v>111</v>
      </c>
      <c r="L551" s="101">
        <v>3.3490000000000002</v>
      </c>
      <c r="M551" s="101">
        <v>4.3563634000000002</v>
      </c>
      <c r="N551" s="101">
        <f>SUM(Query2[[#This Row],[Column5]],Query2[[#This Row],[Column6]])</f>
        <v>0</v>
      </c>
      <c r="O551" s="101">
        <f>SUM(Query2[[#This Row],[Column7]],Query2[[#This Row],[Column8]])</f>
        <v>0</v>
      </c>
      <c r="P551" s="101">
        <f>SUM(Query2[[#This Row],[Column10]],Query2[[#This Row],[Column11]])</f>
        <v>176</v>
      </c>
      <c r="Q551" s="101">
        <f>SUM(Query2[[#This Row],[Column12]],Query2[[#This Row],[Column13]])</f>
        <v>7.7053634000000004</v>
      </c>
      <c r="R551" s="103" t="e">
        <f>(Query2[[#This Row],[Column4]]/D609)</f>
        <v>#DIV/0!</v>
      </c>
      <c r="S551" s="103" t="e">
        <f>(Query2[[#This Row],[Column15]]/O615)</f>
        <v>#DIV/0!</v>
      </c>
      <c r="T551" s="103" t="e">
        <f>(Query2[[#This Row],[Column14]]/N615)</f>
        <v>#DIV/0!</v>
      </c>
      <c r="U551" s="103">
        <f>(Query2[[#This Row],[Column9]]/I609)</f>
        <v>1.482427717271061E-3</v>
      </c>
      <c r="V551" s="103">
        <f>(Query2[[#This Row],[Column17]]/Q615)</f>
        <v>2.0931783968943727E-4</v>
      </c>
      <c r="W551" s="103">
        <f>(Query2[[#This Row],[Column10]]+Query2[[#This Row],[Column11]]/J609+K609)</f>
        <v>390569.00012618024</v>
      </c>
      <c r="X551" s="104">
        <f>(Query2[[#This Row],[Column5]]+Query2[[#This Row],[Column6]])</f>
        <v>0</v>
      </c>
      <c r="Y551" s="104">
        <f>(Query2[[#This Row],[Column7]]+Query2[[#This Row],[Column8]])</f>
        <v>0</v>
      </c>
      <c r="Z551" s="104">
        <f>(Query2[[#This Row],[Column10]]+Query2[[#This Row],[Column11]])</f>
        <v>176</v>
      </c>
      <c r="AA551" s="104">
        <f>(Query2[[#This Row],[Column12]]+Query2[[#This Row],[Column13]])</f>
        <v>7.7053634000000004</v>
      </c>
      <c r="AB551" s="104" t="e">
        <f t="shared" si="148"/>
        <v>#DIV/0!</v>
      </c>
      <c r="AC551" s="104" t="e">
        <f t="shared" si="149"/>
        <v>#DIV/0!</v>
      </c>
      <c r="AD551" s="104" t="e">
        <f t="shared" si="150"/>
        <v>#DIV/0!</v>
      </c>
      <c r="AE551" s="104">
        <f t="shared" si="151"/>
        <v>432180.36812771444</v>
      </c>
      <c r="AF551" s="104">
        <f>(Query2[[#This Row],[Column12]]+Query2[[#This Row],[Column13]]/I609)</f>
        <v>3.3490029475097449</v>
      </c>
      <c r="AG551" s="104">
        <f t="shared" si="152"/>
        <v>879694.26421449264</v>
      </c>
      <c r="AH551" s="102" t="s">
        <v>170</v>
      </c>
    </row>
    <row r="552" spans="1:34">
      <c r="A552" s="105" t="s">
        <v>213</v>
      </c>
      <c r="B552" s="101" t="s">
        <v>49</v>
      </c>
      <c r="C552" s="101" t="s">
        <v>90</v>
      </c>
      <c r="D552" s="101">
        <v>2739129</v>
      </c>
      <c r="E552" s="101">
        <v>13302</v>
      </c>
      <c r="F552" s="101">
        <v>11458950</v>
      </c>
      <c r="G552" s="101">
        <v>735.69600000000003</v>
      </c>
      <c r="H552" s="101">
        <v>294256.05254559993</v>
      </c>
      <c r="I552" s="101">
        <v>1672612</v>
      </c>
      <c r="J552" s="101">
        <v>1074879</v>
      </c>
      <c r="K552" s="101">
        <v>2399710</v>
      </c>
      <c r="L552" s="101">
        <v>52036.196040000003</v>
      </c>
      <c r="M552" s="101">
        <v>43338.0077733</v>
      </c>
      <c r="N552" s="101">
        <f>SUM(Query2[[#This Row],[Column5]],Query2[[#This Row],[Column6]])</f>
        <v>11472252</v>
      </c>
      <c r="O552" s="101">
        <f>SUM(Query2[[#This Row],[Column7]],Query2[[#This Row],[Column8]])</f>
        <v>294991.74854559993</v>
      </c>
      <c r="P552" s="101">
        <f>SUM(Query2[[#This Row],[Column10]],Query2[[#This Row],[Column11]])</f>
        <v>3474589</v>
      </c>
      <c r="Q552" s="101">
        <f>SUM(Query2[[#This Row],[Column12]],Query2[[#This Row],[Column13]])</f>
        <v>95374.203813300002</v>
      </c>
      <c r="R552" s="103">
        <f>(Query2[[#This Row],[Column4]]/D610)</f>
        <v>3.2933227689059565</v>
      </c>
      <c r="S552" s="103" t="e">
        <f>(Query2[[#This Row],[Column15]]/O616)</f>
        <v>#DIV/0!</v>
      </c>
      <c r="T552" s="103" t="e">
        <f>(Query2[[#This Row],[Column14]]/N616)</f>
        <v>#DIV/0!</v>
      </c>
      <c r="U552" s="103">
        <f>(Query2[[#This Row],[Column9]]/I610)</f>
        <v>0.54137371867282502</v>
      </c>
      <c r="V552" s="103">
        <f>(Query2[[#This Row],[Column17]]/Q616)</f>
        <v>17.113157027526054</v>
      </c>
      <c r="W552" s="103">
        <f>(Query2[[#This Row],[Column10]]+Query2[[#This Row],[Column11]]/J610+K610)</f>
        <v>3159492.243978288</v>
      </c>
      <c r="X552" s="104">
        <f>(Query2[[#This Row],[Column5]]+Query2[[#This Row],[Column6]])</f>
        <v>11472252</v>
      </c>
      <c r="Y552" s="104">
        <f>(Query2[[#This Row],[Column7]]+Query2[[#This Row],[Column8]])</f>
        <v>294991.74854559993</v>
      </c>
      <c r="Z552" s="104">
        <f>(Query2[[#This Row],[Column10]]+Query2[[#This Row],[Column11]])</f>
        <v>3474589</v>
      </c>
      <c r="AA552" s="104">
        <f>(Query2[[#This Row],[Column12]]+Query2[[#This Row],[Column13]])</f>
        <v>95374.203813300002</v>
      </c>
      <c r="AB552" s="104">
        <f t="shared" si="148"/>
        <v>1734629.6413532554</v>
      </c>
      <c r="AC552" s="104">
        <f t="shared" si="149"/>
        <v>354.09623451560054</v>
      </c>
      <c r="AD552" s="104">
        <f t="shared" si="150"/>
        <v>8372.0851546550402</v>
      </c>
      <c r="AE552" s="104">
        <f t="shared" si="151"/>
        <v>2174489.1242286745</v>
      </c>
      <c r="AF552" s="104">
        <f>(Query2[[#This Row],[Column12]]+Query2[[#This Row],[Column13]]/I610)</f>
        <v>52036.210067197244</v>
      </c>
      <c r="AG552" s="104">
        <f t="shared" si="152"/>
        <v>1929061.6747256091</v>
      </c>
      <c r="AH552" s="102" t="s">
        <v>170</v>
      </c>
    </row>
    <row r="553" spans="1:34">
      <c r="A553" s="105" t="s">
        <v>213</v>
      </c>
      <c r="B553" s="101" t="s">
        <v>50</v>
      </c>
      <c r="C553" s="101" t="s">
        <v>90</v>
      </c>
      <c r="D553" s="101">
        <v>0</v>
      </c>
      <c r="E553" s="101">
        <v>0</v>
      </c>
      <c r="F553" s="101">
        <v>0</v>
      </c>
      <c r="G553" s="101">
        <v>0</v>
      </c>
      <c r="H553" s="101">
        <v>0</v>
      </c>
      <c r="I553" s="101">
        <v>1435265</v>
      </c>
      <c r="J553" s="101">
        <v>723357</v>
      </c>
      <c r="K553" s="101">
        <v>1020983</v>
      </c>
      <c r="L553" s="101">
        <v>22209.047340000001</v>
      </c>
      <c r="M553" s="101">
        <v>9991.3909199999998</v>
      </c>
      <c r="N553" s="101">
        <f>SUM(Query2[[#This Row],[Column5]],Query2[[#This Row],[Column6]])</f>
        <v>0</v>
      </c>
      <c r="O553" s="101">
        <f>SUM(Query2[[#This Row],[Column7]],Query2[[#This Row],[Column8]])</f>
        <v>0</v>
      </c>
      <c r="P553" s="101">
        <f>SUM(Query2[[#This Row],[Column10]],Query2[[#This Row],[Column11]])</f>
        <v>1744340</v>
      </c>
      <c r="Q553" s="101">
        <f>SUM(Query2[[#This Row],[Column12]],Query2[[#This Row],[Column13]])</f>
        <v>32200.438260000003</v>
      </c>
      <c r="R553" s="103" t="e">
        <f>(Query2[[#This Row],[Column4]]/#REF!)</f>
        <v>#REF!</v>
      </c>
      <c r="S553" s="103">
        <f>(Query2[[#This Row],[Column15]]/O617)</f>
        <v>0</v>
      </c>
      <c r="T553" s="103">
        <f>(Query2[[#This Row],[Column14]]/N617)</f>
        <v>0</v>
      </c>
      <c r="U553" s="103" t="e">
        <f>(Query2[[#This Row],[Column9]]/#REF!)</f>
        <v>#REF!</v>
      </c>
      <c r="V553" s="103">
        <f>(Query2[[#This Row],[Column17]]/Q617)</f>
        <v>1.2209789725409146</v>
      </c>
      <c r="W553" s="103" t="e">
        <f>(Query2[[#This Row],[Column10]]+Query2[[#This Row],[Column11]]/#REF!+#REF!)</f>
        <v>#REF!</v>
      </c>
      <c r="X553" s="104">
        <f>(Query2[[#This Row],[Column5]]+Query2[[#This Row],[Column6]])</f>
        <v>0</v>
      </c>
      <c r="Y553" s="104">
        <f>(Query2[[#This Row],[Column7]]+Query2[[#This Row],[Column8]])</f>
        <v>0</v>
      </c>
      <c r="Z553" s="104">
        <f>(Query2[[#This Row],[Column10]]+Query2[[#This Row],[Column11]])</f>
        <v>1744340</v>
      </c>
      <c r="AA553" s="104">
        <f>(Query2[[#This Row],[Column12]]+Query2[[#This Row],[Column13]])</f>
        <v>32200.438260000003</v>
      </c>
      <c r="AB553" s="104" t="e">
        <f>(#REF!+#REF!/#REF!+#REF!)</f>
        <v>#REF!</v>
      </c>
      <c r="AC553" s="104" t="e">
        <f>(#REF!+#REF!/#REF!)</f>
        <v>#REF!</v>
      </c>
      <c r="AD553" s="104" t="e">
        <f>(#REF!+#REF!/#REF!)</f>
        <v>#REF!</v>
      </c>
      <c r="AE553" s="104" t="e">
        <f>(#REF!+#REF!/#REF!+#REF!)</f>
        <v>#REF!</v>
      </c>
      <c r="AF553" s="104" t="e">
        <f>(Query2[[#This Row],[Column12]]+Query2[[#This Row],[Column13]]/#REF!)</f>
        <v>#REF!</v>
      </c>
      <c r="AG553" s="104" t="e">
        <f>(#REF!+#REF!/#REF!)</f>
        <v>#REF!</v>
      </c>
      <c r="AH553" s="102" t="s">
        <v>170</v>
      </c>
    </row>
    <row r="554" spans="1:34">
      <c r="A554" s="105" t="s">
        <v>213</v>
      </c>
      <c r="B554" s="101" t="s">
        <v>51</v>
      </c>
      <c r="C554" s="101" t="s">
        <v>90</v>
      </c>
      <c r="D554" s="101">
        <v>0</v>
      </c>
      <c r="E554" s="101">
        <v>0</v>
      </c>
      <c r="F554" s="101">
        <v>0</v>
      </c>
      <c r="G554" s="101">
        <v>0</v>
      </c>
      <c r="H554" s="101">
        <v>0</v>
      </c>
      <c r="I554" s="101">
        <v>124470</v>
      </c>
      <c r="J554" s="101">
        <v>48799</v>
      </c>
      <c r="K554" s="101">
        <v>112369</v>
      </c>
      <c r="L554" s="101">
        <v>2618.6653500000002</v>
      </c>
      <c r="M554" s="101">
        <v>2103.4918200000002</v>
      </c>
      <c r="N554" s="101">
        <f>SUM(Query2[[#This Row],[Column5]],Query2[[#This Row],[Column6]])</f>
        <v>0</v>
      </c>
      <c r="O554" s="101">
        <f>SUM(Query2[[#This Row],[Column7]],Query2[[#This Row],[Column8]])</f>
        <v>0</v>
      </c>
      <c r="P554" s="101">
        <f>SUM(Query2[[#This Row],[Column10]],Query2[[#This Row],[Column11]])</f>
        <v>161168</v>
      </c>
      <c r="Q554" s="101">
        <f>SUM(Query2[[#This Row],[Column12]],Query2[[#This Row],[Column13]])</f>
        <v>4722.1571700000004</v>
      </c>
      <c r="R554" s="103">
        <f>(Query2[[#This Row],[Column4]]/D611)</f>
        <v>0</v>
      </c>
      <c r="S554" s="103">
        <f>(Query2[[#This Row],[Column15]]/O618)</f>
        <v>0</v>
      </c>
      <c r="T554" s="103">
        <f>(Query2[[#This Row],[Column14]]/N618)</f>
        <v>0</v>
      </c>
      <c r="U554" s="103" t="e">
        <f>(Query2[[#This Row],[Column9]]/I611)</f>
        <v>#DIV/0!</v>
      </c>
      <c r="V554" s="103">
        <f>(Query2[[#This Row],[Column17]]/Q618)</f>
        <v>5.7831031465317699E-2</v>
      </c>
      <c r="W554" s="103" t="e">
        <f>(Query2[[#This Row],[Column10]]+Query2[[#This Row],[Column11]]/J611+K611)</f>
        <v>#DIV/0!</v>
      </c>
      <c r="X554" s="104">
        <f>(Query2[[#This Row],[Column5]]+Query2[[#This Row],[Column6]])</f>
        <v>0</v>
      </c>
      <c r="Y554" s="104">
        <f>(Query2[[#This Row],[Column7]]+Query2[[#This Row],[Column8]])</f>
        <v>0</v>
      </c>
      <c r="Z554" s="104">
        <f>(Query2[[#This Row],[Column10]]+Query2[[#This Row],[Column11]])</f>
        <v>161168</v>
      </c>
      <c r="AA554" s="104">
        <f>(Query2[[#This Row],[Column12]]+Query2[[#This Row],[Column13]])</f>
        <v>4722.1571700000004</v>
      </c>
      <c r="AB554" s="104">
        <f>(G611+H611/E611+F611)</f>
        <v>4683200.7358535975</v>
      </c>
      <c r="AC554" s="104">
        <f>(G611+H611/D611)</f>
        <v>122.62530615697835</v>
      </c>
      <c r="AD554" s="104">
        <f>(E611+F611/D611)</f>
        <v>1477.922236512278</v>
      </c>
      <c r="AE554" s="104" t="e">
        <f>(L611+M611/J611+K611)</f>
        <v>#DIV/0!</v>
      </c>
      <c r="AF554" s="104" t="e">
        <f>(Query2[[#This Row],[Column12]]+Query2[[#This Row],[Column13]]/I611)</f>
        <v>#DIV/0!</v>
      </c>
      <c r="AG554" s="104" t="e">
        <f>(J611+K611/I611)</f>
        <v>#DIV/0!</v>
      </c>
      <c r="AH554" s="102" t="s">
        <v>170</v>
      </c>
    </row>
    <row r="555" spans="1:34">
      <c r="A555" s="105" t="s">
        <v>213</v>
      </c>
      <c r="B555" s="101" t="s">
        <v>52</v>
      </c>
      <c r="C555" s="101" t="s">
        <v>90</v>
      </c>
      <c r="D555" s="101">
        <v>872333</v>
      </c>
      <c r="E555" s="101">
        <v>1746</v>
      </c>
      <c r="F555" s="101">
        <v>1507891</v>
      </c>
      <c r="G555" s="101">
        <v>130.28616539999999</v>
      </c>
      <c r="H555" s="101">
        <v>57093.584905900003</v>
      </c>
      <c r="I555" s="101">
        <v>483403</v>
      </c>
      <c r="J555" s="101">
        <v>246268</v>
      </c>
      <c r="K555" s="101">
        <v>395167</v>
      </c>
      <c r="L555" s="101">
        <v>13759.128778299999</v>
      </c>
      <c r="M555" s="101">
        <v>8215.7984020000004</v>
      </c>
      <c r="N555" s="101">
        <f>SUM(Query2[[#This Row],[Column5]],Query2[[#This Row],[Column6]])</f>
        <v>1509637</v>
      </c>
      <c r="O555" s="101">
        <f>SUM(Query2[[#This Row],[Column7]],Query2[[#This Row],[Column8]])</f>
        <v>57223.871071300004</v>
      </c>
      <c r="P555" s="101">
        <f>SUM(Query2[[#This Row],[Column10]],Query2[[#This Row],[Column11]])</f>
        <v>641435</v>
      </c>
      <c r="Q555" s="101">
        <f>SUM(Query2[[#This Row],[Column12]],Query2[[#This Row],[Column13]])</f>
        <v>21974.927180300001</v>
      </c>
      <c r="R555" s="103">
        <f>(Query2[[#This Row],[Column4]]/D612)</f>
        <v>32.965497694807645</v>
      </c>
      <c r="S555" s="103" t="e">
        <f>(Query2[[#This Row],[Column15]]/O619)</f>
        <v>#DIV/0!</v>
      </c>
      <c r="T555" s="103" t="e">
        <f>(Query2[[#This Row],[Column14]]/N619)</f>
        <v>#DIV/0!</v>
      </c>
      <c r="U555" s="103" t="e">
        <f>(Query2[[#This Row],[Column9]]/I612)</f>
        <v>#DIV/0!</v>
      </c>
      <c r="V555" s="103">
        <f>(Query2[[#This Row],[Column17]]/Q619)</f>
        <v>7.850039609310989</v>
      </c>
      <c r="W555" s="103" t="e">
        <f>(Query2[[#This Row],[Column10]]+Query2[[#This Row],[Column11]]/J612+K612)</f>
        <v>#DIV/0!</v>
      </c>
      <c r="X555" s="104">
        <f>(Query2[[#This Row],[Column5]]+Query2[[#This Row],[Column6]])</f>
        <v>1509637</v>
      </c>
      <c r="Y555" s="104">
        <f>(Query2[[#This Row],[Column7]]+Query2[[#This Row],[Column8]])</f>
        <v>57223.871071300004</v>
      </c>
      <c r="Z555" s="104">
        <f>(Query2[[#This Row],[Column10]]+Query2[[#This Row],[Column11]])</f>
        <v>641435</v>
      </c>
      <c r="AA555" s="104">
        <f>(Query2[[#This Row],[Column12]]+Query2[[#This Row],[Column13]])</f>
        <v>21974.927180300001</v>
      </c>
      <c r="AB555" s="104" t="e">
        <f>(G612+H612/E612+F612)</f>
        <v>#DIV/0!</v>
      </c>
      <c r="AC555" s="104">
        <f>(G612+H612/D612)</f>
        <v>2.3418399508729495E-2</v>
      </c>
      <c r="AD555" s="104">
        <f>(E612+F612/D612)</f>
        <v>0.56019953140352208</v>
      </c>
      <c r="AE555" s="104" t="e">
        <f>(L612+M612/J612+K612)</f>
        <v>#DIV/0!</v>
      </c>
      <c r="AF555" s="104" t="e">
        <f>(Query2[[#This Row],[Column12]]+Query2[[#This Row],[Column13]]/I612)</f>
        <v>#DIV/0!</v>
      </c>
      <c r="AG555" s="104" t="e">
        <f>(J612+K612/I612)</f>
        <v>#DIV/0!</v>
      </c>
      <c r="AH555" s="102" t="s">
        <v>170</v>
      </c>
    </row>
    <row r="556" spans="1:34">
      <c r="A556" s="105" t="s">
        <v>213</v>
      </c>
      <c r="B556" s="101" t="s">
        <v>53</v>
      </c>
      <c r="C556" s="101" t="s">
        <v>90</v>
      </c>
      <c r="D556" s="101">
        <v>1435772</v>
      </c>
      <c r="E556" s="101">
        <v>2957</v>
      </c>
      <c r="F556" s="101">
        <v>2871327</v>
      </c>
      <c r="G556" s="101">
        <v>184.46238</v>
      </c>
      <c r="H556" s="101">
        <v>77743.373609999995</v>
      </c>
      <c r="I556" s="101">
        <v>1006194</v>
      </c>
      <c r="J556" s="101">
        <v>984127</v>
      </c>
      <c r="K556" s="101">
        <v>1687904</v>
      </c>
      <c r="L556" s="101">
        <v>41211.425360000001</v>
      </c>
      <c r="M556" s="101">
        <v>28072.455129999998</v>
      </c>
      <c r="N556" s="101">
        <f>SUM(Query2[[#This Row],[Column5]],Query2[[#This Row],[Column6]])</f>
        <v>2874284</v>
      </c>
      <c r="O556" s="101">
        <f>SUM(Query2[[#This Row],[Column7]],Query2[[#This Row],[Column8]])</f>
        <v>77927.835989999992</v>
      </c>
      <c r="P556" s="101">
        <f>SUM(Query2[[#This Row],[Column10]],Query2[[#This Row],[Column11]])</f>
        <v>2672031</v>
      </c>
      <c r="Q556" s="101">
        <f>SUM(Query2[[#This Row],[Column12]],Query2[[#This Row],[Column13]])</f>
        <v>69283.880489999996</v>
      </c>
      <c r="R556" s="103" t="e">
        <f>(Query2[[#This Row],[Column4]]/D613)</f>
        <v>#DIV/0!</v>
      </c>
      <c r="S556" s="103" t="e">
        <f>(Query2[[#This Row],[Column15]]/O620)</f>
        <v>#DIV/0!</v>
      </c>
      <c r="T556" s="103" t="e">
        <f>(Query2[[#This Row],[Column14]]/N620)</f>
        <v>#DIV/0!</v>
      </c>
      <c r="U556" s="103">
        <f>(Query2[[#This Row],[Column9]]/I613)</f>
        <v>457.77707006369428</v>
      </c>
      <c r="V556" s="103">
        <f>(Query2[[#This Row],[Column17]]/Q620)</f>
        <v>4.4817257355723044</v>
      </c>
      <c r="W556" s="103">
        <f>(Query2[[#This Row],[Column10]]+Query2[[#This Row],[Column11]]/J613+K613)</f>
        <v>1002064.4105263158</v>
      </c>
      <c r="X556" s="104">
        <f>(Query2[[#This Row],[Column5]]+Query2[[#This Row],[Column6]])</f>
        <v>2874284</v>
      </c>
      <c r="Y556" s="104">
        <f>(Query2[[#This Row],[Column7]]+Query2[[#This Row],[Column8]])</f>
        <v>77927.835989999992</v>
      </c>
      <c r="Z556" s="104">
        <f>(Query2[[#This Row],[Column10]]+Query2[[#This Row],[Column11]])</f>
        <v>2672031</v>
      </c>
      <c r="AA556" s="104">
        <f>(Query2[[#This Row],[Column12]]+Query2[[#This Row],[Column13]])</f>
        <v>69283.880489999996</v>
      </c>
      <c r="AB556" s="104" t="e">
        <f>(G613+H613/E613+F613)</f>
        <v>#DIV/0!</v>
      </c>
      <c r="AC556" s="104" t="e">
        <f>(G613+H613/D613)</f>
        <v>#DIV/0!</v>
      </c>
      <c r="AD556" s="104" t="e">
        <f>(E613+F613/D613)</f>
        <v>#DIV/0!</v>
      </c>
      <c r="AE556" s="104">
        <f>(L613+M613/J613+K613)</f>
        <v>177.22303989789475</v>
      </c>
      <c r="AF556" s="104">
        <f>(Query2[[#This Row],[Column12]]+Query2[[#This Row],[Column13]]/I613)</f>
        <v>41224.197177620568</v>
      </c>
      <c r="AG556" s="104">
        <f>(J613+K613/I613)</f>
        <v>95.077343039126475</v>
      </c>
      <c r="AH556" s="102" t="s">
        <v>170</v>
      </c>
    </row>
    <row r="557" spans="1:34">
      <c r="A557" s="105" t="s">
        <v>213</v>
      </c>
      <c r="B557" s="101" t="s">
        <v>55</v>
      </c>
      <c r="C557" s="101" t="s">
        <v>91</v>
      </c>
      <c r="D557" s="101">
        <v>0</v>
      </c>
      <c r="E557" s="101">
        <v>0</v>
      </c>
      <c r="F557" s="101">
        <v>0</v>
      </c>
      <c r="G557" s="101">
        <v>0</v>
      </c>
      <c r="H557" s="101">
        <v>0</v>
      </c>
      <c r="I557" s="101">
        <v>2006282</v>
      </c>
      <c r="J557" s="101">
        <v>0</v>
      </c>
      <c r="K557" s="101">
        <v>460241</v>
      </c>
      <c r="L557" s="101">
        <v>0</v>
      </c>
      <c r="M557" s="101">
        <v>2637.1690800000001</v>
      </c>
      <c r="N557" s="101">
        <f>SUM(Query2[[#This Row],[Column5]],Query2[[#This Row],[Column6]])</f>
        <v>0</v>
      </c>
      <c r="O557" s="101">
        <f>SUM(Query2[[#This Row],[Column7]],Query2[[#This Row],[Column8]])</f>
        <v>0</v>
      </c>
      <c r="P557" s="101">
        <f>SUM(Query2[[#This Row],[Column10]],Query2[[#This Row],[Column11]])</f>
        <v>460241</v>
      </c>
      <c r="Q557" s="101">
        <f>SUM(Query2[[#This Row],[Column12]],Query2[[#This Row],[Column13]])</f>
        <v>2637.1690800000001</v>
      </c>
      <c r="R557" s="103" t="e">
        <f>(Query2[[#This Row],[Column4]]/D615)</f>
        <v>#DIV/0!</v>
      </c>
      <c r="S557" s="103" t="e">
        <f>(Query2[[#This Row],[Column15]]/O621)</f>
        <v>#DIV/0!</v>
      </c>
      <c r="T557" s="103" t="e">
        <f>(Query2[[#This Row],[Column14]]/N621)</f>
        <v>#DIV/0!</v>
      </c>
      <c r="U557" s="103">
        <f>(Query2[[#This Row],[Column9]]/I615)</f>
        <v>1.8396248646378621</v>
      </c>
      <c r="V557" s="103">
        <f>(Query2[[#This Row],[Column17]]/Q621)</f>
        <v>13711.104086447727</v>
      </c>
      <c r="W557" s="103">
        <f>(Query2[[#This Row],[Column10]]+Query2[[#This Row],[Column11]]/J615+K615)</f>
        <v>1132084.5756739988</v>
      </c>
      <c r="X557" s="104">
        <f>(Query2[[#This Row],[Column5]]+Query2[[#This Row],[Column6]])</f>
        <v>0</v>
      </c>
      <c r="Y557" s="104">
        <f>(Query2[[#This Row],[Column7]]+Query2[[#This Row],[Column8]])</f>
        <v>0</v>
      </c>
      <c r="Z557" s="104">
        <f>(Query2[[#This Row],[Column10]]+Query2[[#This Row],[Column11]])</f>
        <v>460241</v>
      </c>
      <c r="AA557" s="104">
        <f>(Query2[[#This Row],[Column12]]+Query2[[#This Row],[Column13]])</f>
        <v>2637.1690800000001</v>
      </c>
      <c r="AB557" s="104" t="e">
        <f>(G615+H615/E615+F615)</f>
        <v>#DIV/0!</v>
      </c>
      <c r="AC557" s="104" t="e">
        <f>(G615+H615/D615)</f>
        <v>#DIV/0!</v>
      </c>
      <c r="AD557" s="104" t="e">
        <f>(E615+F615/D615)</f>
        <v>#DIV/0!</v>
      </c>
      <c r="AE557" s="104">
        <f>(L615+M615/J615+K615)</f>
        <v>1157227.9307511863</v>
      </c>
      <c r="AF557" s="104">
        <f>(Query2[[#This Row],[Column12]]+Query2[[#This Row],[Column13]]/I615)</f>
        <v>2.4181056361080623E-3</v>
      </c>
      <c r="AG557" s="104">
        <f>(J615+K615/I615)</f>
        <v>799483.03804444009</v>
      </c>
      <c r="AH557" s="102" t="s">
        <v>170</v>
      </c>
    </row>
    <row r="558" spans="1:34">
      <c r="A558" s="105" t="s">
        <v>213</v>
      </c>
      <c r="B558" s="101" t="s">
        <v>56</v>
      </c>
      <c r="C558" s="101" t="s">
        <v>91</v>
      </c>
      <c r="D558" s="101">
        <v>0</v>
      </c>
      <c r="E558" s="101">
        <v>0</v>
      </c>
      <c r="F558" s="101">
        <v>0</v>
      </c>
      <c r="G558" s="101">
        <v>0</v>
      </c>
      <c r="H558" s="101">
        <v>0</v>
      </c>
      <c r="I558" s="101">
        <v>1632940</v>
      </c>
      <c r="J558" s="101">
        <v>387680</v>
      </c>
      <c r="K558" s="101">
        <v>155234</v>
      </c>
      <c r="L558" s="101">
        <v>11117.002909999999</v>
      </c>
      <c r="M558" s="101">
        <v>1587.6904503000001</v>
      </c>
      <c r="N558" s="101">
        <f>SUM(Query2[[#This Row],[Column5]],Query2[[#This Row],[Column6]])</f>
        <v>0</v>
      </c>
      <c r="O558" s="101">
        <f>SUM(Query2[[#This Row],[Column7]],Query2[[#This Row],[Column8]])</f>
        <v>0</v>
      </c>
      <c r="P558" s="101">
        <f>SUM(Query2[[#This Row],[Column10]],Query2[[#This Row],[Column11]])</f>
        <v>542914</v>
      </c>
      <c r="Q558" s="101">
        <f>SUM(Query2[[#This Row],[Column12]],Query2[[#This Row],[Column13]])</f>
        <v>12704.6933603</v>
      </c>
      <c r="R558" s="103" t="e">
        <f>(Query2[[#This Row],[Column4]]/D616)</f>
        <v>#DIV/0!</v>
      </c>
      <c r="S558" s="103" t="e">
        <f>(Query2[[#This Row],[Column15]]/O622)</f>
        <v>#DIV/0!</v>
      </c>
      <c r="T558" s="103" t="e">
        <f>(Query2[[#This Row],[Column14]]/N622)</f>
        <v>#DIV/0!</v>
      </c>
      <c r="U558" s="103">
        <f>(Query2[[#This Row],[Column9]]/I616)</f>
        <v>13.03869432600329</v>
      </c>
      <c r="V558" s="103" t="e">
        <f>(Query2[[#This Row],[Column17]]/Q622)</f>
        <v>#DIV/0!</v>
      </c>
      <c r="W558" s="103">
        <f>(Query2[[#This Row],[Column10]]+Query2[[#This Row],[Column11]]/J616+K616)</f>
        <v>519306.75662813208</v>
      </c>
      <c r="X558" s="104">
        <f>(Query2[[#This Row],[Column5]]+Query2[[#This Row],[Column6]])</f>
        <v>0</v>
      </c>
      <c r="Y558" s="104">
        <f>(Query2[[#This Row],[Column7]]+Query2[[#This Row],[Column8]])</f>
        <v>0</v>
      </c>
      <c r="Z558" s="104">
        <f>(Query2[[#This Row],[Column10]]+Query2[[#This Row],[Column11]])</f>
        <v>542914</v>
      </c>
      <c r="AA558" s="104">
        <f>(Query2[[#This Row],[Column12]]+Query2[[#This Row],[Column13]])</f>
        <v>12704.6933603</v>
      </c>
      <c r="AB558" s="104" t="e">
        <f>(G616+H616/E616+F616)</f>
        <v>#DIV/0!</v>
      </c>
      <c r="AC558" s="104" t="e">
        <f>(G616+H616/D616)</f>
        <v>#DIV/0!</v>
      </c>
      <c r="AD558" s="104" t="e">
        <f>(E616+F616/D616)</f>
        <v>#DIV/0!</v>
      </c>
      <c r="AE558" s="104">
        <f>(L616+M616/J616+K616)</f>
        <v>134713.16020171149</v>
      </c>
      <c r="AF558" s="104">
        <f>(Query2[[#This Row],[Column12]]+Query2[[#This Row],[Column13]]/I616)</f>
        <v>11117.015587385858</v>
      </c>
      <c r="AG558" s="104">
        <f>(J616+K616/I616)</f>
        <v>56314.050990913303</v>
      </c>
      <c r="AH558" s="102" t="s">
        <v>170</v>
      </c>
    </row>
    <row r="559" spans="1:34">
      <c r="A559" s="105" t="s">
        <v>213</v>
      </c>
      <c r="B559" s="101" t="s">
        <v>57</v>
      </c>
      <c r="C559" s="101" t="s">
        <v>91</v>
      </c>
      <c r="D559" s="101">
        <v>0</v>
      </c>
      <c r="E559" s="101">
        <v>0</v>
      </c>
      <c r="F559" s="101">
        <v>0</v>
      </c>
      <c r="G559" s="101">
        <v>0</v>
      </c>
      <c r="H559" s="101">
        <v>0</v>
      </c>
      <c r="I559" s="101">
        <v>30</v>
      </c>
      <c r="J559" s="101">
        <v>0</v>
      </c>
      <c r="K559" s="101">
        <v>0</v>
      </c>
      <c r="L559" s="101">
        <v>0</v>
      </c>
      <c r="M559" s="101">
        <v>0</v>
      </c>
      <c r="N559" s="101">
        <f>SUM(Query2[[#This Row],[Column5]],Query2[[#This Row],[Column6]])</f>
        <v>0</v>
      </c>
      <c r="O559" s="101">
        <f>SUM(Query2[[#This Row],[Column7]],Query2[[#This Row],[Column8]])</f>
        <v>0</v>
      </c>
      <c r="P559" s="101">
        <f>SUM(Query2[[#This Row],[Column10]],Query2[[#This Row],[Column11]])</f>
        <v>0</v>
      </c>
      <c r="Q559" s="101">
        <f>SUM(Query2[[#This Row],[Column12]],Query2[[#This Row],[Column13]])</f>
        <v>0</v>
      </c>
      <c r="R559" s="103">
        <f>(Query2[[#This Row],[Column4]]/D617)</f>
        <v>0</v>
      </c>
      <c r="S559" s="103" t="e">
        <f>(Query2[[#This Row],[Column15]]/O623)</f>
        <v>#DIV/0!</v>
      </c>
      <c r="T559" s="103" t="e">
        <f>(Query2[[#This Row],[Column14]]/N623)</f>
        <v>#DIV/0!</v>
      </c>
      <c r="U559" s="103">
        <f>(Query2[[#This Row],[Column9]]/I617)</f>
        <v>6.193113670472679E-5</v>
      </c>
      <c r="V559" s="103">
        <f>(Query2[[#This Row],[Column17]]/Q623)</f>
        <v>0</v>
      </c>
      <c r="W559" s="103">
        <f>(Query2[[#This Row],[Column10]]+Query2[[#This Row],[Column11]]/J617+K617)</f>
        <v>455552</v>
      </c>
      <c r="X559" s="104">
        <f>(Query2[[#This Row],[Column5]]+Query2[[#This Row],[Column6]])</f>
        <v>0</v>
      </c>
      <c r="Y559" s="104">
        <f>(Query2[[#This Row],[Column7]]+Query2[[#This Row],[Column8]])</f>
        <v>0</v>
      </c>
      <c r="Z559" s="104">
        <f>(Query2[[#This Row],[Column10]]+Query2[[#This Row],[Column11]])</f>
        <v>0</v>
      </c>
      <c r="AA559" s="104">
        <f>(Query2[[#This Row],[Column12]]+Query2[[#This Row],[Column13]])</f>
        <v>0</v>
      </c>
      <c r="AB559" s="104">
        <f>(G617+H617/E617+F617)</f>
        <v>1612716.1959463002</v>
      </c>
      <c r="AC559" s="104">
        <f>(G617+H617/D617)</f>
        <v>141.33143310632892</v>
      </c>
      <c r="AD559" s="104">
        <f>(E617+F617/D617)</f>
        <v>2043.8465098809793</v>
      </c>
      <c r="AE559" s="104">
        <f>(L617+M617/J617+K617)</f>
        <v>471913.07523605588</v>
      </c>
      <c r="AF559" s="104">
        <f>(Query2[[#This Row],[Column12]]+Query2[[#This Row],[Column13]]/I617)</f>
        <v>0</v>
      </c>
      <c r="AG559" s="104">
        <f>(J617+K617/I617)</f>
        <v>287973.94042843959</v>
      </c>
      <c r="AH559" s="102" t="s">
        <v>170</v>
      </c>
    </row>
    <row r="560" spans="1:34">
      <c r="A560" s="105" t="s">
        <v>213</v>
      </c>
      <c r="B560" s="101" t="s">
        <v>58</v>
      </c>
      <c r="C560" s="101" t="s">
        <v>91</v>
      </c>
      <c r="D560" s="101">
        <v>0</v>
      </c>
      <c r="E560" s="101">
        <v>0</v>
      </c>
      <c r="F560" s="101">
        <v>0</v>
      </c>
      <c r="G560" s="101">
        <v>0</v>
      </c>
      <c r="H560" s="101">
        <v>0</v>
      </c>
      <c r="I560" s="101">
        <v>0</v>
      </c>
      <c r="J560" s="101">
        <v>0</v>
      </c>
      <c r="K560" s="101">
        <v>0</v>
      </c>
      <c r="L560" s="101">
        <v>0</v>
      </c>
      <c r="M560" s="101">
        <v>0</v>
      </c>
      <c r="N560" s="101">
        <f>SUM(Query2[[#This Row],[Column5]],Query2[[#This Row],[Column6]])</f>
        <v>0</v>
      </c>
      <c r="O560" s="101">
        <f>SUM(Query2[[#This Row],[Column7]],Query2[[#This Row],[Column8]])</f>
        <v>0</v>
      </c>
      <c r="P560" s="101">
        <f>SUM(Query2[[#This Row],[Column10]],Query2[[#This Row],[Column11]])</f>
        <v>0</v>
      </c>
      <c r="Q560" s="101">
        <f>SUM(Query2[[#This Row],[Column12]],Query2[[#This Row],[Column13]])</f>
        <v>0</v>
      </c>
      <c r="R560" s="103">
        <f>(Query2[[#This Row],[Column4]]/D618)</f>
        <v>0</v>
      </c>
      <c r="S560" s="103" t="e">
        <f>(Query2[[#This Row],[Column15]]/O624)</f>
        <v>#DIV/0!</v>
      </c>
      <c r="T560" s="103" t="e">
        <f>(Query2[[#This Row],[Column14]]/N624)</f>
        <v>#DIV/0!</v>
      </c>
      <c r="U560" s="103">
        <f>(Query2[[#This Row],[Column9]]/I618)</f>
        <v>0</v>
      </c>
      <c r="V560" s="103">
        <f>(Query2[[#This Row],[Column17]]/Q624)</f>
        <v>0</v>
      </c>
      <c r="W560" s="103">
        <f>(Query2[[#This Row],[Column10]]+Query2[[#This Row],[Column11]]/J618+K618)</f>
        <v>1917530.9999999991</v>
      </c>
      <c r="X560" s="104">
        <f>(Query2[[#This Row],[Column5]]+Query2[[#This Row],[Column6]])</f>
        <v>0</v>
      </c>
      <c r="Y560" s="104">
        <f>(Query2[[#This Row],[Column7]]+Query2[[#This Row],[Column8]])</f>
        <v>0</v>
      </c>
      <c r="Z560" s="104">
        <f>(Query2[[#This Row],[Column10]]+Query2[[#This Row],[Column11]])</f>
        <v>0</v>
      </c>
      <c r="AA560" s="104">
        <f>(Query2[[#This Row],[Column12]]+Query2[[#This Row],[Column13]])</f>
        <v>0</v>
      </c>
      <c r="AB560" s="104">
        <f>(G618+H618/E618+F618)</f>
        <v>3193581.7075154237</v>
      </c>
      <c r="AC560" s="104">
        <f>(G618+H618/D618)</f>
        <v>184.74037820108981</v>
      </c>
      <c r="AD560" s="104">
        <f>(E618+F618/D618)</f>
        <v>3271.2277061610253</v>
      </c>
      <c r="AE560" s="104">
        <f>(L618+M618/J618+K618)</f>
        <v>1965884.8148906378</v>
      </c>
      <c r="AF560" s="104">
        <f>(Query2[[#This Row],[Column12]]+Query2[[#This Row],[Column13]]/I618)</f>
        <v>0</v>
      </c>
      <c r="AG560" s="104">
        <f>(J618+K618/I618)</f>
        <v>1130343.9045155407</v>
      </c>
      <c r="AH560" s="102" t="s">
        <v>170</v>
      </c>
    </row>
    <row r="561" spans="1:34">
      <c r="A561" s="105" t="s">
        <v>213</v>
      </c>
      <c r="B561" s="101" t="s">
        <v>59</v>
      </c>
      <c r="C561" s="101" t="s">
        <v>91</v>
      </c>
      <c r="D561" s="101">
        <v>0</v>
      </c>
      <c r="E561" s="101">
        <v>0</v>
      </c>
      <c r="F561" s="101">
        <v>0</v>
      </c>
      <c r="G561" s="101">
        <v>0</v>
      </c>
      <c r="H561" s="101">
        <v>0</v>
      </c>
      <c r="I561" s="101">
        <v>80170</v>
      </c>
      <c r="J561" s="101">
        <v>388</v>
      </c>
      <c r="K561" s="101">
        <v>22209</v>
      </c>
      <c r="L561" s="101">
        <v>13.19205</v>
      </c>
      <c r="M561" s="101">
        <v>118.6193858</v>
      </c>
      <c r="N561" s="101">
        <f>SUM(Query2[[#This Row],[Column5]],Query2[[#This Row],[Column6]])</f>
        <v>0</v>
      </c>
      <c r="O561" s="101">
        <f>SUM(Query2[[#This Row],[Column7]],Query2[[#This Row],[Column8]])</f>
        <v>0</v>
      </c>
      <c r="P561" s="101">
        <f>SUM(Query2[[#This Row],[Column10]],Query2[[#This Row],[Column11]])</f>
        <v>22597</v>
      </c>
      <c r="Q561" s="101">
        <f>SUM(Query2[[#This Row],[Column12]],Query2[[#This Row],[Column13]])</f>
        <v>131.8114358</v>
      </c>
      <c r="R561" s="103" t="e">
        <f>(Query2[[#This Row],[Column4]]/#REF!)</f>
        <v>#REF!</v>
      </c>
      <c r="S561" s="103" t="e">
        <f>(Query2[[#This Row],[Column15]]/O625)</f>
        <v>#DIV/0!</v>
      </c>
      <c r="T561" s="103" t="e">
        <f>(Query2[[#This Row],[Column14]]/N625)</f>
        <v>#DIV/0!</v>
      </c>
      <c r="U561" s="103" t="e">
        <f>(Query2[[#This Row],[Column9]]/#REF!)</f>
        <v>#REF!</v>
      </c>
      <c r="V561" s="103">
        <f>(Query2[[#This Row],[Column17]]/Q625)</f>
        <v>2.6825471795398196E-3</v>
      </c>
      <c r="W561" s="103" t="e">
        <f>(Query2[[#This Row],[Column10]]+Query2[[#This Row],[Column11]]/#REF!+#REF!)</f>
        <v>#REF!</v>
      </c>
      <c r="X561" s="104">
        <f>(Query2[[#This Row],[Column5]]+Query2[[#This Row],[Column6]])</f>
        <v>0</v>
      </c>
      <c r="Y561" s="104">
        <f>(Query2[[#This Row],[Column7]]+Query2[[#This Row],[Column8]])</f>
        <v>0</v>
      </c>
      <c r="Z561" s="104">
        <f>(Query2[[#This Row],[Column10]]+Query2[[#This Row],[Column11]])</f>
        <v>22597</v>
      </c>
      <c r="AA561" s="104">
        <f>(Query2[[#This Row],[Column12]]+Query2[[#This Row],[Column13]])</f>
        <v>131.8114358</v>
      </c>
      <c r="AB561" s="104" t="e">
        <f>(#REF!+#REF!/#REF!+#REF!)</f>
        <v>#REF!</v>
      </c>
      <c r="AC561" s="104" t="e">
        <f>(#REF!+#REF!/#REF!)</f>
        <v>#REF!</v>
      </c>
      <c r="AD561" s="104" t="e">
        <f>(#REF!+#REF!/#REF!)</f>
        <v>#REF!</v>
      </c>
      <c r="AE561" s="104" t="e">
        <f>(#REF!+#REF!/#REF!+#REF!)</f>
        <v>#REF!</v>
      </c>
      <c r="AF561" s="104" t="e">
        <f>(Query2[[#This Row],[Column12]]+Query2[[#This Row],[Column13]]/#REF!)</f>
        <v>#REF!</v>
      </c>
      <c r="AG561" s="104" t="e">
        <f>(#REF!+#REF!/#REF!)</f>
        <v>#REF!</v>
      </c>
      <c r="AH561" s="102" t="s">
        <v>170</v>
      </c>
    </row>
    <row r="562" spans="1:34">
      <c r="A562" s="105" t="s">
        <v>213</v>
      </c>
      <c r="B562" s="101" t="s">
        <v>60</v>
      </c>
      <c r="C562" s="101" t="s">
        <v>91</v>
      </c>
      <c r="D562" s="101">
        <v>0</v>
      </c>
      <c r="E562" s="101">
        <v>0</v>
      </c>
      <c r="F562" s="101">
        <v>0</v>
      </c>
      <c r="G562" s="101">
        <v>0</v>
      </c>
      <c r="H562" s="101">
        <v>0</v>
      </c>
      <c r="I562" s="101">
        <v>60627085</v>
      </c>
      <c r="J562" s="101">
        <v>1521060</v>
      </c>
      <c r="K562" s="101">
        <v>2842196</v>
      </c>
      <c r="L562" s="101">
        <v>48739.121740000002</v>
      </c>
      <c r="M562" s="101">
        <v>24242.821390000001</v>
      </c>
      <c r="N562" s="101">
        <f>SUM(Query2[[#This Row],[Column5]],Query2[[#This Row],[Column6]])</f>
        <v>0</v>
      </c>
      <c r="O562" s="101">
        <f>SUM(Query2[[#This Row],[Column7]],Query2[[#This Row],[Column8]])</f>
        <v>0</v>
      </c>
      <c r="P562" s="101">
        <f>SUM(Query2[[#This Row],[Column10]],Query2[[#This Row],[Column11]])</f>
        <v>4363256</v>
      </c>
      <c r="Q562" s="101">
        <f>SUM(Query2[[#This Row],[Column12]],Query2[[#This Row],[Column13]])</f>
        <v>72981.94313</v>
      </c>
      <c r="R562" s="103" t="e">
        <f>(Query2[[#This Row],[Column4]]/D619)</f>
        <v>#DIV/0!</v>
      </c>
      <c r="S562" s="103" t="e">
        <f>(Query2[[#This Row],[Column15]]/O626)</f>
        <v>#DIV/0!</v>
      </c>
      <c r="T562" s="103" t="e">
        <f>(Query2[[#This Row],[Column14]]/N626)</f>
        <v>#DIV/0!</v>
      </c>
      <c r="U562" s="103">
        <f>(Query2[[#This Row],[Column9]]/I619)</f>
        <v>27.838990327747208</v>
      </c>
      <c r="V562" s="103">
        <f>(Query2[[#This Row],[Column17]]/Q626)</f>
        <v>11.823843852753994</v>
      </c>
      <c r="W562" s="103" t="e">
        <f>(Query2[[#This Row],[Column10]]+Query2[[#This Row],[Column11]]/J619+K619)</f>
        <v>#DIV/0!</v>
      </c>
      <c r="X562" s="104">
        <f>(Query2[[#This Row],[Column5]]+Query2[[#This Row],[Column6]])</f>
        <v>0</v>
      </c>
      <c r="Y562" s="104">
        <f>(Query2[[#This Row],[Column7]]+Query2[[#This Row],[Column8]])</f>
        <v>0</v>
      </c>
      <c r="Z562" s="104">
        <f>(Query2[[#This Row],[Column10]]+Query2[[#This Row],[Column11]])</f>
        <v>4363256</v>
      </c>
      <c r="AA562" s="104">
        <f>(Query2[[#This Row],[Column12]]+Query2[[#This Row],[Column13]])</f>
        <v>72981.94313</v>
      </c>
      <c r="AB562" s="104" t="e">
        <f>(G619+H619/E619+F619)</f>
        <v>#DIV/0!</v>
      </c>
      <c r="AC562" s="104" t="e">
        <f>(G619+H619/D619)</f>
        <v>#DIV/0!</v>
      </c>
      <c r="AD562" s="104" t="e">
        <f>(E619+F619/D619)</f>
        <v>#DIV/0!</v>
      </c>
      <c r="AE562" s="104" t="e">
        <f>(L619+M619/J619+K619)</f>
        <v>#DIV/0!</v>
      </c>
      <c r="AF562" s="104">
        <f>(Query2[[#This Row],[Column12]]+Query2[[#This Row],[Column13]]/I619)</f>
        <v>48739.132871916874</v>
      </c>
      <c r="AG562" s="104">
        <f>(J619+K619/I619)</f>
        <v>0.24705112004173066</v>
      </c>
      <c r="AH562" s="102" t="s">
        <v>170</v>
      </c>
    </row>
    <row r="563" spans="1:34">
      <c r="A563" s="105" t="s">
        <v>213</v>
      </c>
      <c r="B563" s="101" t="s">
        <v>61</v>
      </c>
      <c r="C563" s="101" t="s">
        <v>92</v>
      </c>
      <c r="D563" s="101">
        <v>0</v>
      </c>
      <c r="E563" s="101">
        <v>0</v>
      </c>
      <c r="F563" s="101">
        <v>0</v>
      </c>
      <c r="G563" s="101">
        <v>0</v>
      </c>
      <c r="H563" s="101">
        <v>0</v>
      </c>
      <c r="I563" s="101">
        <v>1360446</v>
      </c>
      <c r="J563" s="101">
        <v>581856</v>
      </c>
      <c r="K563" s="101">
        <v>329266</v>
      </c>
      <c r="L563" s="101">
        <v>37009.484759799998</v>
      </c>
      <c r="M563" s="101">
        <v>6861.8533217999993</v>
      </c>
      <c r="N563" s="101">
        <f>SUM(Query2[[#This Row],[Column5]],Query2[[#This Row],[Column6]])</f>
        <v>0</v>
      </c>
      <c r="O563" s="101">
        <f>SUM(Query2[[#This Row],[Column7]],Query2[[#This Row],[Column8]])</f>
        <v>0</v>
      </c>
      <c r="P563" s="101">
        <f>SUM(Query2[[#This Row],[Column10]],Query2[[#This Row],[Column11]])</f>
        <v>911122</v>
      </c>
      <c r="Q563" s="101">
        <f>SUM(Query2[[#This Row],[Column12]],Query2[[#This Row],[Column13]])</f>
        <v>43871.338081599999</v>
      </c>
      <c r="R563" s="103" t="e">
        <f>(Query2[[#This Row],[Column4]]/D621)</f>
        <v>#DIV/0!</v>
      </c>
      <c r="S563" s="103" t="e">
        <f>(Query2[[#This Row],[Column15]]/O627)</f>
        <v>#DIV/0!</v>
      </c>
      <c r="T563" s="103" t="e">
        <f>(Query2[[#This Row],[Column14]]/N627)</f>
        <v>#DIV/0!</v>
      </c>
      <c r="U563" s="103">
        <f>(Query2[[#This Row],[Column9]]/I621)</f>
        <v>5966.8684210526317</v>
      </c>
      <c r="V563" s="103">
        <f>(Query2[[#This Row],[Column17]]/Q627)</f>
        <v>1.7932419523891709</v>
      </c>
      <c r="W563" s="103" t="e">
        <f>(Query2[[#This Row],[Column10]]+Query2[[#This Row],[Column11]]/J621+K621)</f>
        <v>#DIV/0!</v>
      </c>
      <c r="X563" s="104">
        <f>(Query2[[#This Row],[Column5]]+Query2[[#This Row],[Column6]])</f>
        <v>0</v>
      </c>
      <c r="Y563" s="104">
        <f>(Query2[[#This Row],[Column7]]+Query2[[#This Row],[Column8]])</f>
        <v>0</v>
      </c>
      <c r="Z563" s="104">
        <f>(Query2[[#This Row],[Column10]]+Query2[[#This Row],[Column11]])</f>
        <v>911122</v>
      </c>
      <c r="AA563" s="104">
        <f>(Query2[[#This Row],[Column12]]+Query2[[#This Row],[Column13]])</f>
        <v>43871.338081599999</v>
      </c>
      <c r="AB563" s="104" t="e">
        <f>(G621+H621/E621+F621)</f>
        <v>#DIV/0!</v>
      </c>
      <c r="AC563" s="104" t="e">
        <f>(G621+H621/D621)</f>
        <v>#DIV/0!</v>
      </c>
      <c r="AD563" s="104" t="e">
        <f>(E621+F621/D621)</f>
        <v>#DIV/0!</v>
      </c>
      <c r="AE563" s="104" t="e">
        <f>(L621+M621/J621+K621)</f>
        <v>#DIV/0!</v>
      </c>
      <c r="AF563" s="104">
        <f>(Query2[[#This Row],[Column12]]+Query2[[#This Row],[Column13]]/I621)</f>
        <v>37039.580607702628</v>
      </c>
      <c r="AG563" s="104">
        <f>(J621+K621/I621)</f>
        <v>5.701754385964912E-2</v>
      </c>
      <c r="AH563" s="102" t="s">
        <v>170</v>
      </c>
    </row>
    <row r="564" spans="1:34">
      <c r="A564" s="105" t="s">
        <v>213</v>
      </c>
      <c r="B564" s="101" t="s">
        <v>62</v>
      </c>
      <c r="C564" s="101" t="s">
        <v>92</v>
      </c>
      <c r="D564" s="101">
        <v>0</v>
      </c>
      <c r="E564" s="101">
        <v>0</v>
      </c>
      <c r="F564" s="101">
        <v>0</v>
      </c>
      <c r="G564" s="101">
        <v>0</v>
      </c>
      <c r="H564" s="101">
        <v>0</v>
      </c>
      <c r="I564" s="101">
        <v>137511</v>
      </c>
      <c r="J564" s="101">
        <v>84831</v>
      </c>
      <c r="K564" s="101">
        <v>70032</v>
      </c>
      <c r="L564" s="101">
        <v>4102.24449</v>
      </c>
      <c r="M564" s="101">
        <v>1096.713935</v>
      </c>
      <c r="N564" s="101">
        <f>SUM(Query2[[#This Row],[Column5]],Query2[[#This Row],[Column6]])</f>
        <v>0</v>
      </c>
      <c r="O564" s="101">
        <f>SUM(Query2[[#This Row],[Column7]],Query2[[#This Row],[Column8]])</f>
        <v>0</v>
      </c>
      <c r="P564" s="101">
        <f>SUM(Query2[[#This Row],[Column10]],Query2[[#This Row],[Column11]])</f>
        <v>154863</v>
      </c>
      <c r="Q564" s="101">
        <f>SUM(Query2[[#This Row],[Column12]],Query2[[#This Row],[Column13]])</f>
        <v>5198.9584249999998</v>
      </c>
      <c r="R564" s="103" t="e">
        <f>(Query2[[#This Row],[Column4]]/D622)</f>
        <v>#DIV/0!</v>
      </c>
      <c r="S564" s="103" t="e">
        <f>(Query2[[#This Row],[Column15]]/O628)</f>
        <v>#DIV/0!</v>
      </c>
      <c r="T564" s="103" t="e">
        <f>(Query2[[#This Row],[Column14]]/N628)</f>
        <v>#DIV/0!</v>
      </c>
      <c r="U564" s="103" t="e">
        <f>(Query2[[#This Row],[Column9]]/I622)</f>
        <v>#DIV/0!</v>
      </c>
      <c r="V564" s="103">
        <f>(Query2[[#This Row],[Column17]]/Q628)</f>
        <v>0.20307934936052313</v>
      </c>
      <c r="W564" s="103" t="e">
        <f>(Query2[[#This Row],[Column10]]+Query2[[#This Row],[Column11]]/J622+K622)</f>
        <v>#DIV/0!</v>
      </c>
      <c r="X564" s="104">
        <f>(Query2[[#This Row],[Column5]]+Query2[[#This Row],[Column6]])</f>
        <v>0</v>
      </c>
      <c r="Y564" s="104">
        <f>(Query2[[#This Row],[Column7]]+Query2[[#This Row],[Column8]])</f>
        <v>0</v>
      </c>
      <c r="Z564" s="104">
        <f>(Query2[[#This Row],[Column10]]+Query2[[#This Row],[Column11]])</f>
        <v>154863</v>
      </c>
      <c r="AA564" s="104">
        <f>(Query2[[#This Row],[Column12]]+Query2[[#This Row],[Column13]])</f>
        <v>5198.9584249999998</v>
      </c>
      <c r="AB564" s="104" t="e">
        <f>(G622+H622/E622+F622)</f>
        <v>#DIV/0!</v>
      </c>
      <c r="AC564" s="104" t="e">
        <f>(G622+H622/D622)</f>
        <v>#DIV/0!</v>
      </c>
      <c r="AD564" s="104" t="e">
        <f>(E622+F622/D622)</f>
        <v>#DIV/0!</v>
      </c>
      <c r="AE564" s="104" t="e">
        <f>(L622+M622/J622+K622)</f>
        <v>#DIV/0!</v>
      </c>
      <c r="AF564" s="104" t="e">
        <f>(Query2[[#This Row],[Column12]]+Query2[[#This Row],[Column13]]/I622)</f>
        <v>#DIV/0!</v>
      </c>
      <c r="AG564" s="104" t="e">
        <f>(J622+K622/I622)</f>
        <v>#DIV/0!</v>
      </c>
      <c r="AH564" s="102" t="s">
        <v>170</v>
      </c>
    </row>
    <row r="565" spans="1:34">
      <c r="A565" s="105" t="s">
        <v>213</v>
      </c>
      <c r="B565" s="101" t="s">
        <v>63</v>
      </c>
      <c r="C565" s="101" t="s">
        <v>92</v>
      </c>
      <c r="D565" s="101">
        <v>0</v>
      </c>
      <c r="E565" s="101">
        <v>0</v>
      </c>
      <c r="F565" s="101">
        <v>0</v>
      </c>
      <c r="G565" s="101">
        <v>0</v>
      </c>
      <c r="H565" s="101">
        <v>0</v>
      </c>
      <c r="I565" s="101">
        <v>2387527</v>
      </c>
      <c r="J565" s="101">
        <v>513143</v>
      </c>
      <c r="K565" s="101">
        <v>66949</v>
      </c>
      <c r="L565" s="101">
        <v>20654.75675</v>
      </c>
      <c r="M565" s="101">
        <v>667.59983550000004</v>
      </c>
      <c r="N565" s="101">
        <f>SUM(Query2[[#This Row],[Column5]],Query2[[#This Row],[Column6]])</f>
        <v>0</v>
      </c>
      <c r="O565" s="101">
        <f>SUM(Query2[[#This Row],[Column7]],Query2[[#This Row],[Column8]])</f>
        <v>0</v>
      </c>
      <c r="P565" s="101">
        <f>SUM(Query2[[#This Row],[Column10]],Query2[[#This Row],[Column11]])</f>
        <v>580092</v>
      </c>
      <c r="Q565" s="101">
        <f>SUM(Query2[[#This Row],[Column12]],Query2[[#This Row],[Column13]])</f>
        <v>21322.356585500002</v>
      </c>
      <c r="R565" s="103" t="e">
        <f>(Query2[[#This Row],[Column4]]/D623)</f>
        <v>#DIV/0!</v>
      </c>
      <c r="S565" s="103" t="e">
        <f>(Query2[[#This Row],[Column15]]/O629)</f>
        <v>#DIV/0!</v>
      </c>
      <c r="T565" s="103" t="e">
        <f>(Query2[[#This Row],[Column14]]/N629)</f>
        <v>#DIV/0!</v>
      </c>
      <c r="U565" s="103">
        <f>(Query2[[#This Row],[Column9]]/I623)</f>
        <v>24.905615305175093</v>
      </c>
      <c r="V565" s="103">
        <f>(Query2[[#This Row],[Column17]]/Q629)</f>
        <v>0.53336614373558577</v>
      </c>
      <c r="W565" s="103">
        <f>(Query2[[#This Row],[Column10]]+Query2[[#This Row],[Column11]]/J623+K623)</f>
        <v>539409.49704641348</v>
      </c>
      <c r="X565" s="104">
        <f>(Query2[[#This Row],[Column5]]+Query2[[#This Row],[Column6]])</f>
        <v>0</v>
      </c>
      <c r="Y565" s="104">
        <f>(Query2[[#This Row],[Column7]]+Query2[[#This Row],[Column8]])</f>
        <v>0</v>
      </c>
      <c r="Z565" s="104">
        <f>(Query2[[#This Row],[Column10]]+Query2[[#This Row],[Column11]])</f>
        <v>580092</v>
      </c>
      <c r="AA565" s="104">
        <f>(Query2[[#This Row],[Column12]]+Query2[[#This Row],[Column13]])</f>
        <v>21322.356585500002</v>
      </c>
      <c r="AB565" s="104" t="e">
        <f>(G623+H623/E623+F623)</f>
        <v>#DIV/0!</v>
      </c>
      <c r="AC565" s="104" t="e">
        <f>(G623+H623/D623)</f>
        <v>#DIV/0!</v>
      </c>
      <c r="AD565" s="104" t="e">
        <f>(E623+F623/D623)</f>
        <v>#DIV/0!</v>
      </c>
      <c r="AE565" s="104">
        <f>(L623+M623/J623+K623)</f>
        <v>26246.783211542279</v>
      </c>
      <c r="AF565" s="104">
        <f>(Query2[[#This Row],[Column12]]+Query2[[#This Row],[Column13]]/I623)</f>
        <v>20654.763714103308</v>
      </c>
      <c r="AG565" s="104">
        <f>(J623+K623/I623)</f>
        <v>1185.2734110136341</v>
      </c>
      <c r="AH565" s="102" t="s">
        <v>170</v>
      </c>
    </row>
    <row r="566" spans="1:34">
      <c r="A566" s="105" t="s">
        <v>213</v>
      </c>
      <c r="B566" s="101" t="s">
        <v>64</v>
      </c>
      <c r="C566" s="101" t="s">
        <v>92</v>
      </c>
      <c r="D566" s="101">
        <v>0</v>
      </c>
      <c r="E566" s="101">
        <v>0</v>
      </c>
      <c r="F566" s="101">
        <v>0</v>
      </c>
      <c r="G566" s="101">
        <v>0</v>
      </c>
      <c r="H566" s="101">
        <v>0</v>
      </c>
      <c r="I566" s="101">
        <v>876967</v>
      </c>
      <c r="J566" s="101">
        <v>785226</v>
      </c>
      <c r="K566" s="101">
        <v>162201</v>
      </c>
      <c r="L566" s="101">
        <v>19257.127</v>
      </c>
      <c r="M566" s="101">
        <v>2986.5473517999999</v>
      </c>
      <c r="N566" s="101">
        <f>SUM(Query2[[#This Row],[Column5]],Query2[[#This Row],[Column6]])</f>
        <v>0</v>
      </c>
      <c r="O566" s="101">
        <f>SUM(Query2[[#This Row],[Column7]],Query2[[#This Row],[Column8]])</f>
        <v>0</v>
      </c>
      <c r="P566" s="101">
        <f>SUM(Query2[[#This Row],[Column10]],Query2[[#This Row],[Column11]])</f>
        <v>947427</v>
      </c>
      <c r="Q566" s="101">
        <f>SUM(Query2[[#This Row],[Column12]],Query2[[#This Row],[Column13]])</f>
        <v>22243.6743518</v>
      </c>
      <c r="R566" s="103" t="e">
        <f>(Query2[[#This Row],[Column4]]/D624)</f>
        <v>#DIV/0!</v>
      </c>
      <c r="S566" s="103" t="e">
        <f>(Query2[[#This Row],[Column15]]/O630)</f>
        <v>#DIV/0!</v>
      </c>
      <c r="T566" s="103" t="e">
        <f>(Query2[[#This Row],[Column14]]/N630)</f>
        <v>#DIV/0!</v>
      </c>
      <c r="U566" s="103">
        <f>(Query2[[#This Row],[Column9]]/I624)</f>
        <v>1.4327461537854537E-2</v>
      </c>
      <c r="V566" s="103">
        <f>(Query2[[#This Row],[Column17]]/Q630)</f>
        <v>1.215596728040415</v>
      </c>
      <c r="W566" s="103">
        <f>(Query2[[#This Row],[Column10]]+Query2[[#This Row],[Column11]]/J624+K624)</f>
        <v>3405585.0989169814</v>
      </c>
      <c r="X566" s="104">
        <f>(Query2[[#This Row],[Column5]]+Query2[[#This Row],[Column6]])</f>
        <v>0</v>
      </c>
      <c r="Y566" s="104">
        <f>(Query2[[#This Row],[Column7]]+Query2[[#This Row],[Column8]])</f>
        <v>0</v>
      </c>
      <c r="Z566" s="104">
        <f>(Query2[[#This Row],[Column10]]+Query2[[#This Row],[Column11]])</f>
        <v>947427</v>
      </c>
      <c r="AA566" s="104">
        <f>(Query2[[#This Row],[Column12]]+Query2[[#This Row],[Column13]])</f>
        <v>22243.6743518</v>
      </c>
      <c r="AB566" s="104" t="e">
        <f>(G624+H624/E624+F624)</f>
        <v>#DIV/0!</v>
      </c>
      <c r="AC566" s="104" t="e">
        <f>(G624+H624/D624)</f>
        <v>#DIV/0!</v>
      </c>
      <c r="AD566" s="104" t="e">
        <f>(E624+F624/D624)</f>
        <v>#DIV/0!</v>
      </c>
      <c r="AE566" s="104">
        <f>(L624+M624/J624+K624)</f>
        <v>2673216.6607896928</v>
      </c>
      <c r="AF566" s="104">
        <f>(Query2[[#This Row],[Column12]]+Query2[[#This Row],[Column13]]/I624)</f>
        <v>19257.127048792761</v>
      </c>
      <c r="AG566" s="104">
        <f>(J624+K624/I624)</f>
        <v>1639769.0428101546</v>
      </c>
      <c r="AH566" s="102" t="s">
        <v>170</v>
      </c>
    </row>
    <row r="567" spans="1:34">
      <c r="A567" s="105" t="s">
        <v>213</v>
      </c>
      <c r="B567" s="101" t="s">
        <v>65</v>
      </c>
      <c r="C567" s="101" t="s">
        <v>92</v>
      </c>
      <c r="D567" s="101">
        <v>0</v>
      </c>
      <c r="E567" s="101">
        <v>0</v>
      </c>
      <c r="F567" s="101">
        <v>0</v>
      </c>
      <c r="G567" s="101">
        <v>0</v>
      </c>
      <c r="H567" s="101">
        <v>0</v>
      </c>
      <c r="I567" s="101">
        <v>3320413</v>
      </c>
      <c r="J567" s="101">
        <v>596224</v>
      </c>
      <c r="K567" s="101">
        <v>169978</v>
      </c>
      <c r="L567" s="101">
        <v>29870.324509999999</v>
      </c>
      <c r="M567" s="101">
        <v>1500.7255898000001</v>
      </c>
      <c r="N567" s="101">
        <f>SUM(Query2[[#This Row],[Column5]],Query2[[#This Row],[Column6]])</f>
        <v>0</v>
      </c>
      <c r="O567" s="101">
        <f>SUM(Query2[[#This Row],[Column7]],Query2[[#This Row],[Column8]])</f>
        <v>0</v>
      </c>
      <c r="P567" s="101">
        <f>SUM(Query2[[#This Row],[Column10]],Query2[[#This Row],[Column11]])</f>
        <v>766202</v>
      </c>
      <c r="Q567" s="101">
        <f>SUM(Query2[[#This Row],[Column12]],Query2[[#This Row],[Column13]])</f>
        <v>31371.050099799999</v>
      </c>
      <c r="R567" s="103" t="e">
        <f>(Query2[[#This Row],[Column4]]/#REF!)</f>
        <v>#REF!</v>
      </c>
      <c r="S567" s="103" t="e">
        <f>(Query2[[#This Row],[Column15]]/O631)</f>
        <v>#DIV/0!</v>
      </c>
      <c r="T567" s="103" t="e">
        <f>(Query2[[#This Row],[Column14]]/N631)</f>
        <v>#DIV/0!</v>
      </c>
      <c r="U567" s="103" t="e">
        <f>(Query2[[#This Row],[Column9]]/#REF!)</f>
        <v>#REF!</v>
      </c>
      <c r="V567" s="103">
        <f>(Query2[[#This Row],[Column17]]/Q631)</f>
        <v>22.624512380721765</v>
      </c>
      <c r="W567" s="103" t="e">
        <f>(Query2[[#This Row],[Column10]]+Query2[[#This Row],[Column11]]/#REF!+#REF!)</f>
        <v>#REF!</v>
      </c>
      <c r="X567" s="104">
        <f>(Query2[[#This Row],[Column5]]+Query2[[#This Row],[Column6]])</f>
        <v>0</v>
      </c>
      <c r="Y567" s="104">
        <f>(Query2[[#This Row],[Column7]]+Query2[[#This Row],[Column8]])</f>
        <v>0</v>
      </c>
      <c r="Z567" s="104">
        <f>(Query2[[#This Row],[Column10]]+Query2[[#This Row],[Column11]])</f>
        <v>766202</v>
      </c>
      <c r="AA567" s="104">
        <f>(Query2[[#This Row],[Column12]]+Query2[[#This Row],[Column13]])</f>
        <v>31371.050099799999</v>
      </c>
      <c r="AB567" s="104" t="e">
        <f>(#REF!+#REF!/#REF!+#REF!)</f>
        <v>#REF!</v>
      </c>
      <c r="AC567" s="104" t="e">
        <f>(#REF!+#REF!/#REF!)</f>
        <v>#REF!</v>
      </c>
      <c r="AD567" s="104" t="e">
        <f>(#REF!+#REF!/#REF!)</f>
        <v>#REF!</v>
      </c>
      <c r="AE567" s="104" t="e">
        <f>(#REF!+#REF!/#REF!+#REF!)</f>
        <v>#REF!</v>
      </c>
      <c r="AF567" s="104" t="e">
        <f>(Query2[[#This Row],[Column12]]+Query2[[#This Row],[Column13]]/#REF!)</f>
        <v>#REF!</v>
      </c>
      <c r="AG567" s="104" t="e">
        <f>(#REF!+#REF!/#REF!)</f>
        <v>#REF!</v>
      </c>
      <c r="AH567" s="102" t="s">
        <v>170</v>
      </c>
    </row>
    <row r="568" spans="1:34">
      <c r="A568" s="105" t="s">
        <v>213</v>
      </c>
      <c r="B568" s="101" t="s">
        <v>66</v>
      </c>
      <c r="C568" s="101" t="s">
        <v>92</v>
      </c>
      <c r="D568" s="101">
        <v>0</v>
      </c>
      <c r="E568" s="101">
        <v>0</v>
      </c>
      <c r="F568" s="101">
        <v>0</v>
      </c>
      <c r="G568" s="101">
        <v>0</v>
      </c>
      <c r="H568" s="101">
        <v>0</v>
      </c>
      <c r="I568" s="101">
        <v>1486402</v>
      </c>
      <c r="J568" s="101">
        <v>201449</v>
      </c>
      <c r="K568" s="101">
        <v>74450</v>
      </c>
      <c r="L568" s="101">
        <v>8897.1290000000008</v>
      </c>
      <c r="M568" s="101">
        <v>811.45835840000007</v>
      </c>
      <c r="N568" s="101">
        <f>SUM(Query2[[#This Row],[Column5]],Query2[[#This Row],[Column6]])</f>
        <v>0</v>
      </c>
      <c r="O568" s="101">
        <f>SUM(Query2[[#This Row],[Column7]],Query2[[#This Row],[Column8]])</f>
        <v>0</v>
      </c>
      <c r="P568" s="101">
        <f>SUM(Query2[[#This Row],[Column10]],Query2[[#This Row],[Column11]])</f>
        <v>275899</v>
      </c>
      <c r="Q568" s="101">
        <f>SUM(Query2[[#This Row],[Column12]],Query2[[#This Row],[Column13]])</f>
        <v>9708.5873584000001</v>
      </c>
      <c r="R568" s="103" t="e">
        <f>(Query2[[#This Row],[Column4]]/D625)</f>
        <v>#DIV/0!</v>
      </c>
      <c r="S568" s="103" t="e">
        <f>(Query2[[#This Row],[Column15]]/O632)</f>
        <v>#DIV/0!</v>
      </c>
      <c r="T568" s="103" t="e">
        <f>(Query2[[#This Row],[Column14]]/N632)</f>
        <v>#DIV/0!</v>
      </c>
      <c r="U568" s="103">
        <f>(Query2[[#This Row],[Column9]]/I625)</f>
        <v>1.0743159051157143</v>
      </c>
      <c r="V568" s="103">
        <f>(Query2[[#This Row],[Column17]]/Q632)</f>
        <v>4.4462530104940265</v>
      </c>
      <c r="W568" s="103">
        <f>(Query2[[#This Row],[Column10]]+Query2[[#This Row],[Column11]]/J625+K625)</f>
        <v>561829.11931223585</v>
      </c>
      <c r="X568" s="104">
        <f>(Query2[[#This Row],[Column5]]+Query2[[#This Row],[Column6]])</f>
        <v>0</v>
      </c>
      <c r="Y568" s="104">
        <f>(Query2[[#This Row],[Column7]]+Query2[[#This Row],[Column8]])</f>
        <v>0</v>
      </c>
      <c r="Z568" s="104">
        <f>(Query2[[#This Row],[Column10]]+Query2[[#This Row],[Column11]])</f>
        <v>275899</v>
      </c>
      <c r="AA568" s="104">
        <f>(Query2[[#This Row],[Column12]]+Query2[[#This Row],[Column13]])</f>
        <v>9708.5873584000001</v>
      </c>
      <c r="AB568" s="104" t="e">
        <f t="shared" ref="AB568:AB577" si="153">(G625+H625/E625+F625)</f>
        <v>#DIV/0!</v>
      </c>
      <c r="AC568" s="104" t="e">
        <f t="shared" ref="AC568:AC577" si="154">(G625+H625/D625)</f>
        <v>#DIV/0!</v>
      </c>
      <c r="AD568" s="104" t="e">
        <f t="shared" ref="AD568:AD577" si="155">(E625+F625/D625)</f>
        <v>#DIV/0!</v>
      </c>
      <c r="AE568" s="104">
        <f t="shared" ref="AE568:AE577" si="156">(L625+M625/J625+K625)</f>
        <v>401286.68791314313</v>
      </c>
      <c r="AF568" s="104">
        <f>(Query2[[#This Row],[Column12]]+Query2[[#This Row],[Column13]]/I625)</f>
        <v>8897.1295864918247</v>
      </c>
      <c r="AG568" s="104">
        <f t="shared" ref="AG568:AG577" si="157">(J625+K625/I625)</f>
        <v>623993.26046921755</v>
      </c>
      <c r="AH568" s="102" t="s">
        <v>170</v>
      </c>
    </row>
    <row r="569" spans="1:34">
      <c r="A569" s="105" t="s">
        <v>213</v>
      </c>
      <c r="B569" s="101" t="s">
        <v>67</v>
      </c>
      <c r="C569" s="101" t="s">
        <v>92</v>
      </c>
      <c r="D569" s="101">
        <v>0</v>
      </c>
      <c r="E569" s="101">
        <v>0</v>
      </c>
      <c r="F569" s="101">
        <v>0</v>
      </c>
      <c r="G569" s="101">
        <v>0</v>
      </c>
      <c r="H569" s="101">
        <v>0</v>
      </c>
      <c r="I569" s="101">
        <v>201646</v>
      </c>
      <c r="J569" s="101">
        <v>24084</v>
      </c>
      <c r="K569" s="101">
        <v>16573</v>
      </c>
      <c r="L569" s="101">
        <v>898.00671999999997</v>
      </c>
      <c r="M569" s="101">
        <v>159.52685929999998</v>
      </c>
      <c r="N569" s="101">
        <f>SUM(Query2[[#This Row],[Column5]],Query2[[#This Row],[Column6]])</f>
        <v>0</v>
      </c>
      <c r="O569" s="101">
        <f>SUM(Query2[[#This Row],[Column7]],Query2[[#This Row],[Column8]])</f>
        <v>0</v>
      </c>
      <c r="P569" s="101">
        <f>SUM(Query2[[#This Row],[Column10]],Query2[[#This Row],[Column11]])</f>
        <v>40657</v>
      </c>
      <c r="Q569" s="101">
        <f>SUM(Query2[[#This Row],[Column12]],Query2[[#This Row],[Column13]])</f>
        <v>1057.5335792999999</v>
      </c>
      <c r="R569" s="103" t="e">
        <f>(Query2[[#This Row],[Column4]]/D626)</f>
        <v>#DIV/0!</v>
      </c>
      <c r="S569" s="103" t="e">
        <f>(Query2[[#This Row],[Column15]]/O633)</f>
        <v>#DIV/0!</v>
      </c>
      <c r="T569" s="103" t="e">
        <f>(Query2[[#This Row],[Column14]]/N633)</f>
        <v>#DIV/0!</v>
      </c>
      <c r="U569" s="103">
        <f>(Query2[[#This Row],[Column9]]/I626)</f>
        <v>1.4397423905981137</v>
      </c>
      <c r="V569" s="103">
        <f>(Query2[[#This Row],[Column17]]/Q633)</f>
        <v>1.3219118397318378E-2</v>
      </c>
      <c r="W569" s="103">
        <f>(Query2[[#This Row],[Column10]]+Query2[[#This Row],[Column11]]/J626+K626)</f>
        <v>97118.173735743039</v>
      </c>
      <c r="X569" s="104">
        <f>(Query2[[#This Row],[Column5]]+Query2[[#This Row],[Column6]])</f>
        <v>0</v>
      </c>
      <c r="Y569" s="104">
        <f>(Query2[[#This Row],[Column7]]+Query2[[#This Row],[Column8]])</f>
        <v>0</v>
      </c>
      <c r="Z569" s="104">
        <f>(Query2[[#This Row],[Column10]]+Query2[[#This Row],[Column11]])</f>
        <v>40657</v>
      </c>
      <c r="AA569" s="104">
        <f>(Query2[[#This Row],[Column12]]+Query2[[#This Row],[Column13]])</f>
        <v>1057.5335792999999</v>
      </c>
      <c r="AB569" s="104" t="e">
        <f t="shared" si="153"/>
        <v>#DIV/0!</v>
      </c>
      <c r="AC569" s="104" t="e">
        <f t="shared" si="154"/>
        <v>#DIV/0!</v>
      </c>
      <c r="AD569" s="104" t="e">
        <f t="shared" si="155"/>
        <v>#DIV/0!</v>
      </c>
      <c r="AE569" s="104">
        <f t="shared" si="156"/>
        <v>77826.614214926332</v>
      </c>
      <c r="AF569" s="104">
        <f>(Query2[[#This Row],[Column12]]+Query2[[#This Row],[Column13]]/I626)</f>
        <v>898.00785901382505</v>
      </c>
      <c r="AG569" s="104">
        <f t="shared" si="157"/>
        <v>95392.521459120209</v>
      </c>
      <c r="AH569" s="102" t="s">
        <v>170</v>
      </c>
    </row>
    <row r="570" spans="1:34">
      <c r="A570" s="105" t="s">
        <v>213</v>
      </c>
      <c r="B570" s="101" t="s">
        <v>68</v>
      </c>
      <c r="C570" s="101" t="s">
        <v>92</v>
      </c>
      <c r="D570" s="101">
        <v>0</v>
      </c>
      <c r="E570" s="101">
        <v>0</v>
      </c>
      <c r="F570" s="101">
        <v>0</v>
      </c>
      <c r="G570" s="101">
        <v>0</v>
      </c>
      <c r="H570" s="101">
        <v>0</v>
      </c>
      <c r="I570" s="101">
        <v>90903</v>
      </c>
      <c r="J570" s="101">
        <v>38160</v>
      </c>
      <c r="K570" s="101">
        <v>28984</v>
      </c>
      <c r="L570" s="101">
        <v>1329.65227</v>
      </c>
      <c r="M570" s="101">
        <v>377.1487644</v>
      </c>
      <c r="N570" s="101">
        <f>SUM(Query2[[#This Row],[Column5]],Query2[[#This Row],[Column6]])</f>
        <v>0</v>
      </c>
      <c r="O570" s="101">
        <f>SUM(Query2[[#This Row],[Column7]],Query2[[#This Row],[Column8]])</f>
        <v>0</v>
      </c>
      <c r="P570" s="101">
        <f>SUM(Query2[[#This Row],[Column10]],Query2[[#This Row],[Column11]])</f>
        <v>67144</v>
      </c>
      <c r="Q570" s="101">
        <f>SUM(Query2[[#This Row],[Column12]],Query2[[#This Row],[Column13]])</f>
        <v>1706.8010343999999</v>
      </c>
      <c r="R570" s="103" t="e">
        <f>(Query2[[#This Row],[Column4]]/D627)</f>
        <v>#DIV/0!</v>
      </c>
      <c r="S570" s="103" t="e">
        <f>(Query2[[#This Row],[Column15]]/O634)</f>
        <v>#DIV/0!</v>
      </c>
      <c r="T570" s="103" t="e">
        <f>(Query2[[#This Row],[Column14]]/N634)</f>
        <v>#DIV/0!</v>
      </c>
      <c r="U570" s="103">
        <f>(Query2[[#This Row],[Column9]]/I627)</f>
        <v>3.7566529616036452E-2</v>
      </c>
      <c r="V570" s="103">
        <f>(Query2[[#This Row],[Column17]]/Q634)</f>
        <v>0.29258807830500622</v>
      </c>
      <c r="W570" s="103">
        <f>(Query2[[#This Row],[Column10]]+Query2[[#This Row],[Column11]]/J627+K627)</f>
        <v>104684.05262393423</v>
      </c>
      <c r="X570" s="104">
        <f>(Query2[[#This Row],[Column5]]+Query2[[#This Row],[Column6]])</f>
        <v>0</v>
      </c>
      <c r="Y570" s="104">
        <f>(Query2[[#This Row],[Column7]]+Query2[[#This Row],[Column8]])</f>
        <v>0</v>
      </c>
      <c r="Z570" s="104">
        <f>(Query2[[#This Row],[Column10]]+Query2[[#This Row],[Column11]])</f>
        <v>67144</v>
      </c>
      <c r="AA570" s="104">
        <f>(Query2[[#This Row],[Column12]]+Query2[[#This Row],[Column13]])</f>
        <v>1706.8010343999999</v>
      </c>
      <c r="AB570" s="104" t="e">
        <f t="shared" si="153"/>
        <v>#DIV/0!</v>
      </c>
      <c r="AC570" s="104" t="e">
        <f t="shared" si="154"/>
        <v>#DIV/0!</v>
      </c>
      <c r="AD570" s="104" t="e">
        <f t="shared" si="155"/>
        <v>#DIV/0!</v>
      </c>
      <c r="AE570" s="104">
        <f t="shared" si="156"/>
        <v>90301.090158654872</v>
      </c>
      <c r="AF570" s="104">
        <f>(Query2[[#This Row],[Column12]]+Query2[[#This Row],[Column13]]/I627)</f>
        <v>1329.6524258603151</v>
      </c>
      <c r="AG570" s="104">
        <f t="shared" si="157"/>
        <v>550776.02749167592</v>
      </c>
      <c r="AH570" s="102" t="s">
        <v>170</v>
      </c>
    </row>
    <row r="571" spans="1:34">
      <c r="A571" s="105" t="s">
        <v>213</v>
      </c>
      <c r="B571" s="101" t="s">
        <v>69</v>
      </c>
      <c r="C571" s="101" t="s">
        <v>92</v>
      </c>
      <c r="D571" s="101">
        <v>0</v>
      </c>
      <c r="E571" s="101">
        <v>0</v>
      </c>
      <c r="F571" s="101">
        <v>0</v>
      </c>
      <c r="G571" s="101">
        <v>0</v>
      </c>
      <c r="H571" s="101">
        <v>0</v>
      </c>
      <c r="I571" s="101">
        <v>5597583</v>
      </c>
      <c r="J571" s="101">
        <v>1632911</v>
      </c>
      <c r="K571" s="101">
        <v>431038</v>
      </c>
      <c r="L571" s="101">
        <v>63176.731206199998</v>
      </c>
      <c r="M571" s="101">
        <v>5321.7420379999994</v>
      </c>
      <c r="N571" s="101">
        <f>SUM(Query2[[#This Row],[Column5]],Query2[[#This Row],[Column6]])</f>
        <v>0</v>
      </c>
      <c r="O571" s="101">
        <f>SUM(Query2[[#This Row],[Column7]],Query2[[#This Row],[Column8]])</f>
        <v>0</v>
      </c>
      <c r="P571" s="101">
        <f>SUM(Query2[[#This Row],[Column10]],Query2[[#This Row],[Column11]])</f>
        <v>2063949</v>
      </c>
      <c r="Q571" s="101">
        <f>SUM(Query2[[#This Row],[Column12]],Query2[[#This Row],[Column13]])</f>
        <v>68498.473244199995</v>
      </c>
      <c r="R571" s="103" t="e">
        <f>(Query2[[#This Row],[Column4]]/D628)</f>
        <v>#DIV/0!</v>
      </c>
      <c r="S571" s="103">
        <f>(Query2[[#This Row],[Column15]]/O635)</f>
        <v>0</v>
      </c>
      <c r="T571" s="103">
        <f>(Query2[[#This Row],[Column14]]/N635)</f>
        <v>0</v>
      </c>
      <c r="U571" s="103">
        <f>(Query2[[#This Row],[Column9]]/I628)</f>
        <v>5.9957807895782613</v>
      </c>
      <c r="V571" s="103">
        <f>(Query2[[#This Row],[Column17]]/Q635)</f>
        <v>2.0324934709173561E-3</v>
      </c>
      <c r="W571" s="103">
        <f>(Query2[[#This Row],[Column10]]+Query2[[#This Row],[Column11]]/J628+K628)</f>
        <v>1829861.4943175693</v>
      </c>
      <c r="X571" s="104">
        <f>(Query2[[#This Row],[Column5]]+Query2[[#This Row],[Column6]])</f>
        <v>0</v>
      </c>
      <c r="Y571" s="104">
        <f>(Query2[[#This Row],[Column7]]+Query2[[#This Row],[Column8]])</f>
        <v>0</v>
      </c>
      <c r="Z571" s="104">
        <f>(Query2[[#This Row],[Column10]]+Query2[[#This Row],[Column11]])</f>
        <v>2063949</v>
      </c>
      <c r="AA571" s="104">
        <f>(Query2[[#This Row],[Column12]]+Query2[[#This Row],[Column13]])</f>
        <v>68498.473244199995</v>
      </c>
      <c r="AB571" s="104" t="e">
        <f t="shared" si="153"/>
        <v>#DIV/0!</v>
      </c>
      <c r="AC571" s="104" t="e">
        <f t="shared" si="154"/>
        <v>#DIV/0!</v>
      </c>
      <c r="AD571" s="104" t="e">
        <f t="shared" si="155"/>
        <v>#DIV/0!</v>
      </c>
      <c r="AE571" s="104">
        <f t="shared" si="156"/>
        <v>218868.16122308245</v>
      </c>
      <c r="AF571" s="104">
        <f>(Query2[[#This Row],[Column12]]+Query2[[#This Row],[Column13]]/I628)</f>
        <v>63176.736906517202</v>
      </c>
      <c r="AG571" s="104">
        <f t="shared" si="157"/>
        <v>871986.21096052113</v>
      </c>
      <c r="AH571" s="102" t="s">
        <v>170</v>
      </c>
    </row>
    <row r="572" spans="1:34">
      <c r="A572" s="105" t="s">
        <v>213</v>
      </c>
      <c r="B572" s="101" t="s">
        <v>70</v>
      </c>
      <c r="C572" s="101" t="s">
        <v>92</v>
      </c>
      <c r="D572" s="101">
        <v>0</v>
      </c>
      <c r="E572" s="101">
        <v>0</v>
      </c>
      <c r="F572" s="101">
        <v>0</v>
      </c>
      <c r="G572" s="101">
        <v>0</v>
      </c>
      <c r="H572" s="101">
        <v>0</v>
      </c>
      <c r="I572" s="101">
        <v>481200</v>
      </c>
      <c r="J572" s="101">
        <v>147854</v>
      </c>
      <c r="K572" s="101">
        <v>50622</v>
      </c>
      <c r="L572" s="101">
        <v>4430.2921299999998</v>
      </c>
      <c r="M572" s="101">
        <v>541.00894000000005</v>
      </c>
      <c r="N572" s="101">
        <f>SUM(Query2[[#This Row],[Column5]],Query2[[#This Row],[Column6]])</f>
        <v>0</v>
      </c>
      <c r="O572" s="101">
        <f>SUM(Query2[[#This Row],[Column7]],Query2[[#This Row],[Column8]])</f>
        <v>0</v>
      </c>
      <c r="P572" s="101">
        <f>SUM(Query2[[#This Row],[Column10]],Query2[[#This Row],[Column11]])</f>
        <v>198476</v>
      </c>
      <c r="Q572" s="101">
        <f>SUM(Query2[[#This Row],[Column12]],Query2[[#This Row],[Column13]])</f>
        <v>4971.3010699999995</v>
      </c>
      <c r="R572" s="103" t="e">
        <f>(Query2[[#This Row],[Column4]]/D629)</f>
        <v>#DIV/0!</v>
      </c>
      <c r="S572" s="103" t="e">
        <f>(Query2[[#This Row],[Column15]]/O636)</f>
        <v>#DIV/0!</v>
      </c>
      <c r="T572" s="103" t="e">
        <f>(Query2[[#This Row],[Column14]]/N636)</f>
        <v>#DIV/0!</v>
      </c>
      <c r="U572" s="103">
        <f>(Query2[[#This Row],[Column9]]/I629)</f>
        <v>0.14248945542496325</v>
      </c>
      <c r="V572" s="103" t="e">
        <f>(Query2[[#This Row],[Column17]]/Q636)</f>
        <v>#DIV/0!</v>
      </c>
      <c r="W572" s="103">
        <f>(Query2[[#This Row],[Column10]]+Query2[[#This Row],[Column11]]/J629+K629)</f>
        <v>342171.0683492723</v>
      </c>
      <c r="X572" s="104">
        <f>(Query2[[#This Row],[Column5]]+Query2[[#This Row],[Column6]])</f>
        <v>0</v>
      </c>
      <c r="Y572" s="104">
        <f>(Query2[[#This Row],[Column7]]+Query2[[#This Row],[Column8]])</f>
        <v>0</v>
      </c>
      <c r="Z572" s="104">
        <f>(Query2[[#This Row],[Column10]]+Query2[[#This Row],[Column11]])</f>
        <v>198476</v>
      </c>
      <c r="AA572" s="104">
        <f>(Query2[[#This Row],[Column12]]+Query2[[#This Row],[Column13]])</f>
        <v>4971.3010699999995</v>
      </c>
      <c r="AB572" s="104" t="e">
        <f t="shared" si="153"/>
        <v>#DIV/0!</v>
      </c>
      <c r="AC572" s="104" t="e">
        <f t="shared" si="154"/>
        <v>#DIV/0!</v>
      </c>
      <c r="AD572" s="104" t="e">
        <f t="shared" si="155"/>
        <v>#DIV/0!</v>
      </c>
      <c r="AE572" s="104">
        <f t="shared" si="156"/>
        <v>232561.69942888146</v>
      </c>
      <c r="AF572" s="104">
        <f>(Query2[[#This Row],[Column12]]+Query2[[#This Row],[Column13]]/I629)</f>
        <v>4430.2922901996453</v>
      </c>
      <c r="AG572" s="104">
        <f t="shared" si="157"/>
        <v>740637.05753974128</v>
      </c>
      <c r="AH572" s="102" t="s">
        <v>170</v>
      </c>
    </row>
    <row r="573" spans="1:34">
      <c r="A573" s="101"/>
      <c r="B573" s="101" t="s">
        <v>71</v>
      </c>
      <c r="C573" s="101"/>
      <c r="D573" s="101">
        <f t="shared" ref="D573:M573" si="158">SUM(D515:D572)</f>
        <v>58694212</v>
      </c>
      <c r="E573" s="101">
        <f t="shared" si="158"/>
        <v>437052</v>
      </c>
      <c r="F573" s="101">
        <f t="shared" si="158"/>
        <v>149059215</v>
      </c>
      <c r="G573" s="101">
        <f t="shared" si="158"/>
        <v>21700.931091899998</v>
      </c>
      <c r="H573" s="101">
        <f t="shared" si="158"/>
        <v>5113966.8804489002</v>
      </c>
      <c r="I573" s="101">
        <f t="shared" si="158"/>
        <v>865435000</v>
      </c>
      <c r="J573" s="101">
        <f t="shared" si="158"/>
        <v>505091205</v>
      </c>
      <c r="K573" s="101">
        <f t="shared" si="158"/>
        <v>352878514</v>
      </c>
      <c r="L573" s="101">
        <f t="shared" si="158"/>
        <v>24084218.394908603</v>
      </c>
      <c r="M573" s="101">
        <f t="shared" si="158"/>
        <v>5484704.0176530136</v>
      </c>
      <c r="N573" s="101">
        <f>SUM(Query2[[#This Row],[Column5]],Query2[[#This Row],[Column6]])</f>
        <v>149496267</v>
      </c>
      <c r="O573" s="101">
        <f>SUM(Query2[[#This Row],[Column7]],Query2[[#This Row],[Column8]])</f>
        <v>5135667.8115408001</v>
      </c>
      <c r="P573" s="101">
        <f>SUM(Query2[[#This Row],[Column10]],Query2[[#This Row],[Column11]])</f>
        <v>857969719</v>
      </c>
      <c r="Q573" s="101">
        <f>SUM(Query2[[#This Row],[Column12]],Query2[[#This Row],[Column13]])</f>
        <v>29568922.412561618</v>
      </c>
      <c r="R573" s="103" t="e">
        <f>(Query2[[#This Row],[Column4]]/D630)</f>
        <v>#DIV/0!</v>
      </c>
      <c r="S573" s="103" t="e">
        <f>(Query2[[#This Row],[Column15]]/O637)</f>
        <v>#DIV/0!</v>
      </c>
      <c r="T573" s="103" t="e">
        <f>(Query2[[#This Row],[Column14]]/N637)</f>
        <v>#DIV/0!</v>
      </c>
      <c r="U573" s="103">
        <f>(Query2[[#This Row],[Column9]]/I630)</f>
        <v>553.03106791897721</v>
      </c>
      <c r="V573" s="103" t="e">
        <f>(Query2[[#This Row],[Column17]]/Q637)</f>
        <v>#DIV/0!</v>
      </c>
      <c r="W573" s="103">
        <f>(Query2[[#This Row],[Column10]]+Query2[[#This Row],[Column11]]/J630+K630)</f>
        <v>505184589.42755866</v>
      </c>
      <c r="X573" s="104">
        <f>(Query2[[#This Row],[Column5]]+Query2[[#This Row],[Column6]])</f>
        <v>149496267</v>
      </c>
      <c r="Y573" s="104">
        <f>(Query2[[#This Row],[Column7]]+Query2[[#This Row],[Column8]])</f>
        <v>5135667.8115408001</v>
      </c>
      <c r="Z573" s="104">
        <f>(Query2[[#This Row],[Column10]]+Query2[[#This Row],[Column11]])</f>
        <v>857969719</v>
      </c>
      <c r="AA573" s="104">
        <f>(Query2[[#This Row],[Column12]]+Query2[[#This Row],[Column13]])</f>
        <v>29568922.412561618</v>
      </c>
      <c r="AB573" s="104" t="e">
        <f t="shared" si="153"/>
        <v>#DIV/0!</v>
      </c>
      <c r="AC573" s="104" t="e">
        <f t="shared" si="154"/>
        <v>#DIV/0!</v>
      </c>
      <c r="AD573" s="104" t="e">
        <f t="shared" si="155"/>
        <v>#DIV/0!</v>
      </c>
      <c r="AE573" s="104">
        <f t="shared" si="156"/>
        <v>109631.19547380692</v>
      </c>
      <c r="AF573" s="104">
        <f>(Query2[[#This Row],[Column12]]+Query2[[#This Row],[Column13]]/I630)</f>
        <v>24084221.899749197</v>
      </c>
      <c r="AG573" s="104">
        <f t="shared" si="157"/>
        <v>363632.05905447906</v>
      </c>
      <c r="AH573" s="102"/>
    </row>
    <row r="574" spans="1:34">
      <c r="A574" s="101"/>
      <c r="B574" s="101"/>
      <c r="C574" s="101"/>
      <c r="D574" s="101"/>
      <c r="E574" s="101"/>
      <c r="F574" s="101"/>
      <c r="G574" s="101"/>
      <c r="H574" s="101"/>
      <c r="I574" s="101"/>
      <c r="J574" s="101"/>
      <c r="K574" s="101"/>
      <c r="L574" s="101"/>
      <c r="M574" s="101"/>
      <c r="N574" s="101">
        <f>SUM(Query2[[#This Row],[Column5]],Query2[[#This Row],[Column6]])</f>
        <v>0</v>
      </c>
      <c r="O574" s="101">
        <f>SUM(Query2[[#This Row],[Column7]],Query2[[#This Row],[Column8]])</f>
        <v>0</v>
      </c>
      <c r="P574" s="101">
        <f>SUM(Query2[[#This Row],[Column10]],Query2[[#This Row],[Column11]])</f>
        <v>0</v>
      </c>
      <c r="Q574" s="101">
        <f>SUM(Query2[[#This Row],[Column12]],Query2[[#This Row],[Column13]])</f>
        <v>0</v>
      </c>
      <c r="R574" s="103" t="e">
        <f>(Query2[[#This Row],[Column4]]/D631)</f>
        <v>#DIV/0!</v>
      </c>
      <c r="S574" s="103" t="e">
        <f>(Query2[[#This Row],[Column15]]/O638)</f>
        <v>#DIV/0!</v>
      </c>
      <c r="T574" s="103" t="e">
        <f>(Query2[[#This Row],[Column14]]/N638)</f>
        <v>#DIV/0!</v>
      </c>
      <c r="U574" s="103">
        <f>(Query2[[#This Row],[Column9]]/I631)</f>
        <v>0</v>
      </c>
      <c r="V574" s="103" t="e">
        <f>(Query2[[#This Row],[Column17]]/Q638)</f>
        <v>#DIV/0!</v>
      </c>
      <c r="W574" s="103">
        <f>(Query2[[#This Row],[Column10]]+Query2[[#This Row],[Column11]]/J631+K631)</f>
        <v>19298</v>
      </c>
      <c r="X574" s="104">
        <f>(Query2[[#This Row],[Column5]]+Query2[[#This Row],[Column6]])</f>
        <v>0</v>
      </c>
      <c r="Y574" s="104">
        <f>(Query2[[#This Row],[Column7]]+Query2[[#This Row],[Column8]])</f>
        <v>0</v>
      </c>
      <c r="Z574" s="104">
        <f>(Query2[[#This Row],[Column10]]+Query2[[#This Row],[Column11]])</f>
        <v>0</v>
      </c>
      <c r="AA574" s="104">
        <f>(Query2[[#This Row],[Column12]]+Query2[[#This Row],[Column13]])</f>
        <v>0</v>
      </c>
      <c r="AB574" s="104" t="e">
        <f t="shared" si="153"/>
        <v>#DIV/0!</v>
      </c>
      <c r="AC574" s="104" t="e">
        <f t="shared" si="154"/>
        <v>#DIV/0!</v>
      </c>
      <c r="AD574" s="104" t="e">
        <f t="shared" si="155"/>
        <v>#DIV/0!</v>
      </c>
      <c r="AE574" s="104">
        <f t="shared" si="156"/>
        <v>20479.23052411712</v>
      </c>
      <c r="AF574" s="104">
        <f>(Query2[[#This Row],[Column12]]+Query2[[#This Row],[Column13]]/I631)</f>
        <v>0</v>
      </c>
      <c r="AG574" s="104">
        <f t="shared" si="157"/>
        <v>30452.091655624106</v>
      </c>
      <c r="AH574" s="102" t="s">
        <v>171</v>
      </c>
    </row>
    <row r="575" spans="1:34">
      <c r="A575" s="101"/>
      <c r="B575" s="101" t="s">
        <v>2</v>
      </c>
      <c r="C575" s="101"/>
      <c r="D575" s="101" t="s">
        <v>4</v>
      </c>
      <c r="E575" s="101"/>
      <c r="F575" s="101"/>
      <c r="G575" s="101"/>
      <c r="H575" s="101"/>
      <c r="I575" s="101" t="s">
        <v>5</v>
      </c>
      <c r="J575" s="101"/>
      <c r="K575" s="101"/>
      <c r="L575" s="101"/>
      <c r="M575" s="101"/>
      <c r="N575" s="101">
        <f>SUM(Query2[[#This Row],[Column5]],Query2[[#This Row],[Column6]])</f>
        <v>0</v>
      </c>
      <c r="O575" s="101">
        <f>SUM(Query2[[#This Row],[Column7]],Query2[[#This Row],[Column8]])</f>
        <v>0</v>
      </c>
      <c r="P575" s="101">
        <f>SUM(Query2[[#This Row],[Column10]],Query2[[#This Row],[Column11]])</f>
        <v>0</v>
      </c>
      <c r="Q575" s="101">
        <f>SUM(Query2[[#This Row],[Column12]],Query2[[#This Row],[Column13]])</f>
        <v>0</v>
      </c>
      <c r="R575" s="103" t="e">
        <f>(Query2[[#This Row],[Column4]]/D632)</f>
        <v>#VALUE!</v>
      </c>
      <c r="S575" s="103" t="e">
        <f>(Query2[[#This Row],[Column15]]/O639)</f>
        <v>#DIV/0!</v>
      </c>
      <c r="T575" s="103" t="e">
        <f>(Query2[[#This Row],[Column14]]/N639)</f>
        <v>#DIV/0!</v>
      </c>
      <c r="U575" s="103" t="e">
        <f>(Query2[[#This Row],[Column9]]/I632)</f>
        <v>#VALUE!</v>
      </c>
      <c r="V575" s="103" t="e">
        <f>(Query2[[#This Row],[Column17]]/Q639)</f>
        <v>#DIV/0!</v>
      </c>
      <c r="W575" s="103">
        <f>(Query2[[#This Row],[Column10]]+Query2[[#This Row],[Column11]]/J632+K632)</f>
        <v>33346</v>
      </c>
      <c r="X575" s="104">
        <f>(Query2[[#This Row],[Column5]]+Query2[[#This Row],[Column6]])</f>
        <v>0</v>
      </c>
      <c r="Y575" s="104">
        <f>(Query2[[#This Row],[Column7]]+Query2[[#This Row],[Column8]])</f>
        <v>0</v>
      </c>
      <c r="Z575" s="104">
        <f>(Query2[[#This Row],[Column10]]+Query2[[#This Row],[Column11]])</f>
        <v>0</v>
      </c>
      <c r="AA575" s="104">
        <f>(Query2[[#This Row],[Column12]]+Query2[[#This Row],[Column13]])</f>
        <v>0</v>
      </c>
      <c r="AB575" s="104" t="e">
        <f t="shared" si="153"/>
        <v>#DIV/0!</v>
      </c>
      <c r="AC575" s="104" t="e">
        <f t="shared" si="154"/>
        <v>#DIV/0!</v>
      </c>
      <c r="AD575" s="104" t="e">
        <f t="shared" si="155"/>
        <v>#DIV/0!</v>
      </c>
      <c r="AE575" s="104">
        <f t="shared" si="156"/>
        <v>35091.295159536632</v>
      </c>
      <c r="AF575" s="104">
        <f>(Query2[[#This Row],[Column12]]+Query2[[#This Row],[Column13]]/I632)</f>
        <v>0</v>
      </c>
      <c r="AG575" s="104">
        <f t="shared" si="157"/>
        <v>48057.294925088005</v>
      </c>
      <c r="AH575" s="102" t="s">
        <v>171</v>
      </c>
    </row>
    <row r="576" spans="1:34">
      <c r="A576" s="101"/>
      <c r="B576" s="101"/>
      <c r="C576" s="101"/>
      <c r="D576" s="101" t="s">
        <v>152</v>
      </c>
      <c r="E576" s="101" t="s">
        <v>153</v>
      </c>
      <c r="F576" s="101" t="s">
        <v>154</v>
      </c>
      <c r="G576" s="101" t="s">
        <v>155</v>
      </c>
      <c r="H576" s="101" t="s">
        <v>156</v>
      </c>
      <c r="I576" s="101" t="s">
        <v>157</v>
      </c>
      <c r="J576" s="101" t="s">
        <v>158</v>
      </c>
      <c r="K576" s="101" t="s">
        <v>159</v>
      </c>
      <c r="L576" s="101" t="s">
        <v>160</v>
      </c>
      <c r="M576" s="101" t="s">
        <v>161</v>
      </c>
      <c r="N576" s="101">
        <f>SUM(Query2[[#This Row],[Column5]],Query2[[#This Row],[Column6]])</f>
        <v>0</v>
      </c>
      <c r="O576" s="101">
        <f>SUM(Query2[[#This Row],[Column7]],Query2[[#This Row],[Column8]])</f>
        <v>0</v>
      </c>
      <c r="P576" s="101">
        <f>SUM(Query2[[#This Row],[Column10]],Query2[[#This Row],[Column11]])</f>
        <v>0</v>
      </c>
      <c r="Q576" s="101">
        <f>SUM(Query2[[#This Row],[Column12]],Query2[[#This Row],[Column13]])</f>
        <v>0</v>
      </c>
      <c r="R576" s="103" t="e">
        <f>(Query2[[#This Row],[Column4]]/D633)</f>
        <v>#VALUE!</v>
      </c>
      <c r="S576" s="103">
        <f>(Query2[[#This Row],[Column15]]/O640)</f>
        <v>0</v>
      </c>
      <c r="T576" s="103">
        <f>(Query2[[#This Row],[Column14]]/N640)</f>
        <v>0</v>
      </c>
      <c r="U576" s="103" t="e">
        <f>(Query2[[#This Row],[Column9]]/I633)</f>
        <v>#VALUE!</v>
      </c>
      <c r="V576" s="103">
        <f>(Query2[[#This Row],[Column17]]/Q640)</f>
        <v>0</v>
      </c>
      <c r="W576" s="103" t="e">
        <f>(Query2[[#This Row],[Column10]]+Query2[[#This Row],[Column11]]/J633+K633)</f>
        <v>#VALUE!</v>
      </c>
      <c r="X576" s="104" t="e">
        <f>(Query2[[#This Row],[Column5]]+Query2[[#This Row],[Column6]])</f>
        <v>#VALUE!</v>
      </c>
      <c r="Y576" s="104" t="e">
        <f>(Query2[[#This Row],[Column7]]+Query2[[#This Row],[Column8]])</f>
        <v>#VALUE!</v>
      </c>
      <c r="Z576" s="104" t="e">
        <f>(Query2[[#This Row],[Column10]]+Query2[[#This Row],[Column11]])</f>
        <v>#VALUE!</v>
      </c>
      <c r="AA576" s="104" t="e">
        <f>(Query2[[#This Row],[Column12]]+Query2[[#This Row],[Column13]])</f>
        <v>#VALUE!</v>
      </c>
      <c r="AB576" s="104" t="e">
        <f t="shared" si="153"/>
        <v>#DIV/0!</v>
      </c>
      <c r="AC576" s="104" t="e">
        <f t="shared" si="154"/>
        <v>#DIV/0!</v>
      </c>
      <c r="AD576" s="104" t="e">
        <f t="shared" si="155"/>
        <v>#DIV/0!</v>
      </c>
      <c r="AE576" s="104">
        <f t="shared" si="156"/>
        <v>541881.54042123468</v>
      </c>
      <c r="AF576" s="104" t="e">
        <f>(Query2[[#This Row],[Column12]]+Query2[[#This Row],[Column13]]/I633)</f>
        <v>#VALUE!</v>
      </c>
      <c r="AG576" s="104">
        <f t="shared" si="157"/>
        <v>1887806.0827530099</v>
      </c>
      <c r="AH576" s="102" t="s">
        <v>171</v>
      </c>
    </row>
    <row r="577" spans="1:34">
      <c r="A577" s="101"/>
      <c r="B577" s="101"/>
      <c r="C577" s="101"/>
      <c r="D577" s="101"/>
      <c r="E577" s="101" t="s">
        <v>6</v>
      </c>
      <c r="F577" s="101" t="s">
        <v>115</v>
      </c>
      <c r="G577" s="101" t="s">
        <v>6</v>
      </c>
      <c r="H577" s="101" t="s">
        <v>115</v>
      </c>
      <c r="I577" s="101"/>
      <c r="J577" s="101" t="s">
        <v>6</v>
      </c>
      <c r="K577" s="101" t="s">
        <v>115</v>
      </c>
      <c r="L577" s="101" t="s">
        <v>6</v>
      </c>
      <c r="M577" s="101" t="s">
        <v>115</v>
      </c>
      <c r="N577" s="101">
        <f>SUM(Query2[[#This Row],[Column5]],Query2[[#This Row],[Column6]])</f>
        <v>0</v>
      </c>
      <c r="O577" s="101">
        <f>SUM(Query2[[#This Row],[Column7]],Query2[[#This Row],[Column8]])</f>
        <v>0</v>
      </c>
      <c r="P577" s="101">
        <f>SUM(Query2[[#This Row],[Column10]],Query2[[#This Row],[Column11]])</f>
        <v>0</v>
      </c>
      <c r="Q577" s="101">
        <f>SUM(Query2[[#This Row],[Column12]],Query2[[#This Row],[Column13]])</f>
        <v>0</v>
      </c>
      <c r="R577" s="103" t="e">
        <f>(Query2[[#This Row],[Column4]]/D634)</f>
        <v>#DIV/0!</v>
      </c>
      <c r="S577" s="103">
        <f>(Query2[[#This Row],[Column15]]/O641)</f>
        <v>0</v>
      </c>
      <c r="T577" s="103">
        <f>(Query2[[#This Row],[Column14]]/N641)</f>
        <v>0</v>
      </c>
      <c r="U577" s="103">
        <f>(Query2[[#This Row],[Column9]]/I634)</f>
        <v>0</v>
      </c>
      <c r="V577" s="103">
        <f>(Query2[[#This Row],[Column17]]/Q641)</f>
        <v>0</v>
      </c>
      <c r="W577" s="103" t="e">
        <f>(Query2[[#This Row],[Column10]]+Query2[[#This Row],[Column11]]/J634+K634)</f>
        <v>#VALUE!</v>
      </c>
      <c r="X577" s="104" t="e">
        <f>(Query2[[#This Row],[Column5]]+Query2[[#This Row],[Column6]])</f>
        <v>#VALUE!</v>
      </c>
      <c r="Y577" s="104" t="e">
        <f>(Query2[[#This Row],[Column7]]+Query2[[#This Row],[Column8]])</f>
        <v>#VALUE!</v>
      </c>
      <c r="Z577" s="104" t="e">
        <f>(Query2[[#This Row],[Column10]]+Query2[[#This Row],[Column11]])</f>
        <v>#VALUE!</v>
      </c>
      <c r="AA577" s="104" t="e">
        <f>(Query2[[#This Row],[Column12]]+Query2[[#This Row],[Column13]])</f>
        <v>#VALUE!</v>
      </c>
      <c r="AB577" s="104" t="e">
        <f t="shared" si="153"/>
        <v>#DIV/0!</v>
      </c>
      <c r="AC577" s="104" t="e">
        <f t="shared" si="154"/>
        <v>#DIV/0!</v>
      </c>
      <c r="AD577" s="104" t="e">
        <f t="shared" si="155"/>
        <v>#DIV/0!</v>
      </c>
      <c r="AE577" s="104">
        <f t="shared" si="156"/>
        <v>61641.278254693512</v>
      </c>
      <c r="AF577" s="104" t="e">
        <f>(Query2[[#This Row],[Column12]]+Query2[[#This Row],[Column13]]/I634)</f>
        <v>#VALUE!</v>
      </c>
      <c r="AG577" s="104">
        <f t="shared" si="157"/>
        <v>139936.10598725252</v>
      </c>
      <c r="AH577" s="102" t="s">
        <v>171</v>
      </c>
    </row>
    <row r="578" spans="1:34">
      <c r="A578" s="105" t="s">
        <v>214</v>
      </c>
      <c r="B578" s="101" t="s">
        <v>9</v>
      </c>
      <c r="C578" s="101" t="s">
        <v>88</v>
      </c>
      <c r="D578" s="101">
        <v>507911</v>
      </c>
      <c r="E578" s="101">
        <v>9088</v>
      </c>
      <c r="F578" s="101">
        <v>1150890</v>
      </c>
      <c r="G578" s="101">
        <v>380.12200000000001</v>
      </c>
      <c r="H578" s="101">
        <v>30306.645708599997</v>
      </c>
      <c r="I578" s="101">
        <v>61854016</v>
      </c>
      <c r="J578" s="101">
        <v>27942562</v>
      </c>
      <c r="K578" s="101">
        <v>18409589</v>
      </c>
      <c r="L578" s="101">
        <v>1262615.73021</v>
      </c>
      <c r="M578" s="101">
        <v>269276.93000729993</v>
      </c>
      <c r="N578" s="101">
        <f>SUM(Query2[[#This Row],[Column5]],Query2[[#This Row],[Column6]])</f>
        <v>1159978</v>
      </c>
      <c r="O578" s="101">
        <f>SUM(Query2[[#This Row],[Column7]],Query2[[#This Row],[Column8]])</f>
        <v>30686.767708599997</v>
      </c>
      <c r="P578" s="101">
        <f>SUM(Query2[[#This Row],[Column10]],Query2[[#This Row],[Column11]])</f>
        <v>46352151</v>
      </c>
      <c r="Q578" s="101">
        <f>SUM(Query2[[#This Row],[Column12]],Query2[[#This Row],[Column13]])</f>
        <v>1531892.6602172998</v>
      </c>
      <c r="R578" s="103" t="e">
        <f>(Query2[[#This Row],[Column4]]/D638)</f>
        <v>#VALUE!</v>
      </c>
      <c r="S578" s="103">
        <f>(Query2[[#This Row],[Column15]]/O642)</f>
        <v>465.16930587986087</v>
      </c>
      <c r="T578" s="103">
        <f>(Query2[[#This Row],[Column14]]/N642)</f>
        <v>575.10064452156666</v>
      </c>
      <c r="U578" s="103" t="e">
        <f>(Query2[[#This Row],[Column9]]/I638)</f>
        <v>#VALUE!</v>
      </c>
      <c r="V578" s="103">
        <f>(Query2[[#This Row],[Column17]]/Q642)</f>
        <v>4.1504359466762999</v>
      </c>
      <c r="W578" s="103" t="e">
        <f>(Query2[[#This Row],[Column10]]+Query2[[#This Row],[Column11]]/J638+K638)</f>
        <v>#VALUE!</v>
      </c>
      <c r="X578" s="104">
        <f>(Query2[[#This Row],[Column5]]+Query2[[#This Row],[Column6]])</f>
        <v>1159978</v>
      </c>
      <c r="Y578" s="104">
        <f>(Query2[[#This Row],[Column7]]+Query2[[#This Row],[Column8]])</f>
        <v>30686.767708599997</v>
      </c>
      <c r="Z578" s="104">
        <f>(Query2[[#This Row],[Column10]]+Query2[[#This Row],[Column11]])</f>
        <v>46352151</v>
      </c>
      <c r="AA578" s="104">
        <f>(Query2[[#This Row],[Column12]]+Query2[[#This Row],[Column13]])</f>
        <v>1531892.6602172998</v>
      </c>
      <c r="AB578" s="104" t="e">
        <f>(G638+H638/E638+F638)</f>
        <v>#VALUE!</v>
      </c>
      <c r="AC578" s="104" t="e">
        <f>(G638+H638/D638)</f>
        <v>#VALUE!</v>
      </c>
      <c r="AD578" s="104" t="e">
        <f>(E638+F638/D638)</f>
        <v>#VALUE!</v>
      </c>
      <c r="AE578" s="104" t="e">
        <f>(L638+M638/J638+K638)</f>
        <v>#VALUE!</v>
      </c>
      <c r="AF578" s="104" t="e">
        <f>(Query2[[#This Row],[Column12]]+Query2[[#This Row],[Column13]]/I638)</f>
        <v>#VALUE!</v>
      </c>
      <c r="AG578" s="104" t="e">
        <f>(J638+K638/I638)</f>
        <v>#VALUE!</v>
      </c>
      <c r="AH578" s="102" t="s">
        <v>171</v>
      </c>
    </row>
    <row r="579" spans="1:34">
      <c r="A579" s="105" t="s">
        <v>214</v>
      </c>
      <c r="B579" s="101" t="s">
        <v>10</v>
      </c>
      <c r="C579" s="101" t="s">
        <v>88</v>
      </c>
      <c r="D579" s="101">
        <v>169946</v>
      </c>
      <c r="E579" s="101">
        <v>11385</v>
      </c>
      <c r="F579" s="101">
        <v>405744</v>
      </c>
      <c r="G579" s="101">
        <v>650.8305656</v>
      </c>
      <c r="H579" s="101">
        <v>9605.4607486999994</v>
      </c>
      <c r="I579" s="101">
        <v>39737037</v>
      </c>
      <c r="J579" s="101">
        <v>19093643</v>
      </c>
      <c r="K579" s="101">
        <v>11175778</v>
      </c>
      <c r="L579" s="101">
        <v>730006.28385090001</v>
      </c>
      <c r="M579" s="101">
        <v>141351.89247690002</v>
      </c>
      <c r="N579" s="101">
        <f>SUM(Query2[[#This Row],[Column5]],Query2[[#This Row],[Column6]])</f>
        <v>417129</v>
      </c>
      <c r="O579" s="101">
        <f>SUM(Query2[[#This Row],[Column7]],Query2[[#This Row],[Column8]])</f>
        <v>10256.291314299999</v>
      </c>
      <c r="P579" s="101">
        <f>SUM(Query2[[#This Row],[Column10]],Query2[[#This Row],[Column11]])</f>
        <v>30269421</v>
      </c>
      <c r="Q579" s="101">
        <f>SUM(Query2[[#This Row],[Column12]],Query2[[#This Row],[Column13]])</f>
        <v>871358.17632780003</v>
      </c>
      <c r="R579" s="103" t="e">
        <f>(Query2[[#This Row],[Column4]]/D639)</f>
        <v>#DIV/0!</v>
      </c>
      <c r="S579" s="103">
        <f>(Query2[[#This Row],[Column15]]/O643)</f>
        <v>0.39614871694012777</v>
      </c>
      <c r="T579" s="103">
        <f>(Query2[[#This Row],[Column14]]/N643)</f>
        <v>0.42592607719845693</v>
      </c>
      <c r="U579" s="103" t="e">
        <f>(Query2[[#This Row],[Column9]]/I639)</f>
        <v>#DIV/0!</v>
      </c>
      <c r="V579" s="103">
        <f>(Query2[[#This Row],[Column17]]/Q643)</f>
        <v>0.52736639561265819</v>
      </c>
      <c r="W579" s="103" t="e">
        <f>(Query2[[#This Row],[Column10]]+Query2[[#This Row],[Column11]]/J639+K639)</f>
        <v>#VALUE!</v>
      </c>
      <c r="X579" s="104">
        <f>(Query2[[#This Row],[Column5]]+Query2[[#This Row],[Column6]])</f>
        <v>417129</v>
      </c>
      <c r="Y579" s="104">
        <f>(Query2[[#This Row],[Column7]]+Query2[[#This Row],[Column8]])</f>
        <v>10256.291314299999</v>
      </c>
      <c r="Z579" s="104">
        <f>(Query2[[#This Row],[Column10]]+Query2[[#This Row],[Column11]])</f>
        <v>30269421</v>
      </c>
      <c r="AA579" s="104">
        <f>(Query2[[#This Row],[Column12]]+Query2[[#This Row],[Column13]])</f>
        <v>871358.17632780003</v>
      </c>
      <c r="AB579" s="104" t="e">
        <f>(G639+H639/E639+F639)</f>
        <v>#VALUE!</v>
      </c>
      <c r="AC579" s="104" t="e">
        <f>(G639+H639/D639)</f>
        <v>#VALUE!</v>
      </c>
      <c r="AD579" s="104" t="e">
        <f>(E639+F639/D639)</f>
        <v>#VALUE!</v>
      </c>
      <c r="AE579" s="104" t="e">
        <f>(L639+M639/J639+K639)</f>
        <v>#VALUE!</v>
      </c>
      <c r="AF579" s="104" t="e">
        <f>(Query2[[#This Row],[Column12]]+Query2[[#This Row],[Column13]]/I639)</f>
        <v>#DIV/0!</v>
      </c>
      <c r="AG579" s="104" t="e">
        <f>(J639+K639/I639)</f>
        <v>#VALUE!</v>
      </c>
      <c r="AH579" s="102" t="s">
        <v>171</v>
      </c>
    </row>
    <row r="580" spans="1:34">
      <c r="A580" s="105" t="s">
        <v>214</v>
      </c>
      <c r="B580" s="101" t="s">
        <v>11</v>
      </c>
      <c r="C580" s="101" t="s">
        <v>88</v>
      </c>
      <c r="D580" s="101">
        <v>2169</v>
      </c>
      <c r="E580" s="101">
        <v>0</v>
      </c>
      <c r="F580" s="101">
        <v>212</v>
      </c>
      <c r="G580" s="101">
        <v>0</v>
      </c>
      <c r="H580" s="101">
        <v>6.8220999999999998</v>
      </c>
      <c r="I580" s="101">
        <v>8542514</v>
      </c>
      <c r="J580" s="101">
        <v>6916621</v>
      </c>
      <c r="K580" s="101">
        <v>4946101</v>
      </c>
      <c r="L580" s="101">
        <v>283811.25132390001</v>
      </c>
      <c r="M580" s="101">
        <v>60325.691506900002</v>
      </c>
      <c r="N580" s="101">
        <f>SUM(Query2[[#This Row],[Column5]],Query2[[#This Row],[Column6]])</f>
        <v>212</v>
      </c>
      <c r="O580" s="101">
        <f>SUM(Query2[[#This Row],[Column7]],Query2[[#This Row],[Column8]])</f>
        <v>6.8220999999999998</v>
      </c>
      <c r="P580" s="101">
        <f>SUM(Query2[[#This Row],[Column10]],Query2[[#This Row],[Column11]])</f>
        <v>11862722</v>
      </c>
      <c r="Q580" s="101">
        <f>SUM(Query2[[#This Row],[Column12]],Query2[[#This Row],[Column13]])</f>
        <v>344136.94283080002</v>
      </c>
      <c r="R580" s="103" t="e">
        <f>(Query2[[#This Row],[Column4]]/#REF!)</f>
        <v>#REF!</v>
      </c>
      <c r="S580" s="103" t="e">
        <f>(Query2[[#This Row],[Column15]]/O644)</f>
        <v>#DIV/0!</v>
      </c>
      <c r="T580" s="103" t="e">
        <f>(Query2[[#This Row],[Column14]]/N644)</f>
        <v>#DIV/0!</v>
      </c>
      <c r="U580" s="103" t="e">
        <f>(Query2[[#This Row],[Column9]]/#REF!)</f>
        <v>#REF!</v>
      </c>
      <c r="V580" s="103">
        <f>(Query2[[#This Row],[Column17]]/Q644)</f>
        <v>0.57446969101370482</v>
      </c>
      <c r="W580" s="103" t="e">
        <f>(Query2[[#This Row],[Column10]]+Query2[[#This Row],[Column11]]/#REF!+#REF!)</f>
        <v>#REF!</v>
      </c>
      <c r="X580" s="104">
        <f>(Query2[[#This Row],[Column5]]+Query2[[#This Row],[Column6]])</f>
        <v>212</v>
      </c>
      <c r="Y580" s="104">
        <f>(Query2[[#This Row],[Column7]]+Query2[[#This Row],[Column8]])</f>
        <v>6.8220999999999998</v>
      </c>
      <c r="Z580" s="104">
        <f>(Query2[[#This Row],[Column10]]+Query2[[#This Row],[Column11]])</f>
        <v>11862722</v>
      </c>
      <c r="AA580" s="104">
        <f>(Query2[[#This Row],[Column12]]+Query2[[#This Row],[Column13]])</f>
        <v>344136.94283080002</v>
      </c>
      <c r="AB580" s="104" t="e">
        <f>(#REF!+#REF!/#REF!+#REF!)</f>
        <v>#REF!</v>
      </c>
      <c r="AC580" s="104" t="e">
        <f>(#REF!+#REF!/#REF!)</f>
        <v>#REF!</v>
      </c>
      <c r="AD580" s="104" t="e">
        <f>(#REF!+#REF!/#REF!)</f>
        <v>#REF!</v>
      </c>
      <c r="AE580" s="104" t="e">
        <f>(#REF!+#REF!/#REF!+#REF!)</f>
        <v>#REF!</v>
      </c>
      <c r="AF580" s="104" t="e">
        <f>(Query2[[#This Row],[Column12]]+Query2[[#This Row],[Column13]]/#REF!)</f>
        <v>#REF!</v>
      </c>
      <c r="AG580" s="104" t="e">
        <f>(#REF!+#REF!/#REF!)</f>
        <v>#REF!</v>
      </c>
      <c r="AH580" s="102" t="s">
        <v>171</v>
      </c>
    </row>
    <row r="581" spans="1:34">
      <c r="A581" s="105" t="s">
        <v>214</v>
      </c>
      <c r="B581" s="101" t="s">
        <v>12</v>
      </c>
      <c r="C581" s="101" t="s">
        <v>88</v>
      </c>
      <c r="D581" s="101">
        <v>721912</v>
      </c>
      <c r="E581" s="101">
        <v>50548</v>
      </c>
      <c r="F581" s="101">
        <v>974386</v>
      </c>
      <c r="G581" s="101">
        <v>2264.2477619000001</v>
      </c>
      <c r="H581" s="101">
        <v>24106.764045100001</v>
      </c>
      <c r="I581" s="101">
        <v>37599838</v>
      </c>
      <c r="J581" s="101">
        <v>31050839</v>
      </c>
      <c r="K581" s="101">
        <v>19070601</v>
      </c>
      <c r="L581" s="101">
        <v>1357903.0668796999</v>
      </c>
      <c r="M581" s="101">
        <v>271414.08429500001</v>
      </c>
      <c r="N581" s="101">
        <f>SUM(Query2[[#This Row],[Column5]],Query2[[#This Row],[Column6]])</f>
        <v>1024934</v>
      </c>
      <c r="O581" s="101">
        <f>SUM(Query2[[#This Row],[Column7]],Query2[[#This Row],[Column8]])</f>
        <v>26371.011807000003</v>
      </c>
      <c r="P581" s="101">
        <f>SUM(Query2[[#This Row],[Column10]],Query2[[#This Row],[Column11]])</f>
        <v>50121440</v>
      </c>
      <c r="Q581" s="101">
        <f>SUM(Query2[[#This Row],[Column12]],Query2[[#This Row],[Column13]])</f>
        <v>1629317.1511746999</v>
      </c>
      <c r="R581" s="103" t="e">
        <f>(Query2[[#This Row],[Column4]]/#REF!)</f>
        <v>#REF!</v>
      </c>
      <c r="S581" s="103">
        <f>(Query2[[#This Row],[Column15]]/O645)</f>
        <v>6.1069740660819551</v>
      </c>
      <c r="T581" s="103">
        <f>(Query2[[#This Row],[Column14]]/N645)</f>
        <v>6.1505511848824721</v>
      </c>
      <c r="U581" s="103" t="e">
        <f>(Query2[[#This Row],[Column9]]/#REF!)</f>
        <v>#REF!</v>
      </c>
      <c r="V581" s="103">
        <f>(Query2[[#This Row],[Column17]]/Q645)</f>
        <v>1.4556892858689905</v>
      </c>
      <c r="W581" s="103" t="e">
        <f>(Query2[[#This Row],[Column10]]+Query2[[#This Row],[Column11]]/#REF!+#REF!)</f>
        <v>#REF!</v>
      </c>
      <c r="X581" s="104">
        <f>(Query2[[#This Row],[Column5]]+Query2[[#This Row],[Column6]])</f>
        <v>1024934</v>
      </c>
      <c r="Y581" s="104">
        <f>(Query2[[#This Row],[Column7]]+Query2[[#This Row],[Column8]])</f>
        <v>26371.011807000003</v>
      </c>
      <c r="Z581" s="104">
        <f>(Query2[[#This Row],[Column10]]+Query2[[#This Row],[Column11]])</f>
        <v>50121440</v>
      </c>
      <c r="AA581" s="104">
        <f>(Query2[[#This Row],[Column12]]+Query2[[#This Row],[Column13]])</f>
        <v>1629317.1511746999</v>
      </c>
      <c r="AB581" s="104" t="e">
        <f>(#REF!+#REF!/#REF!+#REF!)</f>
        <v>#REF!</v>
      </c>
      <c r="AC581" s="104" t="e">
        <f>(#REF!+#REF!/#REF!)</f>
        <v>#REF!</v>
      </c>
      <c r="AD581" s="104" t="e">
        <f>(#REF!+#REF!/#REF!)</f>
        <v>#REF!</v>
      </c>
      <c r="AE581" s="104" t="e">
        <f>(#REF!+#REF!/#REF!+#REF!)</f>
        <v>#REF!</v>
      </c>
      <c r="AF581" s="104" t="e">
        <f>(Query2[[#This Row],[Column12]]+Query2[[#This Row],[Column13]]/#REF!)</f>
        <v>#REF!</v>
      </c>
      <c r="AG581" s="104" t="e">
        <f>(#REF!+#REF!/#REF!)</f>
        <v>#REF!</v>
      </c>
      <c r="AH581" s="102" t="s">
        <v>171</v>
      </c>
    </row>
    <row r="582" spans="1:34">
      <c r="A582" s="105" t="s">
        <v>214</v>
      </c>
      <c r="B582" s="101" t="s">
        <v>13</v>
      </c>
      <c r="C582" s="101" t="s">
        <v>88</v>
      </c>
      <c r="D582" s="101">
        <v>50848</v>
      </c>
      <c r="E582" s="101">
        <v>0</v>
      </c>
      <c r="F582" s="101">
        <v>0</v>
      </c>
      <c r="G582" s="101">
        <v>0</v>
      </c>
      <c r="H582" s="101">
        <v>0</v>
      </c>
      <c r="I582" s="101">
        <v>25557010</v>
      </c>
      <c r="J582" s="101">
        <v>11566313</v>
      </c>
      <c r="K582" s="101">
        <v>6278430</v>
      </c>
      <c r="L582" s="101">
        <v>517842.15331999998</v>
      </c>
      <c r="M582" s="101">
        <v>93263.267810000005</v>
      </c>
      <c r="N582" s="101">
        <f>SUM(Query2[[#This Row],[Column5]],Query2[[#This Row],[Column6]])</f>
        <v>0</v>
      </c>
      <c r="O582" s="101">
        <f>SUM(Query2[[#This Row],[Column7]],Query2[[#This Row],[Column8]])</f>
        <v>0</v>
      </c>
      <c r="P582" s="101">
        <f>SUM(Query2[[#This Row],[Column10]],Query2[[#This Row],[Column11]])</f>
        <v>17844743</v>
      </c>
      <c r="Q582" s="101">
        <f>SUM(Query2[[#This Row],[Column12]],Query2[[#This Row],[Column13]])</f>
        <v>611105.42113000003</v>
      </c>
      <c r="R582" s="103" t="e">
        <f>(Query2[[#This Row],[Column4]]/#REF!)</f>
        <v>#REF!</v>
      </c>
      <c r="S582" s="103">
        <f>(Query2[[#This Row],[Column15]]/O646)</f>
        <v>0</v>
      </c>
      <c r="T582" s="103">
        <f>(Query2[[#This Row],[Column14]]/N646)</f>
        <v>0</v>
      </c>
      <c r="U582" s="103" t="e">
        <f>(Query2[[#This Row],[Column9]]/#REF!)</f>
        <v>#REF!</v>
      </c>
      <c r="V582" s="103">
        <f>(Query2[[#This Row],[Column17]]/Q646)</f>
        <v>0.97929096553788841</v>
      </c>
      <c r="W582" s="103" t="e">
        <f>(Query2[[#This Row],[Column10]]+Query2[[#This Row],[Column11]]/#REF!+#REF!)</f>
        <v>#REF!</v>
      </c>
      <c r="X582" s="104">
        <f>(Query2[[#This Row],[Column5]]+Query2[[#This Row],[Column6]])</f>
        <v>0</v>
      </c>
      <c r="Y582" s="104">
        <f>(Query2[[#This Row],[Column7]]+Query2[[#This Row],[Column8]])</f>
        <v>0</v>
      </c>
      <c r="Z582" s="104">
        <f>(Query2[[#This Row],[Column10]]+Query2[[#This Row],[Column11]])</f>
        <v>17844743</v>
      </c>
      <c r="AA582" s="104">
        <f>(Query2[[#This Row],[Column12]]+Query2[[#This Row],[Column13]])</f>
        <v>611105.42113000003</v>
      </c>
      <c r="AB582" s="104" t="e">
        <f>(#REF!+#REF!/#REF!+#REF!)</f>
        <v>#REF!</v>
      </c>
      <c r="AC582" s="104" t="e">
        <f>(#REF!+#REF!/#REF!)</f>
        <v>#REF!</v>
      </c>
      <c r="AD582" s="104" t="e">
        <f>(#REF!+#REF!/#REF!)</f>
        <v>#REF!</v>
      </c>
      <c r="AE582" s="104" t="e">
        <f>(#REF!+#REF!/#REF!+#REF!)</f>
        <v>#REF!</v>
      </c>
      <c r="AF582" s="104" t="e">
        <f>(Query2[[#This Row],[Column12]]+Query2[[#This Row],[Column13]]/#REF!)</f>
        <v>#REF!</v>
      </c>
      <c r="AG582" s="104" t="e">
        <f>(#REF!+#REF!/#REF!)</f>
        <v>#REF!</v>
      </c>
      <c r="AH582" s="102" t="s">
        <v>171</v>
      </c>
    </row>
    <row r="583" spans="1:34">
      <c r="A583" s="105" t="s">
        <v>214</v>
      </c>
      <c r="B583" s="101" t="s">
        <v>15</v>
      </c>
      <c r="C583" s="101" t="s">
        <v>88</v>
      </c>
      <c r="D583" s="101">
        <v>103830</v>
      </c>
      <c r="E583" s="101">
        <v>2848</v>
      </c>
      <c r="F583" s="101">
        <v>168346</v>
      </c>
      <c r="G583" s="101">
        <v>176.72141999999999</v>
      </c>
      <c r="H583" s="101">
        <v>4107.7737100000004</v>
      </c>
      <c r="I583" s="101">
        <v>22875235</v>
      </c>
      <c r="J583" s="101">
        <v>21395395</v>
      </c>
      <c r="K583" s="101">
        <v>11870609</v>
      </c>
      <c r="L583" s="101">
        <v>968718.27383630001</v>
      </c>
      <c r="M583" s="101">
        <v>163299.0150062</v>
      </c>
      <c r="N583" s="101">
        <f>SUM(Query2[[#This Row],[Column5]],Query2[[#This Row],[Column6]])</f>
        <v>171194</v>
      </c>
      <c r="O583" s="101">
        <f>SUM(Query2[[#This Row],[Column7]],Query2[[#This Row],[Column8]])</f>
        <v>4284.4951300000002</v>
      </c>
      <c r="P583" s="101">
        <f>SUM(Query2[[#This Row],[Column10]],Query2[[#This Row],[Column11]])</f>
        <v>33266004</v>
      </c>
      <c r="Q583" s="101">
        <f>SUM(Query2[[#This Row],[Column12]],Query2[[#This Row],[Column13]])</f>
        <v>1132017.2888425</v>
      </c>
      <c r="R583" s="103">
        <f>(Query2[[#This Row],[Column4]]/D640)</f>
        <v>0.19834606545821323</v>
      </c>
      <c r="S583" s="103" t="e">
        <f>(Query2[[#This Row],[Column15]]/O647)</f>
        <v>#DIV/0!</v>
      </c>
      <c r="T583" s="103" t="e">
        <f>(Query2[[#This Row],[Column14]]/N647)</f>
        <v>#DIV/0!</v>
      </c>
      <c r="U583" s="103">
        <f>(Query2[[#This Row],[Column9]]/I640)</f>
        <v>0.36516979981796771</v>
      </c>
      <c r="V583" s="103">
        <f>(Query2[[#This Row],[Column17]]/Q647)</f>
        <v>13.743063308750997</v>
      </c>
      <c r="W583" s="103">
        <f>(Query2[[#This Row],[Column10]]+Query2[[#This Row],[Column11]]/J640+K640)</f>
        <v>38993208.425903499</v>
      </c>
      <c r="X583" s="104">
        <f>(Query2[[#This Row],[Column5]]+Query2[[#This Row],[Column6]])</f>
        <v>171194</v>
      </c>
      <c r="Y583" s="104">
        <f>(Query2[[#This Row],[Column7]]+Query2[[#This Row],[Column8]])</f>
        <v>4284.4951300000002</v>
      </c>
      <c r="Z583" s="104">
        <f>(Query2[[#This Row],[Column10]]+Query2[[#This Row],[Column11]])</f>
        <v>33266004</v>
      </c>
      <c r="AA583" s="104">
        <f>(Query2[[#This Row],[Column12]]+Query2[[#This Row],[Column13]])</f>
        <v>1132017.2888425</v>
      </c>
      <c r="AB583" s="104">
        <f t="shared" ref="AB583:AB590" si="159">(G640+H640/E640+F640)</f>
        <v>1159368.3891244703</v>
      </c>
      <c r="AC583" s="104">
        <f t="shared" ref="AC583:AC590" si="160">(G640+H640/D640)</f>
        <v>382.63231952232087</v>
      </c>
      <c r="AD583" s="104">
        <f t="shared" ref="AD583:AD590" si="161">(E640+F640/D640)</f>
        <v>8544.2139990333908</v>
      </c>
      <c r="AE583" s="104">
        <f t="shared" ref="AE583:AE590" si="162">(L640+M640/J640+K640)</f>
        <v>18889071.112746432</v>
      </c>
      <c r="AF583" s="104">
        <f>(Query2[[#This Row],[Column12]]+Query2[[#This Row],[Column13]]/I640)</f>
        <v>968718.27644313092</v>
      </c>
      <c r="AG583" s="104">
        <f t="shared" ref="AG583:AG590" si="163">(J640+K640/I640)</f>
        <v>27871593.280923445</v>
      </c>
      <c r="AH583" s="102" t="s">
        <v>171</v>
      </c>
    </row>
    <row r="584" spans="1:34">
      <c r="A584" s="105" t="s">
        <v>214</v>
      </c>
      <c r="B584" s="101" t="s">
        <v>16</v>
      </c>
      <c r="C584" s="101" t="s">
        <v>88</v>
      </c>
      <c r="D584" s="101">
        <v>60699</v>
      </c>
      <c r="E584" s="101">
        <v>518</v>
      </c>
      <c r="F584" s="101">
        <v>82301</v>
      </c>
      <c r="G584" s="101">
        <v>20.663</v>
      </c>
      <c r="H584" s="101">
        <v>1578.1377600000001</v>
      </c>
      <c r="I584" s="101">
        <v>18593709</v>
      </c>
      <c r="J584" s="101">
        <v>12818894</v>
      </c>
      <c r="K584" s="101">
        <v>5501162</v>
      </c>
      <c r="L584" s="101">
        <v>544870.79700000002</v>
      </c>
      <c r="M584" s="101">
        <v>81987.842250000002</v>
      </c>
      <c r="N584" s="101">
        <f>SUM(Query2[[#This Row],[Column5]],Query2[[#This Row],[Column6]])</f>
        <v>82819</v>
      </c>
      <c r="O584" s="101">
        <f>SUM(Query2[[#This Row],[Column7]],Query2[[#This Row],[Column8]])</f>
        <v>1598.8007600000001</v>
      </c>
      <c r="P584" s="101">
        <f>SUM(Query2[[#This Row],[Column10]],Query2[[#This Row],[Column11]])</f>
        <v>18320056</v>
      </c>
      <c r="Q584" s="101">
        <f>SUM(Query2[[#This Row],[Column12]],Query2[[#This Row],[Column13]])</f>
        <v>626858.63925000001</v>
      </c>
      <c r="R584" s="103">
        <f>(Query2[[#This Row],[Column4]]/D641)</f>
        <v>0.35328525780936249</v>
      </c>
      <c r="S584" s="103">
        <f>(Query2[[#This Row],[Column15]]/O648)</f>
        <v>0.11777698145088335</v>
      </c>
      <c r="T584" s="103">
        <f>(Query2[[#This Row],[Column14]]/N648)</f>
        <v>0.14774622735924958</v>
      </c>
      <c r="U584" s="103">
        <f>(Query2[[#This Row],[Column9]]/I641)</f>
        <v>0.46398357820782204</v>
      </c>
      <c r="V584" s="103">
        <f>(Query2[[#This Row],[Column17]]/Q648)</f>
        <v>0.30883461751281499</v>
      </c>
      <c r="W584" s="103">
        <f>(Query2[[#This Row],[Column10]]+Query2[[#This Row],[Column11]]/J641+K641)</f>
        <v>23534740.286865994</v>
      </c>
      <c r="X584" s="104">
        <f>(Query2[[#This Row],[Column5]]+Query2[[#This Row],[Column6]])</f>
        <v>82819</v>
      </c>
      <c r="Y584" s="104">
        <f>(Query2[[#This Row],[Column7]]+Query2[[#This Row],[Column8]])</f>
        <v>1598.8007600000001</v>
      </c>
      <c r="Z584" s="104">
        <f>(Query2[[#This Row],[Column10]]+Query2[[#This Row],[Column11]])</f>
        <v>18320056</v>
      </c>
      <c r="AA584" s="104">
        <f>(Query2[[#This Row],[Column12]]+Query2[[#This Row],[Column13]])</f>
        <v>626858.63925000001</v>
      </c>
      <c r="AB584" s="104">
        <f t="shared" si="159"/>
        <v>379108.96559345175</v>
      </c>
      <c r="AC584" s="104">
        <f t="shared" si="160"/>
        <v>641.19554520361146</v>
      </c>
      <c r="AD584" s="104">
        <f t="shared" si="161"/>
        <v>11179.2027844226</v>
      </c>
      <c r="AE584" s="104">
        <f t="shared" si="162"/>
        <v>11458618.698764408</v>
      </c>
      <c r="AF584" s="104">
        <f>(Query2[[#This Row],[Column12]]+Query2[[#This Row],[Column13]]/I641)</f>
        <v>544870.79904590768</v>
      </c>
      <c r="AG584" s="104">
        <f t="shared" si="163"/>
        <v>19176766.26740101</v>
      </c>
      <c r="AH584" s="102" t="s">
        <v>171</v>
      </c>
    </row>
    <row r="585" spans="1:34">
      <c r="A585" s="105" t="s">
        <v>214</v>
      </c>
      <c r="B585" s="101" t="s">
        <v>18</v>
      </c>
      <c r="C585" s="101" t="s">
        <v>88</v>
      </c>
      <c r="D585" s="101">
        <v>0</v>
      </c>
      <c r="E585" s="101">
        <v>0</v>
      </c>
      <c r="F585" s="101">
        <v>0</v>
      </c>
      <c r="G585" s="101">
        <v>0</v>
      </c>
      <c r="H585" s="101">
        <v>0</v>
      </c>
      <c r="I585" s="101">
        <v>3001678</v>
      </c>
      <c r="J585" s="101">
        <v>1488163</v>
      </c>
      <c r="K585" s="101">
        <v>940451</v>
      </c>
      <c r="L585" s="101">
        <v>65497.904999999999</v>
      </c>
      <c r="M585" s="101">
        <v>15429.134786399998</v>
      </c>
      <c r="N585" s="101">
        <f>SUM(Query2[[#This Row],[Column5]],Query2[[#This Row],[Column6]])</f>
        <v>0</v>
      </c>
      <c r="O585" s="101">
        <f>SUM(Query2[[#This Row],[Column7]],Query2[[#This Row],[Column8]])</f>
        <v>0</v>
      </c>
      <c r="P585" s="101">
        <f>SUM(Query2[[#This Row],[Column10]],Query2[[#This Row],[Column11]])</f>
        <v>2428614</v>
      </c>
      <c r="Q585" s="101">
        <f>SUM(Query2[[#This Row],[Column12]],Query2[[#This Row],[Column13]])</f>
        <v>80927.039786399997</v>
      </c>
      <c r="R585" s="103">
        <f>(Query2[[#This Row],[Column4]]/D642)</f>
        <v>0</v>
      </c>
      <c r="S585" s="103" t="e">
        <f>(Query2[[#This Row],[Column15]]/O649)</f>
        <v>#DIV/0!</v>
      </c>
      <c r="T585" s="103" t="e">
        <f>(Query2[[#This Row],[Column14]]/N649)</f>
        <v>#DIV/0!</v>
      </c>
      <c r="U585" s="103">
        <f>(Query2[[#This Row],[Column9]]/I642)</f>
        <v>0.3429771830577148</v>
      </c>
      <c r="V585" s="103">
        <f>(Query2[[#This Row],[Column17]]/Q649)</f>
        <v>0.24625339330661644</v>
      </c>
      <c r="W585" s="103">
        <f>(Query2[[#This Row],[Column10]]+Query2[[#This Row],[Column11]]/J642+K642)</f>
        <v>6345952.132645309</v>
      </c>
      <c r="X585" s="104">
        <f>(Query2[[#This Row],[Column5]]+Query2[[#This Row],[Column6]])</f>
        <v>0</v>
      </c>
      <c r="Y585" s="104">
        <f>(Query2[[#This Row],[Column7]]+Query2[[#This Row],[Column8]])</f>
        <v>0</v>
      </c>
      <c r="Z585" s="104">
        <f>(Query2[[#This Row],[Column10]]+Query2[[#This Row],[Column11]])</f>
        <v>2428614</v>
      </c>
      <c r="AA585" s="104">
        <f>(Query2[[#This Row],[Column12]]+Query2[[#This Row],[Column13]])</f>
        <v>80927.039786399997</v>
      </c>
      <c r="AB585" s="104">
        <f t="shared" si="159"/>
        <v>1994.8334242153846</v>
      </c>
      <c r="AC585" s="104">
        <f t="shared" si="160"/>
        <v>1.3565624790777793</v>
      </c>
      <c r="AD585" s="104">
        <f t="shared" si="161"/>
        <v>26.263813435802305</v>
      </c>
      <c r="AE585" s="104">
        <f t="shared" si="162"/>
        <v>5159272.6921484703</v>
      </c>
      <c r="AF585" s="104">
        <f>(Query2[[#This Row],[Column12]]+Query2[[#This Row],[Column13]]/I642)</f>
        <v>65497.906762960978</v>
      </c>
      <c r="AG585" s="104">
        <f t="shared" si="163"/>
        <v>7089968.555059799</v>
      </c>
      <c r="AH585" s="102" t="s">
        <v>171</v>
      </c>
    </row>
    <row r="586" spans="1:34">
      <c r="A586" s="105" t="s">
        <v>214</v>
      </c>
      <c r="B586" s="101" t="s">
        <v>19</v>
      </c>
      <c r="C586" s="101" t="s">
        <v>88</v>
      </c>
      <c r="D586" s="101">
        <v>361925</v>
      </c>
      <c r="E586" s="101">
        <v>3839</v>
      </c>
      <c r="F586" s="101">
        <v>626604</v>
      </c>
      <c r="G586" s="101">
        <v>119.9240001</v>
      </c>
      <c r="H586" s="101">
        <v>15078.898060399999</v>
      </c>
      <c r="I586" s="101">
        <v>42133736</v>
      </c>
      <c r="J586" s="101">
        <v>33747257</v>
      </c>
      <c r="K586" s="101">
        <v>19541771</v>
      </c>
      <c r="L586" s="101">
        <v>1647447.8320683001</v>
      </c>
      <c r="M586" s="101">
        <v>319165.43797120004</v>
      </c>
      <c r="N586" s="101">
        <f>SUM(Query2[[#This Row],[Column5]],Query2[[#This Row],[Column6]])</f>
        <v>630443</v>
      </c>
      <c r="O586" s="101">
        <f>SUM(Query2[[#This Row],[Column7]],Query2[[#This Row],[Column8]])</f>
        <v>15198.822060499999</v>
      </c>
      <c r="P586" s="101">
        <f>SUM(Query2[[#This Row],[Column10]],Query2[[#This Row],[Column11]])</f>
        <v>53289028</v>
      </c>
      <c r="Q586" s="101">
        <f>SUM(Query2[[#This Row],[Column12]],Query2[[#This Row],[Column13]])</f>
        <v>1966613.2700395002</v>
      </c>
      <c r="R586" s="103">
        <f>(Query2[[#This Row],[Column4]]/D643)</f>
        <v>0.50081918894759125</v>
      </c>
      <c r="S586" s="103">
        <f>(Query2[[#This Row],[Column15]]/O650)</f>
        <v>0.73866751064367187</v>
      </c>
      <c r="T586" s="103">
        <f>(Query2[[#This Row],[Column14]]/N650)</f>
        <v>0.85240038993576339</v>
      </c>
      <c r="U586" s="103">
        <f>(Query2[[#This Row],[Column9]]/I643)</f>
        <v>1.1040147803806744</v>
      </c>
      <c r="V586" s="103">
        <f>(Query2[[#This Row],[Column17]]/Q650)</f>
        <v>0.81326479660950346</v>
      </c>
      <c r="W586" s="103">
        <f>(Query2[[#This Row],[Column10]]+Query2[[#This Row],[Column11]]/J643+K643)</f>
        <v>52212536.627540335</v>
      </c>
      <c r="X586" s="104">
        <f>(Query2[[#This Row],[Column5]]+Query2[[#This Row],[Column6]])</f>
        <v>630443</v>
      </c>
      <c r="Y586" s="104">
        <f>(Query2[[#This Row],[Column7]]+Query2[[#This Row],[Column8]])</f>
        <v>15198.822060499999</v>
      </c>
      <c r="Z586" s="104">
        <f>(Query2[[#This Row],[Column10]]+Query2[[#This Row],[Column11]])</f>
        <v>53289028</v>
      </c>
      <c r="AA586" s="104">
        <f>(Query2[[#This Row],[Column12]]+Query2[[#This Row],[Column13]])</f>
        <v>1966613.2700395002</v>
      </c>
      <c r="AB586" s="104">
        <f t="shared" si="159"/>
        <v>933934.73448954127</v>
      </c>
      <c r="AC586" s="104">
        <f t="shared" si="160"/>
        <v>2171.2688393017565</v>
      </c>
      <c r="AD586" s="104">
        <f t="shared" si="161"/>
        <v>47584.289341134077</v>
      </c>
      <c r="AE586" s="104">
        <f t="shared" si="162"/>
        <v>19833909.118106656</v>
      </c>
      <c r="AF586" s="104">
        <f>(Query2[[#This Row],[Column12]]+Query2[[#This Row],[Column13]]/I643)</f>
        <v>1647447.8404312746</v>
      </c>
      <c r="AG586" s="104">
        <f t="shared" si="163"/>
        <v>31140263.483838912</v>
      </c>
      <c r="AH586" s="102" t="s">
        <v>171</v>
      </c>
    </row>
    <row r="587" spans="1:34">
      <c r="A587" s="105" t="s">
        <v>214</v>
      </c>
      <c r="B587" s="101" t="s">
        <v>21</v>
      </c>
      <c r="C587" s="101" t="s">
        <v>88</v>
      </c>
      <c r="D587" s="101">
        <v>0</v>
      </c>
      <c r="E587" s="101">
        <v>0</v>
      </c>
      <c r="F587" s="101">
        <v>0</v>
      </c>
      <c r="G587" s="101">
        <v>0</v>
      </c>
      <c r="H587" s="101">
        <v>0</v>
      </c>
      <c r="I587" s="101">
        <v>9405412</v>
      </c>
      <c r="J587" s="101">
        <v>6390551</v>
      </c>
      <c r="K587" s="101">
        <v>3787314</v>
      </c>
      <c r="L587" s="101">
        <v>275238.56046000001</v>
      </c>
      <c r="M587" s="101">
        <v>55830.710039999998</v>
      </c>
      <c r="N587" s="101">
        <f>SUM(Query2[[#This Row],[Column5]],Query2[[#This Row],[Column6]])</f>
        <v>0</v>
      </c>
      <c r="O587" s="101">
        <f>SUM(Query2[[#This Row],[Column7]],Query2[[#This Row],[Column8]])</f>
        <v>0</v>
      </c>
      <c r="P587" s="101">
        <f>SUM(Query2[[#This Row],[Column10]],Query2[[#This Row],[Column11]])</f>
        <v>10177865</v>
      </c>
      <c r="Q587" s="101">
        <f>SUM(Query2[[#This Row],[Column12]],Query2[[#This Row],[Column13]])</f>
        <v>331069.27049999998</v>
      </c>
      <c r="R587" s="103">
        <f>(Query2[[#This Row],[Column4]]/D644)</f>
        <v>0</v>
      </c>
      <c r="S587" s="103">
        <f>(Query2[[#This Row],[Column15]]/O651)</f>
        <v>0</v>
      </c>
      <c r="T587" s="103">
        <f>(Query2[[#This Row],[Column14]]/N651)</f>
        <v>0</v>
      </c>
      <c r="U587" s="103">
        <f>(Query2[[#This Row],[Column9]]/I644)</f>
        <v>0.3657262230819015</v>
      </c>
      <c r="V587" s="103">
        <f>(Query2[[#This Row],[Column17]]/Q651)</f>
        <v>2.8776210379403078E-2</v>
      </c>
      <c r="W587" s="103">
        <f>(Query2[[#This Row],[Column10]]+Query2[[#This Row],[Column11]]/J644+K644)</f>
        <v>12354361.344589319</v>
      </c>
      <c r="X587" s="104">
        <f>(Query2[[#This Row],[Column5]]+Query2[[#This Row],[Column6]])</f>
        <v>0</v>
      </c>
      <c r="Y587" s="104">
        <f>(Query2[[#This Row],[Column7]]+Query2[[#This Row],[Column8]])</f>
        <v>0</v>
      </c>
      <c r="Z587" s="104">
        <f>(Query2[[#This Row],[Column10]]+Query2[[#This Row],[Column11]])</f>
        <v>10177865</v>
      </c>
      <c r="AA587" s="104">
        <f>(Query2[[#This Row],[Column12]]+Query2[[#This Row],[Column13]])</f>
        <v>331069.27049999998</v>
      </c>
      <c r="AB587" s="104" t="e">
        <f t="shared" si="159"/>
        <v>#DIV/0!</v>
      </c>
      <c r="AC587" s="104">
        <f t="shared" si="160"/>
        <v>0</v>
      </c>
      <c r="AD587" s="104">
        <f t="shared" si="161"/>
        <v>0</v>
      </c>
      <c r="AE587" s="104">
        <f t="shared" si="162"/>
        <v>6464596.328980674</v>
      </c>
      <c r="AF587" s="104">
        <f>(Query2[[#This Row],[Column12]]+Query2[[#This Row],[Column13]]/I644)</f>
        <v>275238.56263095804</v>
      </c>
      <c r="AG587" s="104">
        <f t="shared" si="163"/>
        <v>10990805.231900709</v>
      </c>
      <c r="AH587" s="102" t="s">
        <v>171</v>
      </c>
    </row>
    <row r="588" spans="1:34">
      <c r="A588" s="105" t="s">
        <v>214</v>
      </c>
      <c r="B588" s="101" t="s">
        <v>22</v>
      </c>
      <c r="C588" s="101" t="s">
        <v>88</v>
      </c>
      <c r="D588" s="101">
        <v>457961</v>
      </c>
      <c r="E588" s="101">
        <v>10600</v>
      </c>
      <c r="F588" s="101">
        <v>804052</v>
      </c>
      <c r="G588" s="101">
        <v>537.8476842</v>
      </c>
      <c r="H588" s="101">
        <v>21336.2070485</v>
      </c>
      <c r="I588" s="101">
        <v>43848419</v>
      </c>
      <c r="J588" s="101">
        <v>42753614</v>
      </c>
      <c r="K588" s="101">
        <v>21122773</v>
      </c>
      <c r="L588" s="101">
        <v>1417141.8569607998</v>
      </c>
      <c r="M588" s="101">
        <v>303064.16553241492</v>
      </c>
      <c r="N588" s="101">
        <f>SUM(Query2[[#This Row],[Column5]],Query2[[#This Row],[Column6]])</f>
        <v>814652</v>
      </c>
      <c r="O588" s="101">
        <f>SUM(Query2[[#This Row],[Column7]],Query2[[#This Row],[Column8]])</f>
        <v>21874.054732700002</v>
      </c>
      <c r="P588" s="101">
        <f>SUM(Query2[[#This Row],[Column10]],Query2[[#This Row],[Column11]])</f>
        <v>63876387</v>
      </c>
      <c r="Q588" s="101">
        <f>SUM(Query2[[#This Row],[Column12]],Query2[[#This Row],[Column13]])</f>
        <v>1720206.0224932148</v>
      </c>
      <c r="R588" s="103">
        <f>(Query2[[#This Row],[Column4]]/D645)</f>
        <v>4.3822761069060219</v>
      </c>
      <c r="S588" s="103" t="e">
        <f>(Query2[[#This Row],[Column15]]/O652)</f>
        <v>#DIV/0!</v>
      </c>
      <c r="T588" s="103" t="e">
        <f>(Query2[[#This Row],[Column14]]/N652)</f>
        <v>#DIV/0!</v>
      </c>
      <c r="U588" s="103">
        <f>(Query2[[#This Row],[Column9]]/I645)</f>
        <v>1.895219948961637</v>
      </c>
      <c r="V588" s="103" t="e">
        <f>(Query2[[#This Row],[Column17]]/Q652)</f>
        <v>#DIV/0!</v>
      </c>
      <c r="W588" s="103">
        <f>(Query2[[#This Row],[Column10]]+Query2[[#This Row],[Column11]]/J645+K645)</f>
        <v>53988457.000261255</v>
      </c>
      <c r="X588" s="104">
        <f>(Query2[[#This Row],[Column5]]+Query2[[#This Row],[Column6]])</f>
        <v>814652</v>
      </c>
      <c r="Y588" s="104">
        <f>(Query2[[#This Row],[Column7]]+Query2[[#This Row],[Column8]])</f>
        <v>21874.054732700002</v>
      </c>
      <c r="Z588" s="104">
        <f>(Query2[[#This Row],[Column10]]+Query2[[#This Row],[Column11]])</f>
        <v>63876387</v>
      </c>
      <c r="AA588" s="104">
        <f>(Query2[[#This Row],[Column12]]+Query2[[#This Row],[Column13]])</f>
        <v>1720206.0224932148</v>
      </c>
      <c r="AB588" s="104">
        <f t="shared" si="159"/>
        <v>164146.16944613302</v>
      </c>
      <c r="AC588" s="104">
        <f t="shared" si="160"/>
        <v>164.64828595198225</v>
      </c>
      <c r="AD588" s="104">
        <f t="shared" si="161"/>
        <v>2662.5691415557449</v>
      </c>
      <c r="AE588" s="104">
        <f t="shared" si="162"/>
        <v>12188114.604948901</v>
      </c>
      <c r="AF588" s="104">
        <f>(Query2[[#This Row],[Column12]]+Query2[[#This Row],[Column13]]/I645)</f>
        <v>1417141.8700598639</v>
      </c>
      <c r="AG588" s="104">
        <f t="shared" si="163"/>
        <v>21117256.485593259</v>
      </c>
      <c r="AH588" s="102" t="s">
        <v>171</v>
      </c>
    </row>
    <row r="589" spans="1:34">
      <c r="A589" s="105" t="s">
        <v>214</v>
      </c>
      <c r="B589" s="101" t="s">
        <v>24</v>
      </c>
      <c r="C589" s="101" t="s">
        <v>88</v>
      </c>
      <c r="D589" s="101">
        <v>36777</v>
      </c>
      <c r="E589" s="101">
        <v>444</v>
      </c>
      <c r="F589" s="101">
        <v>110387</v>
      </c>
      <c r="G589" s="101">
        <v>23.173999999999999</v>
      </c>
      <c r="H589" s="101">
        <v>2915.4345200999906</v>
      </c>
      <c r="I589" s="101">
        <v>12965460</v>
      </c>
      <c r="J589" s="101">
        <v>7485601</v>
      </c>
      <c r="K589" s="101">
        <v>5064054</v>
      </c>
      <c r="L589" s="101">
        <v>361901.03484050004</v>
      </c>
      <c r="M589" s="101">
        <v>81779.585388699983</v>
      </c>
      <c r="N589" s="101">
        <f>SUM(Query2[[#This Row],[Column5]],Query2[[#This Row],[Column6]])</f>
        <v>110831</v>
      </c>
      <c r="O589" s="101">
        <f>SUM(Query2[[#This Row],[Column7]],Query2[[#This Row],[Column8]])</f>
        <v>2938.6085200999905</v>
      </c>
      <c r="P589" s="101">
        <f>SUM(Query2[[#This Row],[Column10]],Query2[[#This Row],[Column11]])</f>
        <v>12549655</v>
      </c>
      <c r="Q589" s="101">
        <f>SUM(Query2[[#This Row],[Column12]],Query2[[#This Row],[Column13]])</f>
        <v>443680.62022919999</v>
      </c>
      <c r="R589" s="103">
        <f>(Query2[[#This Row],[Column4]]/D646)</f>
        <v>0.60548238393151133</v>
      </c>
      <c r="S589" s="103">
        <f>(Query2[[#This Row],[Column15]]/O653)</f>
        <v>5.4612929091472345E-3</v>
      </c>
      <c r="T589" s="103">
        <f>(Query2[[#This Row],[Column14]]/N653)</f>
        <v>7.5868762395391318E-3</v>
      </c>
      <c r="U589" s="103">
        <f>(Query2[[#This Row],[Column9]]/I646)</f>
        <v>0.69383632979008625</v>
      </c>
      <c r="V589" s="103">
        <f>(Query2[[#This Row],[Column17]]/Q653)</f>
        <v>0.24435026875809543</v>
      </c>
      <c r="W589" s="103">
        <f>(Query2[[#This Row],[Column10]]+Query2[[#This Row],[Column11]]/J646+K646)</f>
        <v>12881482.395795763</v>
      </c>
      <c r="X589" s="104">
        <f>(Query2[[#This Row],[Column5]]+Query2[[#This Row],[Column6]])</f>
        <v>110831</v>
      </c>
      <c r="Y589" s="104">
        <f>(Query2[[#This Row],[Column7]]+Query2[[#This Row],[Column8]])</f>
        <v>2938.6085200999905</v>
      </c>
      <c r="Z589" s="104">
        <f>(Query2[[#This Row],[Column10]]+Query2[[#This Row],[Column11]])</f>
        <v>12549655</v>
      </c>
      <c r="AA589" s="104">
        <f>(Query2[[#This Row],[Column12]]+Query2[[#This Row],[Column13]])</f>
        <v>443680.62022919999</v>
      </c>
      <c r="AB589" s="104">
        <f t="shared" si="159"/>
        <v>76141.592095468746</v>
      </c>
      <c r="AC589" s="104">
        <f t="shared" si="160"/>
        <v>21.617288918011194</v>
      </c>
      <c r="AD589" s="104">
        <f t="shared" si="161"/>
        <v>513.25316101415876</v>
      </c>
      <c r="AE589" s="104">
        <f t="shared" si="162"/>
        <v>5935868.1745684892</v>
      </c>
      <c r="AF589" s="104">
        <f>(Query2[[#This Row],[Column12]]+Query2[[#This Row],[Column13]]/I646)</f>
        <v>361901.0392168698</v>
      </c>
      <c r="AG589" s="104">
        <f t="shared" si="163"/>
        <v>12794614.288756302</v>
      </c>
      <c r="AH589" s="102" t="s">
        <v>171</v>
      </c>
    </row>
    <row r="590" spans="1:34">
      <c r="A590" s="105" t="s">
        <v>214</v>
      </c>
      <c r="B590" s="101" t="s">
        <v>25</v>
      </c>
      <c r="C590" s="101" t="s">
        <v>88</v>
      </c>
      <c r="D590" s="101">
        <v>11148749</v>
      </c>
      <c r="E590" s="101">
        <v>92653</v>
      </c>
      <c r="F590" s="101">
        <v>34350333</v>
      </c>
      <c r="G590" s="101">
        <v>3594.8244458999998</v>
      </c>
      <c r="H590" s="101">
        <v>1316185.3916679998</v>
      </c>
      <c r="I590" s="101">
        <v>291869747</v>
      </c>
      <c r="J590" s="101">
        <v>189364448</v>
      </c>
      <c r="K590" s="101">
        <v>117723650</v>
      </c>
      <c r="L590" s="101">
        <v>9521719.6352835</v>
      </c>
      <c r="M590" s="101">
        <v>2184479.7864947999</v>
      </c>
      <c r="N590" s="101">
        <f>SUM(Query2[[#This Row],[Column5]],Query2[[#This Row],[Column6]])</f>
        <v>34442986</v>
      </c>
      <c r="O590" s="101">
        <f>SUM(Query2[[#This Row],[Column7]],Query2[[#This Row],[Column8]])</f>
        <v>1319780.2161138998</v>
      </c>
      <c r="P590" s="101">
        <f>SUM(Query2[[#This Row],[Column10]],Query2[[#This Row],[Column11]])</f>
        <v>307088098</v>
      </c>
      <c r="Q590" s="101">
        <f>SUM(Query2[[#This Row],[Column12]],Query2[[#This Row],[Column13]])</f>
        <v>11706199.421778299</v>
      </c>
      <c r="R590" s="103" t="e">
        <f>(Query2[[#This Row],[Column4]]/D647)</f>
        <v>#DIV/0!</v>
      </c>
      <c r="S590" s="103" t="e">
        <f>(Query2[[#This Row],[Column15]]/O654)</f>
        <v>#DIV/0!</v>
      </c>
      <c r="T590" s="103" t="e">
        <f>(Query2[[#This Row],[Column14]]/N654)</f>
        <v>#DIV/0!</v>
      </c>
      <c r="U590" s="103">
        <f>(Query2[[#This Row],[Column9]]/I647)</f>
        <v>95.989261177708713</v>
      </c>
      <c r="V590" s="103">
        <f>(Query2[[#This Row],[Column17]]/Q654)</f>
        <v>92.099719160163474</v>
      </c>
      <c r="W590" s="103">
        <f>(Query2[[#This Row],[Column10]]+Query2[[#This Row],[Column11]]/J647+K647)</f>
        <v>190302646.98834729</v>
      </c>
      <c r="X590" s="104">
        <f>(Query2[[#This Row],[Column5]]+Query2[[#This Row],[Column6]])</f>
        <v>34442986</v>
      </c>
      <c r="Y590" s="104">
        <f>(Query2[[#This Row],[Column7]]+Query2[[#This Row],[Column8]])</f>
        <v>1319780.2161138998</v>
      </c>
      <c r="Z590" s="104">
        <f>(Query2[[#This Row],[Column10]]+Query2[[#This Row],[Column11]])</f>
        <v>307088098</v>
      </c>
      <c r="AA590" s="104">
        <f>(Query2[[#This Row],[Column12]]+Query2[[#This Row],[Column13]])</f>
        <v>11706199.421778299</v>
      </c>
      <c r="AB590" s="104" t="e">
        <f t="shared" si="159"/>
        <v>#DIV/0!</v>
      </c>
      <c r="AC590" s="104" t="e">
        <f t="shared" si="160"/>
        <v>#DIV/0!</v>
      </c>
      <c r="AD590" s="104" t="e">
        <f t="shared" si="161"/>
        <v>#DIV/0!</v>
      </c>
      <c r="AE590" s="104">
        <f t="shared" si="162"/>
        <v>1004181.7510801657</v>
      </c>
      <c r="AF590" s="104">
        <f>(Query2[[#This Row],[Column12]]+Query2[[#This Row],[Column13]]/I647)</f>
        <v>9521720.3537087664</v>
      </c>
      <c r="AG590" s="104">
        <f t="shared" si="163"/>
        <v>1471760.3085258086</v>
      </c>
      <c r="AH590" s="102" t="s">
        <v>171</v>
      </c>
    </row>
    <row r="591" spans="1:34">
      <c r="A591" s="105" t="s">
        <v>214</v>
      </c>
      <c r="B591" s="101" t="s">
        <v>26</v>
      </c>
      <c r="C591" s="101" t="s">
        <v>89</v>
      </c>
      <c r="D591" s="101">
        <v>6902336</v>
      </c>
      <c r="E591" s="101">
        <v>29256</v>
      </c>
      <c r="F591" s="101">
        <v>14973940</v>
      </c>
      <c r="G591" s="101">
        <v>1501.8149030000002</v>
      </c>
      <c r="H591" s="101">
        <v>522713.62839999999</v>
      </c>
      <c r="I591" s="101">
        <v>22815217</v>
      </c>
      <c r="J591" s="101">
        <v>23069221</v>
      </c>
      <c r="K591" s="101">
        <v>22851010</v>
      </c>
      <c r="L591" s="101">
        <v>1327504.7009665999</v>
      </c>
      <c r="M591" s="101">
        <v>456324.83659110009</v>
      </c>
      <c r="N591" s="101">
        <f>SUM(Query2[[#This Row],[Column5]],Query2[[#This Row],[Column6]])</f>
        <v>15003196</v>
      </c>
      <c r="O591" s="101">
        <f>SUM(Query2[[#This Row],[Column7]],Query2[[#This Row],[Column8]])</f>
        <v>524215.44330300001</v>
      </c>
      <c r="P591" s="101">
        <f>SUM(Query2[[#This Row],[Column10]],Query2[[#This Row],[Column11]])</f>
        <v>45920231</v>
      </c>
      <c r="Q591" s="101">
        <f>SUM(Query2[[#This Row],[Column12]],Query2[[#This Row],[Column13]])</f>
        <v>1783829.5375577</v>
      </c>
      <c r="R591" s="103" t="e">
        <f>(Query2[[#This Row],[Column4]]/D649)</f>
        <v>#DIV/0!</v>
      </c>
      <c r="S591" s="103" t="e">
        <f>(Query2[[#This Row],[Column15]]/O655)</f>
        <v>#DIV/0!</v>
      </c>
      <c r="T591" s="103" t="e">
        <f>(Query2[[#This Row],[Column14]]/N655)</f>
        <v>#DIV/0!</v>
      </c>
      <c r="U591" s="103">
        <f>(Query2[[#This Row],[Column9]]/I649)</f>
        <v>2.3892163434457188</v>
      </c>
      <c r="V591" s="103">
        <f>(Query2[[#This Row],[Column17]]/Q655)</f>
        <v>73.033969266937547</v>
      </c>
      <c r="W591" s="103">
        <f>(Query2[[#This Row],[Column10]]+Query2[[#This Row],[Column11]]/J649+K649)</f>
        <v>26586247.641763523</v>
      </c>
      <c r="X591" s="104">
        <f>(Query2[[#This Row],[Column5]]+Query2[[#This Row],[Column6]])</f>
        <v>15003196</v>
      </c>
      <c r="Y591" s="104">
        <f>(Query2[[#This Row],[Column7]]+Query2[[#This Row],[Column8]])</f>
        <v>524215.44330300001</v>
      </c>
      <c r="Z591" s="104">
        <f>(Query2[[#This Row],[Column10]]+Query2[[#This Row],[Column11]])</f>
        <v>45920231</v>
      </c>
      <c r="AA591" s="104">
        <f>(Query2[[#This Row],[Column12]]+Query2[[#This Row],[Column13]])</f>
        <v>1783829.5375577</v>
      </c>
      <c r="AB591" s="104" t="e">
        <f t="shared" ref="AB591:AB610" si="164">(G649+H649/E649+F649)</f>
        <v>#DIV/0!</v>
      </c>
      <c r="AC591" s="104" t="e">
        <f t="shared" ref="AC591:AC610" si="165">(G649+H649/D649)</f>
        <v>#DIV/0!</v>
      </c>
      <c r="AD591" s="104" t="e">
        <f t="shared" ref="AD591:AD610" si="166">(E649+F649/D649)</f>
        <v>#DIV/0!</v>
      </c>
      <c r="AE591" s="104">
        <f t="shared" ref="AE591:AE610" si="167">(L649+M649/J649+K649)</f>
        <v>3788923.4663614919</v>
      </c>
      <c r="AF591" s="104">
        <f>(Query2[[#This Row],[Column12]]+Query2[[#This Row],[Column13]]/I649)</f>
        <v>1327504.7487530732</v>
      </c>
      <c r="AG591" s="104">
        <f t="shared" ref="AG591:AG610" si="168">(J649+K649/I649)</f>
        <v>6274710.3683036994</v>
      </c>
      <c r="AH591" s="102" t="s">
        <v>171</v>
      </c>
    </row>
    <row r="592" spans="1:34">
      <c r="A592" s="105" t="s">
        <v>214</v>
      </c>
      <c r="B592" s="101" t="s">
        <v>27</v>
      </c>
      <c r="C592" s="101" t="s">
        <v>89</v>
      </c>
      <c r="D592" s="101">
        <v>0</v>
      </c>
      <c r="E592" s="101">
        <v>0</v>
      </c>
      <c r="F592" s="101">
        <v>0</v>
      </c>
      <c r="G592" s="101">
        <v>0</v>
      </c>
      <c r="H592" s="101">
        <v>0</v>
      </c>
      <c r="I592" s="101">
        <v>4119797</v>
      </c>
      <c r="J592" s="101">
        <v>2600620</v>
      </c>
      <c r="K592" s="101">
        <v>1214774</v>
      </c>
      <c r="L592" s="101">
        <v>109329.89928</v>
      </c>
      <c r="M592" s="101">
        <v>21368.404319899997</v>
      </c>
      <c r="N592" s="101">
        <f>SUM(Query2[[#This Row],[Column5]],Query2[[#This Row],[Column6]])</f>
        <v>0</v>
      </c>
      <c r="O592" s="101">
        <f>SUM(Query2[[#This Row],[Column7]],Query2[[#This Row],[Column8]])</f>
        <v>0</v>
      </c>
      <c r="P592" s="101">
        <f>SUM(Query2[[#This Row],[Column10]],Query2[[#This Row],[Column11]])</f>
        <v>3815394</v>
      </c>
      <c r="Q592" s="101">
        <f>SUM(Query2[[#This Row],[Column12]],Query2[[#This Row],[Column13]])</f>
        <v>130698.3035999</v>
      </c>
      <c r="R592" s="103">
        <f>(Query2[[#This Row],[Column4]]/D650)</f>
        <v>0</v>
      </c>
      <c r="S592" s="103">
        <f>(Query2[[#This Row],[Column15]]/O656)</f>
        <v>0</v>
      </c>
      <c r="T592" s="103">
        <f>(Query2[[#This Row],[Column14]]/N656)</f>
        <v>0</v>
      </c>
      <c r="U592" s="103">
        <f>(Query2[[#This Row],[Column9]]/I650)</f>
        <v>9.2178291086000591E-2</v>
      </c>
      <c r="V592" s="103">
        <f>(Query2[[#This Row],[Column17]]/Q656)</f>
        <v>0.97759654458248368</v>
      </c>
      <c r="W592" s="103">
        <f>(Query2[[#This Row],[Column10]]+Query2[[#This Row],[Column11]]/J650+K650)</f>
        <v>23293627.018380675</v>
      </c>
      <c r="X592" s="104">
        <f>(Query2[[#This Row],[Column5]]+Query2[[#This Row],[Column6]])</f>
        <v>0</v>
      </c>
      <c r="Y592" s="104">
        <f>(Query2[[#This Row],[Column7]]+Query2[[#This Row],[Column8]])</f>
        <v>0</v>
      </c>
      <c r="Z592" s="104">
        <f>(Query2[[#This Row],[Column10]]+Query2[[#This Row],[Column11]])</f>
        <v>3815394</v>
      </c>
      <c r="AA592" s="104">
        <f>(Query2[[#This Row],[Column12]]+Query2[[#This Row],[Column13]])</f>
        <v>130698.3035999</v>
      </c>
      <c r="AB592" s="104">
        <f t="shared" si="164"/>
        <v>730416.34516135824</v>
      </c>
      <c r="AC592" s="104">
        <f t="shared" si="165"/>
        <v>490.3150055881751</v>
      </c>
      <c r="AD592" s="104">
        <f t="shared" si="166"/>
        <v>9686.5897080730738</v>
      </c>
      <c r="AE592" s="104">
        <f t="shared" si="167"/>
        <v>22788509.591042276</v>
      </c>
      <c r="AF592" s="104">
        <f>(Query2[[#This Row],[Column12]]+Query2[[#This Row],[Column13]]/I650)</f>
        <v>109329.89975810681</v>
      </c>
      <c r="AG592" s="104">
        <f t="shared" si="168"/>
        <v>66089740.462995149</v>
      </c>
      <c r="AH592" s="102" t="s">
        <v>171</v>
      </c>
    </row>
    <row r="593" spans="1:34">
      <c r="A593" s="105" t="s">
        <v>214</v>
      </c>
      <c r="B593" s="101" t="s">
        <v>28</v>
      </c>
      <c r="C593" s="101" t="s">
        <v>89</v>
      </c>
      <c r="D593" s="101">
        <v>0</v>
      </c>
      <c r="E593" s="101">
        <v>0</v>
      </c>
      <c r="F593" s="101">
        <v>0</v>
      </c>
      <c r="G593" s="101">
        <v>0</v>
      </c>
      <c r="H593" s="101">
        <v>0</v>
      </c>
      <c r="I593" s="101">
        <v>738735</v>
      </c>
      <c r="J593" s="101">
        <v>454005</v>
      </c>
      <c r="K593" s="101">
        <v>290549</v>
      </c>
      <c r="L593" s="101">
        <v>19760.893210899998</v>
      </c>
      <c r="M593" s="101">
        <v>4254.1804930999997</v>
      </c>
      <c r="N593" s="101">
        <f>SUM(Query2[[#This Row],[Column5]],Query2[[#This Row],[Column6]])</f>
        <v>0</v>
      </c>
      <c r="O593" s="101">
        <f>SUM(Query2[[#This Row],[Column7]],Query2[[#This Row],[Column8]])</f>
        <v>0</v>
      </c>
      <c r="P593" s="101">
        <f>SUM(Query2[[#This Row],[Column10]],Query2[[#This Row],[Column11]])</f>
        <v>744554</v>
      </c>
      <c r="Q593" s="101">
        <f>SUM(Query2[[#This Row],[Column12]],Query2[[#This Row],[Column13]])</f>
        <v>24015.073703999999</v>
      </c>
      <c r="R593" s="103">
        <f>(Query2[[#This Row],[Column4]]/D651)</f>
        <v>0</v>
      </c>
      <c r="S593" s="103">
        <f>(Query2[[#This Row],[Column15]]/O657)</f>
        <v>0</v>
      </c>
      <c r="T593" s="103">
        <f>(Query2[[#This Row],[Column14]]/N657)</f>
        <v>0</v>
      </c>
      <c r="U593" s="103">
        <f>(Query2[[#This Row],[Column9]]/I651)</f>
        <v>2.5077617012797143E-3</v>
      </c>
      <c r="V593" s="103">
        <f>(Query2[[#This Row],[Column17]]/Q657)</f>
        <v>0.73134267724007529</v>
      </c>
      <c r="W593" s="103">
        <f>(Query2[[#This Row],[Column10]]+Query2[[#This Row],[Column11]]/J651+K651)</f>
        <v>110175325.00154084</v>
      </c>
      <c r="X593" s="104">
        <f>(Query2[[#This Row],[Column5]]+Query2[[#This Row],[Column6]])</f>
        <v>0</v>
      </c>
      <c r="Y593" s="104">
        <f>(Query2[[#This Row],[Column7]]+Query2[[#This Row],[Column8]])</f>
        <v>0</v>
      </c>
      <c r="Z593" s="104">
        <f>(Query2[[#This Row],[Column10]]+Query2[[#This Row],[Column11]])</f>
        <v>744554</v>
      </c>
      <c r="AA593" s="104">
        <f>(Query2[[#This Row],[Column12]]+Query2[[#This Row],[Column13]])</f>
        <v>24015.073703999999</v>
      </c>
      <c r="AB593" s="104">
        <f t="shared" si="164"/>
        <v>32832071.868491661</v>
      </c>
      <c r="AC593" s="104">
        <f t="shared" si="165"/>
        <v>3399.5821558619468</v>
      </c>
      <c r="AD593" s="104">
        <f t="shared" si="166"/>
        <v>86835.906366894647</v>
      </c>
      <c r="AE593" s="104">
        <f t="shared" si="167"/>
        <v>119300569.45599663</v>
      </c>
      <c r="AF593" s="104">
        <f>(Query2[[#This Row],[Column12]]+Query2[[#This Row],[Column13]]/I651)</f>
        <v>19760.893225341537</v>
      </c>
      <c r="AG593" s="104">
        <f t="shared" si="168"/>
        <v>188565861.3724677</v>
      </c>
      <c r="AH593" s="102" t="s">
        <v>171</v>
      </c>
    </row>
    <row r="594" spans="1:34">
      <c r="A594" s="105" t="s">
        <v>214</v>
      </c>
      <c r="B594" s="101" t="s">
        <v>29</v>
      </c>
      <c r="C594" s="101" t="s">
        <v>89</v>
      </c>
      <c r="D594" s="101">
        <v>4729</v>
      </c>
      <c r="E594" s="101">
        <v>27</v>
      </c>
      <c r="F594" s="101">
        <v>7160</v>
      </c>
      <c r="G594" s="101">
        <v>1.532</v>
      </c>
      <c r="H594" s="101">
        <v>204.4742296</v>
      </c>
      <c r="I594" s="101">
        <v>2109005</v>
      </c>
      <c r="J594" s="101">
        <v>2414115</v>
      </c>
      <c r="K594" s="101">
        <v>1321191</v>
      </c>
      <c r="L594" s="101">
        <v>117821.7937042</v>
      </c>
      <c r="M594" s="101">
        <v>19815.5452945</v>
      </c>
      <c r="N594" s="101">
        <f>SUM(Query2[[#This Row],[Column5]],Query2[[#This Row],[Column6]])</f>
        <v>7187</v>
      </c>
      <c r="O594" s="101">
        <f>SUM(Query2[[#This Row],[Column7]],Query2[[#This Row],[Column8]])</f>
        <v>206.00622960000001</v>
      </c>
      <c r="P594" s="101">
        <f>SUM(Query2[[#This Row],[Column10]],Query2[[#This Row],[Column11]])</f>
        <v>3735306</v>
      </c>
      <c r="Q594" s="101">
        <f>SUM(Query2[[#This Row],[Column12]],Query2[[#This Row],[Column13]])</f>
        <v>137637.3389987</v>
      </c>
      <c r="R594" s="103" t="e">
        <f>(Query2[[#This Row],[Column4]]/D652)</f>
        <v>#DIV/0!</v>
      </c>
      <c r="S594" s="103">
        <f>(Query2[[#This Row],[Column15]]/O658)</f>
        <v>0.51670952855375685</v>
      </c>
      <c r="T594" s="103">
        <f>(Query2[[#This Row],[Column14]]/N658)</f>
        <v>0.36493348227886668</v>
      </c>
      <c r="U594" s="103" t="e">
        <f>(Query2[[#This Row],[Column9]]/I652)</f>
        <v>#DIV/0!</v>
      </c>
      <c r="V594" s="103">
        <f>(Query2[[#This Row],[Column17]]/Q658)</f>
        <v>6.2969609728341274</v>
      </c>
      <c r="W594" s="103" t="e">
        <f>(Query2[[#This Row],[Column10]]+Query2[[#This Row],[Column11]]/J652+K652)</f>
        <v>#DIV/0!</v>
      </c>
      <c r="X594" s="104">
        <f>(Query2[[#This Row],[Column5]]+Query2[[#This Row],[Column6]])</f>
        <v>7187</v>
      </c>
      <c r="Y594" s="104">
        <f>(Query2[[#This Row],[Column7]]+Query2[[#This Row],[Column8]])</f>
        <v>206.00622960000001</v>
      </c>
      <c r="Z594" s="104">
        <f>(Query2[[#This Row],[Column10]]+Query2[[#This Row],[Column11]])</f>
        <v>3735306</v>
      </c>
      <c r="AA594" s="104">
        <f>(Query2[[#This Row],[Column12]]+Query2[[#This Row],[Column13]])</f>
        <v>137637.3389987</v>
      </c>
      <c r="AB594" s="104" t="e">
        <f t="shared" si="164"/>
        <v>#DIV/0!</v>
      </c>
      <c r="AC594" s="104" t="e">
        <f t="shared" si="165"/>
        <v>#DIV/0!</v>
      </c>
      <c r="AD594" s="104" t="e">
        <f t="shared" si="166"/>
        <v>#DIV/0!</v>
      </c>
      <c r="AE594" s="104" t="e">
        <f t="shared" si="167"/>
        <v>#DIV/0!</v>
      </c>
      <c r="AF594" s="104" t="e">
        <f>(Query2[[#This Row],[Column12]]+Query2[[#This Row],[Column13]]/I652)</f>
        <v>#DIV/0!</v>
      </c>
      <c r="AG594" s="104" t="e">
        <f t="shared" si="168"/>
        <v>#DIV/0!</v>
      </c>
      <c r="AH594" s="102" t="s">
        <v>171</v>
      </c>
    </row>
    <row r="595" spans="1:34">
      <c r="A595" s="105" t="s">
        <v>214</v>
      </c>
      <c r="B595" s="101" t="s">
        <v>30</v>
      </c>
      <c r="C595" s="101" t="s">
        <v>89</v>
      </c>
      <c r="D595" s="101">
        <v>6166</v>
      </c>
      <c r="E595" s="101">
        <v>390</v>
      </c>
      <c r="F595" s="101">
        <v>17290</v>
      </c>
      <c r="G595" s="101">
        <v>24.181750000000001</v>
      </c>
      <c r="H595" s="101">
        <v>458.17297000000002</v>
      </c>
      <c r="I595" s="101">
        <v>779186</v>
      </c>
      <c r="J595" s="101">
        <v>407229</v>
      </c>
      <c r="K595" s="101">
        <v>445769</v>
      </c>
      <c r="L595" s="101">
        <v>23129.586759999998</v>
      </c>
      <c r="M595" s="101">
        <v>10338.230206300001</v>
      </c>
      <c r="N595" s="101">
        <f>SUM(Query2[[#This Row],[Column5]],Query2[[#This Row],[Column6]])</f>
        <v>17680</v>
      </c>
      <c r="O595" s="101">
        <f>SUM(Query2[[#This Row],[Column7]],Query2[[#This Row],[Column8]])</f>
        <v>482.35472000000004</v>
      </c>
      <c r="P595" s="101">
        <f>SUM(Query2[[#This Row],[Column10]],Query2[[#This Row],[Column11]])</f>
        <v>852998</v>
      </c>
      <c r="Q595" s="101">
        <f>SUM(Query2[[#This Row],[Column12]],Query2[[#This Row],[Column13]])</f>
        <v>33467.816966300001</v>
      </c>
      <c r="R595" s="103">
        <f>(Query2[[#This Row],[Column4]]/D653)</f>
        <v>8.956433184006187E-4</v>
      </c>
      <c r="S595" s="103" t="e">
        <f>(Query2[[#This Row],[Column15]]/O659)</f>
        <v>#DIV/0!</v>
      </c>
      <c r="T595" s="103" t="e">
        <f>(Query2[[#This Row],[Column14]]/N659)</f>
        <v>#DIV/0!</v>
      </c>
      <c r="U595" s="103">
        <f>(Query2[[#This Row],[Column9]]/I653)</f>
        <v>3.3876428203833159E-2</v>
      </c>
      <c r="V595" s="103">
        <f>(Query2[[#This Row],[Column17]]/Q659)</f>
        <v>7.1656153348190449E-2</v>
      </c>
      <c r="W595" s="103">
        <f>(Query2[[#This Row],[Column10]]+Query2[[#This Row],[Column11]]/J653+K653)</f>
        <v>22960994.019424647</v>
      </c>
      <c r="X595" s="104">
        <f>(Query2[[#This Row],[Column5]]+Query2[[#This Row],[Column6]])</f>
        <v>17680</v>
      </c>
      <c r="Y595" s="104">
        <f>(Query2[[#This Row],[Column7]]+Query2[[#This Row],[Column8]])</f>
        <v>482.35472000000004</v>
      </c>
      <c r="Z595" s="104">
        <f>(Query2[[#This Row],[Column10]]+Query2[[#This Row],[Column11]])</f>
        <v>852998</v>
      </c>
      <c r="AA595" s="104">
        <f>(Query2[[#This Row],[Column12]]+Query2[[#This Row],[Column13]])</f>
        <v>33467.816966300001</v>
      </c>
      <c r="AB595" s="104">
        <f t="shared" si="164"/>
        <v>14580625.809594529</v>
      </c>
      <c r="AC595" s="104">
        <f t="shared" si="165"/>
        <v>1483.4655423214003</v>
      </c>
      <c r="AD595" s="104">
        <f t="shared" si="166"/>
        <v>29130.117692993634</v>
      </c>
      <c r="AE595" s="104">
        <f t="shared" si="167"/>
        <v>23880870.938882641</v>
      </c>
      <c r="AF595" s="104">
        <f>(Query2[[#This Row],[Column12]]+Query2[[#This Row],[Column13]]/I653)</f>
        <v>23129.587209472029</v>
      </c>
      <c r="AG595" s="104">
        <f t="shared" si="168"/>
        <v>22948629.980563048</v>
      </c>
      <c r="AH595" s="102" t="s">
        <v>171</v>
      </c>
    </row>
    <row r="596" spans="1:34">
      <c r="A596" s="105" t="s">
        <v>214</v>
      </c>
      <c r="B596" s="101" t="s">
        <v>31</v>
      </c>
      <c r="C596" s="101" t="s">
        <v>89</v>
      </c>
      <c r="D596" s="101">
        <v>5957</v>
      </c>
      <c r="E596" s="101">
        <v>619</v>
      </c>
      <c r="F596" s="101">
        <v>19239</v>
      </c>
      <c r="G596" s="101">
        <v>7.6994494999999992</v>
      </c>
      <c r="H596" s="101">
        <v>392.196214</v>
      </c>
      <c r="I596" s="101">
        <v>512964</v>
      </c>
      <c r="J596" s="101">
        <v>518274</v>
      </c>
      <c r="K596" s="101">
        <v>306320</v>
      </c>
      <c r="L596" s="101">
        <v>17731.991437699999</v>
      </c>
      <c r="M596" s="101">
        <v>4475.8351742000004</v>
      </c>
      <c r="N596" s="101">
        <f>SUM(Query2[[#This Row],[Column5]],Query2[[#This Row],[Column6]])</f>
        <v>19858</v>
      </c>
      <c r="O596" s="101">
        <f>SUM(Query2[[#This Row],[Column7]],Query2[[#This Row],[Column8]])</f>
        <v>399.89566350000001</v>
      </c>
      <c r="P596" s="101">
        <f>SUM(Query2[[#This Row],[Column10]],Query2[[#This Row],[Column11]])</f>
        <v>824594</v>
      </c>
      <c r="Q596" s="101">
        <f>SUM(Query2[[#This Row],[Column12]],Query2[[#This Row],[Column13]])</f>
        <v>22207.8266119</v>
      </c>
      <c r="R596" s="103" t="e">
        <f>(Query2[[#This Row],[Column4]]/D654)</f>
        <v>#DIV/0!</v>
      </c>
      <c r="S596" s="103">
        <f>(Query2[[#This Row],[Column15]]/O660)</f>
        <v>2.0825338653381221E-4</v>
      </c>
      <c r="T596" s="103">
        <f>(Query2[[#This Row],[Column14]]/N660)</f>
        <v>4.1570080461069927E-4</v>
      </c>
      <c r="U596" s="103">
        <f>(Query2[[#This Row],[Column9]]/I654)</f>
        <v>0.12146072813831678</v>
      </c>
      <c r="V596" s="103">
        <f>(Query2[[#This Row],[Column17]]/Q660)</f>
        <v>7.4521778779557818E-3</v>
      </c>
      <c r="W596" s="103">
        <f>(Query2[[#This Row],[Column10]]+Query2[[#This Row],[Column11]]/J654+K654)</f>
        <v>1632473.1220772907</v>
      </c>
      <c r="X596" s="104">
        <f>(Query2[[#This Row],[Column5]]+Query2[[#This Row],[Column6]])</f>
        <v>19858</v>
      </c>
      <c r="Y596" s="104">
        <f>(Query2[[#This Row],[Column7]]+Query2[[#This Row],[Column8]])</f>
        <v>399.89566350000001</v>
      </c>
      <c r="Z596" s="104">
        <f>(Query2[[#This Row],[Column10]]+Query2[[#This Row],[Column11]])</f>
        <v>824594</v>
      </c>
      <c r="AA596" s="104">
        <f>(Query2[[#This Row],[Column12]]+Query2[[#This Row],[Column13]])</f>
        <v>22207.8266119</v>
      </c>
      <c r="AB596" s="104" t="e">
        <f t="shared" si="164"/>
        <v>#DIV/0!</v>
      </c>
      <c r="AC596" s="104" t="e">
        <f t="shared" si="165"/>
        <v>#DIV/0!</v>
      </c>
      <c r="AD596" s="104" t="e">
        <f t="shared" si="166"/>
        <v>#DIV/0!</v>
      </c>
      <c r="AE596" s="104">
        <f t="shared" si="167"/>
        <v>1219644.7024812677</v>
      </c>
      <c r="AF596" s="104">
        <f>(Query2[[#This Row],[Column12]]+Query2[[#This Row],[Column13]]/I654)</f>
        <v>17731.992497497955</v>
      </c>
      <c r="AG596" s="104">
        <f t="shared" si="168"/>
        <v>2509230.263822455</v>
      </c>
      <c r="AH596" s="102" t="s">
        <v>171</v>
      </c>
    </row>
    <row r="597" spans="1:34">
      <c r="A597" s="105" t="s">
        <v>214</v>
      </c>
      <c r="B597" s="101" t="s">
        <v>32</v>
      </c>
      <c r="C597" s="101" t="s">
        <v>89</v>
      </c>
      <c r="D597" s="101">
        <v>0</v>
      </c>
      <c r="E597" s="101">
        <v>0</v>
      </c>
      <c r="F597" s="101">
        <v>0</v>
      </c>
      <c r="G597" s="101">
        <v>0</v>
      </c>
      <c r="H597" s="101">
        <v>0</v>
      </c>
      <c r="I597" s="101">
        <v>8182766</v>
      </c>
      <c r="J597" s="101">
        <v>7642983</v>
      </c>
      <c r="K597" s="101">
        <v>5798511</v>
      </c>
      <c r="L597" s="101">
        <v>373453.01487000001</v>
      </c>
      <c r="M597" s="101">
        <v>89244.374540000004</v>
      </c>
      <c r="N597" s="101">
        <f>SUM(Query2[[#This Row],[Column5]],Query2[[#This Row],[Column6]])</f>
        <v>0</v>
      </c>
      <c r="O597" s="101">
        <f>SUM(Query2[[#This Row],[Column7]],Query2[[#This Row],[Column8]])</f>
        <v>0</v>
      </c>
      <c r="P597" s="101">
        <f>SUM(Query2[[#This Row],[Column10]],Query2[[#This Row],[Column11]])</f>
        <v>13441494</v>
      </c>
      <c r="Q597" s="101">
        <f>SUM(Query2[[#This Row],[Column12]],Query2[[#This Row],[Column13]])</f>
        <v>462697.38941</v>
      </c>
      <c r="R597" s="103" t="e">
        <f>(Query2[[#This Row],[Column4]]/D655)</f>
        <v>#DIV/0!</v>
      </c>
      <c r="S597" s="103">
        <f>(Query2[[#This Row],[Column15]]/O661)</f>
        <v>0</v>
      </c>
      <c r="T597" s="103">
        <f>(Query2[[#This Row],[Column14]]/N661)</f>
        <v>0</v>
      </c>
      <c r="U597" s="103">
        <f>(Query2[[#This Row],[Column9]]/I655)</f>
        <v>10.85814868777584</v>
      </c>
      <c r="V597" s="103">
        <f>(Query2[[#This Row],[Column17]]/Q661)</f>
        <v>0.20893788148709494</v>
      </c>
      <c r="W597" s="103">
        <f>(Query2[[#This Row],[Column10]]+Query2[[#This Row],[Column11]]/J655+K655)</f>
        <v>7933347.6179394834</v>
      </c>
      <c r="X597" s="104">
        <f>(Query2[[#This Row],[Column5]]+Query2[[#This Row],[Column6]])</f>
        <v>0</v>
      </c>
      <c r="Y597" s="104">
        <f>(Query2[[#This Row],[Column7]]+Query2[[#This Row],[Column8]])</f>
        <v>0</v>
      </c>
      <c r="Z597" s="104">
        <f>(Query2[[#This Row],[Column10]]+Query2[[#This Row],[Column11]])</f>
        <v>13441494</v>
      </c>
      <c r="AA597" s="104">
        <f>(Query2[[#This Row],[Column12]]+Query2[[#This Row],[Column13]])</f>
        <v>462697.38941</v>
      </c>
      <c r="AB597" s="104" t="e">
        <f t="shared" si="164"/>
        <v>#DIV/0!</v>
      </c>
      <c r="AC597" s="104" t="e">
        <f t="shared" si="165"/>
        <v>#DIV/0!</v>
      </c>
      <c r="AD597" s="104" t="e">
        <f t="shared" si="166"/>
        <v>#DIV/0!</v>
      </c>
      <c r="AE597" s="104">
        <f t="shared" si="167"/>
        <v>310358.30310324492</v>
      </c>
      <c r="AF597" s="104">
        <f>(Query2[[#This Row],[Column12]]+Query2[[#This Row],[Column13]]/I655)</f>
        <v>373453.13329312101</v>
      </c>
      <c r="AG597" s="104">
        <f t="shared" si="168"/>
        <v>459545.38528355665</v>
      </c>
      <c r="AH597" s="102" t="s">
        <v>171</v>
      </c>
    </row>
    <row r="598" spans="1:34">
      <c r="A598" s="105" t="s">
        <v>214</v>
      </c>
      <c r="B598" s="101" t="s">
        <v>33</v>
      </c>
      <c r="C598" s="101" t="s">
        <v>89</v>
      </c>
      <c r="D598" s="101">
        <v>15173420</v>
      </c>
      <c r="E598" s="101">
        <v>134494</v>
      </c>
      <c r="F598" s="101">
        <v>50078009</v>
      </c>
      <c r="G598" s="101">
        <v>8341.9064847999998</v>
      </c>
      <c r="H598" s="101">
        <v>2167772.0266294</v>
      </c>
      <c r="I598" s="101">
        <v>34439937</v>
      </c>
      <c r="J598" s="101">
        <v>35863200</v>
      </c>
      <c r="K598" s="101">
        <v>45056025</v>
      </c>
      <c r="L598" s="101">
        <v>2010343.2920243</v>
      </c>
      <c r="M598" s="101">
        <v>942074.54099979997</v>
      </c>
      <c r="N598" s="101">
        <f>SUM(Query2[[#This Row],[Column5]],Query2[[#This Row],[Column6]])</f>
        <v>50212503</v>
      </c>
      <c r="O598" s="101">
        <f>SUM(Query2[[#This Row],[Column7]],Query2[[#This Row],[Column8]])</f>
        <v>2176113.9331141999</v>
      </c>
      <c r="P598" s="101">
        <f>SUM(Query2[[#This Row],[Column10]],Query2[[#This Row],[Column11]])</f>
        <v>80919225</v>
      </c>
      <c r="Q598" s="101">
        <f>SUM(Query2[[#This Row],[Column12]],Query2[[#This Row],[Column13]])</f>
        <v>2952417.8330240999</v>
      </c>
      <c r="R598" s="103">
        <f>(Query2[[#This Row],[Column4]]/D656)</f>
        <v>3327.5043859649122</v>
      </c>
      <c r="S598" s="103">
        <f>(Query2[[#This Row],[Column15]]/O662)</f>
        <v>706.90705220961092</v>
      </c>
      <c r="T598" s="103">
        <f>(Query2[[#This Row],[Column14]]/N662)</f>
        <v>459.6699165110403</v>
      </c>
      <c r="U598" s="103">
        <f>(Query2[[#This Row],[Column9]]/I656)</f>
        <v>15.52633282585635</v>
      </c>
      <c r="V598" s="103">
        <f>(Query2[[#This Row],[Column17]]/Q662)</f>
        <v>6.4381702231587168</v>
      </c>
      <c r="W598" s="103">
        <f>(Query2[[#This Row],[Column10]]+Query2[[#This Row],[Column11]]/J656+K656)</f>
        <v>37126878.996337004</v>
      </c>
      <c r="X598" s="104">
        <f>(Query2[[#This Row],[Column5]]+Query2[[#This Row],[Column6]])</f>
        <v>50212503</v>
      </c>
      <c r="Y598" s="104">
        <f>(Query2[[#This Row],[Column7]]+Query2[[#This Row],[Column8]])</f>
        <v>2176113.9331141999</v>
      </c>
      <c r="Z598" s="104">
        <f>(Query2[[#This Row],[Column10]]+Query2[[#This Row],[Column11]])</f>
        <v>80919225</v>
      </c>
      <c r="AA598" s="104">
        <f>(Query2[[#This Row],[Column12]]+Query2[[#This Row],[Column13]])</f>
        <v>2952417.8330240999</v>
      </c>
      <c r="AB598" s="104">
        <f t="shared" si="164"/>
        <v>3806.35487926</v>
      </c>
      <c r="AC598" s="104">
        <f t="shared" si="165"/>
        <v>0.46912460282894741</v>
      </c>
      <c r="AD598" s="104">
        <f t="shared" si="166"/>
        <v>15.833552631578947</v>
      </c>
      <c r="AE598" s="104">
        <f t="shared" si="167"/>
        <v>1377428.959042907</v>
      </c>
      <c r="AF598" s="104">
        <f>(Query2[[#This Row],[Column12]]+Query2[[#This Row],[Column13]]/I656)</f>
        <v>2010343.7167336387</v>
      </c>
      <c r="AG598" s="104">
        <f t="shared" si="168"/>
        <v>2371827.5696876198</v>
      </c>
      <c r="AH598" s="102" t="s">
        <v>171</v>
      </c>
    </row>
    <row r="599" spans="1:34">
      <c r="A599" s="105" t="s">
        <v>214</v>
      </c>
      <c r="B599" s="101" t="s">
        <v>34</v>
      </c>
      <c r="C599" s="101" t="s">
        <v>89</v>
      </c>
      <c r="D599" s="101">
        <v>9501579</v>
      </c>
      <c r="E599" s="101">
        <v>30677</v>
      </c>
      <c r="F599" s="101">
        <v>27712093</v>
      </c>
      <c r="G599" s="101">
        <v>1615.9686915</v>
      </c>
      <c r="H599" s="101">
        <v>879949.27062394144</v>
      </c>
      <c r="I599" s="101">
        <v>47485542</v>
      </c>
      <c r="J599" s="101">
        <v>26542957</v>
      </c>
      <c r="K599" s="101">
        <v>30596835</v>
      </c>
      <c r="L599" s="101">
        <v>1531388.5475900001</v>
      </c>
      <c r="M599" s="101">
        <v>631633.82314280455</v>
      </c>
      <c r="N599" s="101">
        <f>SUM(Query2[[#This Row],[Column5]],Query2[[#This Row],[Column6]])</f>
        <v>27742770</v>
      </c>
      <c r="O599" s="101">
        <f>SUM(Query2[[#This Row],[Column7]],Query2[[#This Row],[Column8]])</f>
        <v>881565.23931544146</v>
      </c>
      <c r="P599" s="101">
        <f>SUM(Query2[[#This Row],[Column10]],Query2[[#This Row],[Column11]])</f>
        <v>57139792</v>
      </c>
      <c r="Q599" s="101">
        <f>SUM(Query2[[#This Row],[Column12]],Query2[[#This Row],[Column13]])</f>
        <v>2163022.3707328048</v>
      </c>
      <c r="R599" s="103">
        <f>(Query2[[#This Row],[Column4]]/D657)</f>
        <v>1585.1816816816818</v>
      </c>
      <c r="S599" s="103">
        <f>(Query2[[#This Row],[Column15]]/O663)</f>
        <v>161.33341965723673</v>
      </c>
      <c r="T599" s="103">
        <f>(Query2[[#This Row],[Column14]]/N663)</f>
        <v>150.44315020579478</v>
      </c>
      <c r="U599" s="103">
        <f>(Query2[[#This Row],[Column9]]/I657)</f>
        <v>60.721025334131262</v>
      </c>
      <c r="V599" s="103">
        <f>(Query2[[#This Row],[Column17]]/Q663)</f>
        <v>17.215293657588152</v>
      </c>
      <c r="W599" s="103">
        <f>(Query2[[#This Row],[Column10]]+Query2[[#This Row],[Column11]]/J657+K657)</f>
        <v>26973427.518855456</v>
      </c>
      <c r="X599" s="104">
        <f>(Query2[[#This Row],[Column5]]+Query2[[#This Row],[Column6]])</f>
        <v>27742770</v>
      </c>
      <c r="Y599" s="104">
        <f>(Query2[[#This Row],[Column7]]+Query2[[#This Row],[Column8]])</f>
        <v>881565.23931544146</v>
      </c>
      <c r="Z599" s="104">
        <f>(Query2[[#This Row],[Column10]]+Query2[[#This Row],[Column11]])</f>
        <v>57139792</v>
      </c>
      <c r="AA599" s="104">
        <f>(Query2[[#This Row],[Column12]]+Query2[[#This Row],[Column13]])</f>
        <v>2163022.3707328048</v>
      </c>
      <c r="AB599" s="104">
        <f t="shared" si="164"/>
        <v>16582.910331574774</v>
      </c>
      <c r="AC599" s="104">
        <f t="shared" si="165"/>
        <v>20.586681754154153</v>
      </c>
      <c r="AD599" s="104">
        <f t="shared" si="166"/>
        <v>335.76292959626295</v>
      </c>
      <c r="AE599" s="104">
        <f t="shared" si="167"/>
        <v>452874.68626164319</v>
      </c>
      <c r="AF599" s="104">
        <f>(Query2[[#This Row],[Column12]]+Query2[[#This Row],[Column13]]/I657)</f>
        <v>1531389.3552769667</v>
      </c>
      <c r="AG599" s="104">
        <f t="shared" si="168"/>
        <v>389675.55035369575</v>
      </c>
      <c r="AH599" s="102" t="s">
        <v>171</v>
      </c>
    </row>
    <row r="600" spans="1:34">
      <c r="A600" s="105" t="s">
        <v>214</v>
      </c>
      <c r="B600" s="101" t="s">
        <v>35</v>
      </c>
      <c r="C600" s="101" t="s">
        <v>89</v>
      </c>
      <c r="D600" s="101">
        <v>20058</v>
      </c>
      <c r="E600" s="101">
        <v>0</v>
      </c>
      <c r="F600" s="101">
        <v>107325</v>
      </c>
      <c r="G600" s="101">
        <v>0</v>
      </c>
      <c r="H600" s="101">
        <v>2899.1067362000026</v>
      </c>
      <c r="I600" s="101">
        <v>2502843</v>
      </c>
      <c r="J600" s="101">
        <v>2313555</v>
      </c>
      <c r="K600" s="101">
        <v>1748583</v>
      </c>
      <c r="L600" s="101">
        <v>90546.599849999999</v>
      </c>
      <c r="M600" s="101">
        <v>23434.839097400003</v>
      </c>
      <c r="N600" s="101">
        <f>SUM(Query2[[#This Row],[Column5]],Query2[[#This Row],[Column6]])</f>
        <v>107325</v>
      </c>
      <c r="O600" s="101">
        <f>SUM(Query2[[#This Row],[Column7]],Query2[[#This Row],[Column8]])</f>
        <v>2899.1067362000026</v>
      </c>
      <c r="P600" s="101">
        <f>SUM(Query2[[#This Row],[Column10]],Query2[[#This Row],[Column11]])</f>
        <v>4062138</v>
      </c>
      <c r="Q600" s="101">
        <f>SUM(Query2[[#This Row],[Column12]],Query2[[#This Row],[Column13]])</f>
        <v>113981.43894740001</v>
      </c>
      <c r="R600" s="103">
        <f>(Query2[[#This Row],[Column4]]/D658)</f>
        <v>3.3536197960207321</v>
      </c>
      <c r="S600" s="103">
        <f>(Query2[[#This Row],[Column15]]/O664)</f>
        <v>1.0593795942799132E-2</v>
      </c>
      <c r="T600" s="103">
        <f>(Query2[[#This Row],[Column14]]/N664)</f>
        <v>2.8330978687818351E-2</v>
      </c>
      <c r="U600" s="103">
        <f>(Query2[[#This Row],[Column9]]/I658)</f>
        <v>4.8452125600123894</v>
      </c>
      <c r="V600" s="103">
        <f>(Query2[[#This Row],[Column17]]/Q664)</f>
        <v>0.46978169634752875</v>
      </c>
      <c r="W600" s="103">
        <f>(Query2[[#This Row],[Column10]]+Query2[[#This Row],[Column11]]/J658+K658)</f>
        <v>2608252.4371533035</v>
      </c>
      <c r="X600" s="104">
        <f>(Query2[[#This Row],[Column5]]+Query2[[#This Row],[Column6]])</f>
        <v>107325</v>
      </c>
      <c r="Y600" s="104">
        <f>(Query2[[#This Row],[Column7]]+Query2[[#This Row],[Column8]])</f>
        <v>2899.1067362000026</v>
      </c>
      <c r="Z600" s="104">
        <f>(Query2[[#This Row],[Column10]]+Query2[[#This Row],[Column11]])</f>
        <v>4062138</v>
      </c>
      <c r="AA600" s="104">
        <f>(Query2[[#This Row],[Column12]]+Query2[[#This Row],[Column13]])</f>
        <v>113981.43894740001</v>
      </c>
      <c r="AB600" s="104">
        <f t="shared" si="164"/>
        <v>19152.677003620873</v>
      </c>
      <c r="AC600" s="104">
        <f t="shared" si="165"/>
        <v>9.0348691968065538</v>
      </c>
      <c r="AD600" s="104">
        <f t="shared" si="166"/>
        <v>554.20063534526003</v>
      </c>
      <c r="AE600" s="104">
        <f t="shared" si="167"/>
        <v>312145.23749348853</v>
      </c>
      <c r="AF600" s="104">
        <f>(Query2[[#This Row],[Column12]]+Query2[[#This Row],[Column13]]/I658)</f>
        <v>90546.645217119207</v>
      </c>
      <c r="AG600" s="104">
        <f t="shared" si="168"/>
        <v>508730.57049326313</v>
      </c>
      <c r="AH600" s="102" t="s">
        <v>171</v>
      </c>
    </row>
    <row r="601" spans="1:34">
      <c r="A601" s="105" t="s">
        <v>214</v>
      </c>
      <c r="B601" s="101" t="s">
        <v>36</v>
      </c>
      <c r="C601" s="101" t="s">
        <v>89</v>
      </c>
      <c r="D601" s="101">
        <v>1456305</v>
      </c>
      <c r="E601" s="101">
        <v>14416</v>
      </c>
      <c r="F601" s="101">
        <v>3648450</v>
      </c>
      <c r="G601" s="101">
        <v>739.89459999999997</v>
      </c>
      <c r="H601" s="101">
        <v>223891.77236</v>
      </c>
      <c r="I601" s="101">
        <v>6128861</v>
      </c>
      <c r="J601" s="101">
        <v>3964741</v>
      </c>
      <c r="K601" s="101">
        <v>2773806</v>
      </c>
      <c r="L601" s="101">
        <v>178738.74424150001</v>
      </c>
      <c r="M601" s="101">
        <v>51897.20102</v>
      </c>
      <c r="N601" s="101">
        <f>SUM(Query2[[#This Row],[Column5]],Query2[[#This Row],[Column6]])</f>
        <v>3662866</v>
      </c>
      <c r="O601" s="101">
        <f>SUM(Query2[[#This Row],[Column7]],Query2[[#This Row],[Column8]])</f>
        <v>224631.66696</v>
      </c>
      <c r="P601" s="101">
        <f>SUM(Query2[[#This Row],[Column10]],Query2[[#This Row],[Column11]])</f>
        <v>6738547</v>
      </c>
      <c r="Q601" s="101">
        <f>SUM(Query2[[#This Row],[Column12]],Query2[[#This Row],[Column13]])</f>
        <v>230635.94526150002</v>
      </c>
      <c r="R601" s="103" t="e">
        <f>(Query2[[#This Row],[Column4]]/D659)</f>
        <v>#DIV/0!</v>
      </c>
      <c r="S601" s="103">
        <f>(Query2[[#This Row],[Column15]]/O665)</f>
        <v>21.096202350522979</v>
      </c>
      <c r="T601" s="103">
        <f>(Query2[[#This Row],[Column14]]/N665)</f>
        <v>12.291785377508868</v>
      </c>
      <c r="U601" s="103">
        <f>(Query2[[#This Row],[Column9]]/I659)</f>
        <v>0.74167517593553756</v>
      </c>
      <c r="V601" s="103">
        <f>(Query2[[#This Row],[Column17]]/Q665)</f>
        <v>0.64074988589994153</v>
      </c>
      <c r="W601" s="103">
        <f>(Query2[[#This Row],[Column10]]+Query2[[#This Row],[Column11]]/J659+K659)</f>
        <v>9739729.3620411791</v>
      </c>
      <c r="X601" s="104">
        <f>(Query2[[#This Row],[Column5]]+Query2[[#This Row],[Column6]])</f>
        <v>3662866</v>
      </c>
      <c r="Y601" s="104">
        <f>(Query2[[#This Row],[Column7]]+Query2[[#This Row],[Column8]])</f>
        <v>224631.66696</v>
      </c>
      <c r="Z601" s="104">
        <f>(Query2[[#This Row],[Column10]]+Query2[[#This Row],[Column11]])</f>
        <v>6738547</v>
      </c>
      <c r="AA601" s="104">
        <f>(Query2[[#This Row],[Column12]]+Query2[[#This Row],[Column13]])</f>
        <v>230635.94526150002</v>
      </c>
      <c r="AB601" s="104" t="e">
        <f t="shared" si="164"/>
        <v>#DIV/0!</v>
      </c>
      <c r="AC601" s="104" t="e">
        <f t="shared" si="165"/>
        <v>#DIV/0!</v>
      </c>
      <c r="AD601" s="104" t="e">
        <f t="shared" si="166"/>
        <v>#DIV/0!</v>
      </c>
      <c r="AE601" s="104">
        <f t="shared" si="167"/>
        <v>6147303.8446063176</v>
      </c>
      <c r="AF601" s="104">
        <f>(Query2[[#This Row],[Column12]]+Query2[[#This Row],[Column13]]/I659)</f>
        <v>178738.7505217641</v>
      </c>
      <c r="AG601" s="104">
        <f t="shared" si="168"/>
        <v>7661576.6988517512</v>
      </c>
      <c r="AH601" s="102" t="s">
        <v>171</v>
      </c>
    </row>
    <row r="602" spans="1:34">
      <c r="A602" s="105" t="s">
        <v>214</v>
      </c>
      <c r="B602" s="101" t="s">
        <v>37</v>
      </c>
      <c r="C602" s="101" t="s">
        <v>89</v>
      </c>
      <c r="D602" s="101">
        <v>81317</v>
      </c>
      <c r="E602" s="101">
        <v>5647</v>
      </c>
      <c r="F602" s="101">
        <v>309596</v>
      </c>
      <c r="G602" s="101">
        <v>228.215</v>
      </c>
      <c r="H602" s="101">
        <v>11120.849966500002</v>
      </c>
      <c r="I602" s="101">
        <v>4404124</v>
      </c>
      <c r="J602" s="101">
        <v>6045234</v>
      </c>
      <c r="K602" s="101">
        <v>3847126</v>
      </c>
      <c r="L602" s="101">
        <v>345280.63491999998</v>
      </c>
      <c r="M602" s="101">
        <v>37951.253850000001</v>
      </c>
      <c r="N602" s="101">
        <f>SUM(Query2[[#This Row],[Column5]],Query2[[#This Row],[Column6]])</f>
        <v>315243</v>
      </c>
      <c r="O602" s="101">
        <f>SUM(Query2[[#This Row],[Column7]],Query2[[#This Row],[Column8]])</f>
        <v>11349.064966500002</v>
      </c>
      <c r="P602" s="101">
        <f>SUM(Query2[[#This Row],[Column10]],Query2[[#This Row],[Column11]])</f>
        <v>9892360</v>
      </c>
      <c r="Q602" s="101">
        <f>SUM(Query2[[#This Row],[Column12]],Query2[[#This Row],[Column13]])</f>
        <v>383231.88876999996</v>
      </c>
      <c r="R602" s="103">
        <f>(Query2[[#This Row],[Column4]]/D660)</f>
        <v>5.2848469943955938E-3</v>
      </c>
      <c r="S602" s="103" t="e">
        <f>(Query2[[#This Row],[Column15]]/O666)</f>
        <v>#DIV/0!</v>
      </c>
      <c r="T602" s="103" t="e">
        <f>(Query2[[#This Row],[Column14]]/N666)</f>
        <v>#DIV/0!</v>
      </c>
      <c r="U602" s="103">
        <f>(Query2[[#This Row],[Column9]]/I660)</f>
        <v>0.12607591989961617</v>
      </c>
      <c r="V602" s="103">
        <f>(Query2[[#This Row],[Column17]]/Q666)</f>
        <v>1.7632920093414755</v>
      </c>
      <c r="W602" s="103">
        <f>(Query2[[#This Row],[Column10]]+Query2[[#This Row],[Column11]]/J660+K660)</f>
        <v>49738150.10514012</v>
      </c>
      <c r="X602" s="104">
        <f>(Query2[[#This Row],[Column5]]+Query2[[#This Row],[Column6]])</f>
        <v>315243</v>
      </c>
      <c r="Y602" s="104">
        <f>(Query2[[#This Row],[Column7]]+Query2[[#This Row],[Column8]])</f>
        <v>11349.064966500002</v>
      </c>
      <c r="Z602" s="104">
        <f>(Query2[[#This Row],[Column10]]+Query2[[#This Row],[Column11]])</f>
        <v>9892360</v>
      </c>
      <c r="AA602" s="104">
        <f>(Query2[[#This Row],[Column12]]+Query2[[#This Row],[Column13]])</f>
        <v>383231.88876999996</v>
      </c>
      <c r="AB602" s="104">
        <f t="shared" si="164"/>
        <v>47649142.900902629</v>
      </c>
      <c r="AC602" s="104">
        <f t="shared" si="165"/>
        <v>7944.1724302554558</v>
      </c>
      <c r="AD602" s="104">
        <f t="shared" si="166"/>
        <v>128753.09623286732</v>
      </c>
      <c r="AE602" s="104">
        <f t="shared" si="167"/>
        <v>45772719.181818187</v>
      </c>
      <c r="AF602" s="104">
        <f>(Query2[[#This Row],[Column12]]+Query2[[#This Row],[Column13]]/I660)</f>
        <v>345280.63600642246</v>
      </c>
      <c r="AG602" s="104">
        <f t="shared" si="168"/>
        <v>36590466.250787802</v>
      </c>
      <c r="AH602" s="102" t="s">
        <v>171</v>
      </c>
    </row>
    <row r="603" spans="1:34">
      <c r="A603" s="105" t="s">
        <v>214</v>
      </c>
      <c r="B603" s="101" t="s">
        <v>38</v>
      </c>
      <c r="C603" s="101" t="s">
        <v>89</v>
      </c>
      <c r="D603" s="101">
        <v>0</v>
      </c>
      <c r="E603" s="101">
        <v>0</v>
      </c>
      <c r="F603" s="101">
        <v>0</v>
      </c>
      <c r="G603" s="101">
        <v>0</v>
      </c>
      <c r="H603" s="101">
        <v>0</v>
      </c>
      <c r="I603" s="101">
        <v>4985608</v>
      </c>
      <c r="J603" s="101">
        <v>4318643</v>
      </c>
      <c r="K603" s="101">
        <v>3280533</v>
      </c>
      <c r="L603" s="101">
        <v>176768.22648000001</v>
      </c>
      <c r="M603" s="101">
        <v>39756.08685</v>
      </c>
      <c r="N603" s="101">
        <f>SUM(Query2[[#This Row],[Column5]],Query2[[#This Row],[Column6]])</f>
        <v>0</v>
      </c>
      <c r="O603" s="101">
        <f>SUM(Query2[[#This Row],[Column7]],Query2[[#This Row],[Column8]])</f>
        <v>0</v>
      </c>
      <c r="P603" s="101">
        <f>SUM(Query2[[#This Row],[Column10]],Query2[[#This Row],[Column11]])</f>
        <v>7599176</v>
      </c>
      <c r="Q603" s="101">
        <f>SUM(Query2[[#This Row],[Column12]],Query2[[#This Row],[Column13]])</f>
        <v>216524.31333</v>
      </c>
      <c r="R603" s="103">
        <f>(Query2[[#This Row],[Column4]]/D661)</f>
        <v>0</v>
      </c>
      <c r="S603" s="103">
        <f>(Query2[[#This Row],[Column15]]/O667)</f>
        <v>0</v>
      </c>
      <c r="T603" s="103">
        <f>(Query2[[#This Row],[Column14]]/N667)</f>
        <v>0</v>
      </c>
      <c r="U603" s="103">
        <f>(Query2[[#This Row],[Column9]]/I661)</f>
        <v>0.10440946017384223</v>
      </c>
      <c r="V603" s="103">
        <f>(Query2[[#This Row],[Column17]]/Q667)</f>
        <v>0.75015924796587918</v>
      </c>
      <c r="W603" s="103">
        <f>(Query2[[#This Row],[Column10]]+Query2[[#This Row],[Column11]]/J661+K661)</f>
        <v>34690378.122901559</v>
      </c>
      <c r="X603" s="104">
        <f>(Query2[[#This Row],[Column5]]+Query2[[#This Row],[Column6]])</f>
        <v>0</v>
      </c>
      <c r="Y603" s="104">
        <f>(Query2[[#This Row],[Column7]]+Query2[[#This Row],[Column8]])</f>
        <v>0</v>
      </c>
      <c r="Z603" s="104">
        <f>(Query2[[#This Row],[Column10]]+Query2[[#This Row],[Column11]])</f>
        <v>7599176</v>
      </c>
      <c r="AA603" s="104">
        <f>(Query2[[#This Row],[Column12]]+Query2[[#This Row],[Column13]])</f>
        <v>216524.31333</v>
      </c>
      <c r="AB603" s="104">
        <f t="shared" si="164"/>
        <v>26899873.275797814</v>
      </c>
      <c r="AC603" s="104">
        <f t="shared" si="165"/>
        <v>1487.6415685826253</v>
      </c>
      <c r="AD603" s="104">
        <f t="shared" si="166"/>
        <v>29532.770017923831</v>
      </c>
      <c r="AE603" s="104">
        <f t="shared" si="167"/>
        <v>31927822.581097495</v>
      </c>
      <c r="AF603" s="104">
        <f>(Query2[[#This Row],[Column12]]+Query2[[#This Row],[Column13]]/I661)</f>
        <v>176768.22731257882</v>
      </c>
      <c r="AG603" s="104">
        <f t="shared" si="168"/>
        <v>26692363.636050098</v>
      </c>
      <c r="AH603" s="102" t="s">
        <v>171</v>
      </c>
    </row>
    <row r="604" spans="1:34">
      <c r="A604" s="105" t="s">
        <v>214</v>
      </c>
      <c r="B604" s="101" t="s">
        <v>39</v>
      </c>
      <c r="C604" s="101" t="s">
        <v>89</v>
      </c>
      <c r="D604" s="101">
        <v>2720</v>
      </c>
      <c r="E604" s="101">
        <v>105</v>
      </c>
      <c r="F604" s="101">
        <v>8743</v>
      </c>
      <c r="G604" s="101">
        <v>4.1926203000000006</v>
      </c>
      <c r="H604" s="101">
        <v>700.27542000000005</v>
      </c>
      <c r="I604" s="101">
        <v>4175257</v>
      </c>
      <c r="J604" s="101">
        <v>5150606</v>
      </c>
      <c r="K604" s="101">
        <v>2770352</v>
      </c>
      <c r="L604" s="101">
        <v>245471.43844999999</v>
      </c>
      <c r="M604" s="101">
        <v>47633.9919859</v>
      </c>
      <c r="N604" s="101">
        <f>SUM(Query2[[#This Row],[Column5]],Query2[[#This Row],[Column6]])</f>
        <v>8848</v>
      </c>
      <c r="O604" s="101">
        <f>SUM(Query2[[#This Row],[Column7]],Query2[[#This Row],[Column8]])</f>
        <v>704.4680403000001</v>
      </c>
      <c r="P604" s="101">
        <f>SUM(Query2[[#This Row],[Column10]],Query2[[#This Row],[Column11]])</f>
        <v>7920958</v>
      </c>
      <c r="Q604" s="101">
        <f>SUM(Query2[[#This Row],[Column12]],Query2[[#This Row],[Column13]])</f>
        <v>293105.43043589999</v>
      </c>
      <c r="R604" s="103">
        <f>(Query2[[#This Row],[Column4]]/D662)</f>
        <v>7.3726723226628363E-2</v>
      </c>
      <c r="S604" s="103">
        <f>(Query2[[#This Row],[Column15]]/O668)</f>
        <v>4.5179507128764122E-3</v>
      </c>
      <c r="T604" s="103">
        <f>(Query2[[#This Row],[Column14]]/N668)</f>
        <v>1.9457926961082166E-3</v>
      </c>
      <c r="U604" s="103">
        <f>(Query2[[#This Row],[Column9]]/I662)</f>
        <v>0.32084583434415964</v>
      </c>
      <c r="V604" s="103">
        <f>(Query2[[#This Row],[Column17]]/Q668)</f>
        <v>0.53083590017797055</v>
      </c>
      <c r="W604" s="103">
        <f>(Query2[[#This Row],[Column10]]+Query2[[#This Row],[Column11]]/J662+K662)</f>
        <v>10155027.365039077</v>
      </c>
      <c r="X604" s="104">
        <f>(Query2[[#This Row],[Column5]]+Query2[[#This Row],[Column6]])</f>
        <v>8848</v>
      </c>
      <c r="Y604" s="104">
        <f>(Query2[[#This Row],[Column7]]+Query2[[#This Row],[Column8]])</f>
        <v>704.4680403000001</v>
      </c>
      <c r="Z604" s="104">
        <f>(Query2[[#This Row],[Column10]]+Query2[[#This Row],[Column11]])</f>
        <v>7920958</v>
      </c>
      <c r="AA604" s="104">
        <f>(Query2[[#This Row],[Column12]]+Query2[[#This Row],[Column13]])</f>
        <v>293105.43043589999</v>
      </c>
      <c r="AB604" s="104">
        <f t="shared" si="164"/>
        <v>108852.67970786706</v>
      </c>
      <c r="AC604" s="104">
        <f t="shared" si="165"/>
        <v>22.362836292768279</v>
      </c>
      <c r="AD604" s="104">
        <f t="shared" si="166"/>
        <v>415.94969235356302</v>
      </c>
      <c r="AE604" s="104">
        <f t="shared" si="167"/>
        <v>5376530.2167534735</v>
      </c>
      <c r="AF604" s="104">
        <f>(Query2[[#This Row],[Column12]]+Query2[[#This Row],[Column13]]/I662)</f>
        <v>245471.44211041369</v>
      </c>
      <c r="AG604" s="104">
        <f t="shared" si="168"/>
        <v>7589193.3845625864</v>
      </c>
      <c r="AH604" s="102" t="s">
        <v>171</v>
      </c>
    </row>
    <row r="605" spans="1:34">
      <c r="A605" s="105" t="s">
        <v>214</v>
      </c>
      <c r="B605" s="101" t="s">
        <v>40</v>
      </c>
      <c r="C605" s="101" t="s">
        <v>89</v>
      </c>
      <c r="D605" s="101">
        <v>2321367</v>
      </c>
      <c r="E605" s="101">
        <v>8711</v>
      </c>
      <c r="F605" s="101">
        <v>4614507</v>
      </c>
      <c r="G605" s="101">
        <v>395.81847090000002</v>
      </c>
      <c r="H605" s="101">
        <v>154018.5233766</v>
      </c>
      <c r="I605" s="101">
        <v>15979204</v>
      </c>
      <c r="J605" s="101">
        <v>7857673</v>
      </c>
      <c r="K605" s="101">
        <v>10097154</v>
      </c>
      <c r="L605" s="101">
        <v>345325.32860300003</v>
      </c>
      <c r="M605" s="101">
        <v>171729.08382349985</v>
      </c>
      <c r="N605" s="101">
        <f>SUM(Query2[[#This Row],[Column5]],Query2[[#This Row],[Column6]])</f>
        <v>4623218</v>
      </c>
      <c r="O605" s="101">
        <f>SUM(Query2[[#This Row],[Column7]],Query2[[#This Row],[Column8]])</f>
        <v>154414.34184750001</v>
      </c>
      <c r="P605" s="101">
        <f>SUM(Query2[[#This Row],[Column10]],Query2[[#This Row],[Column11]])</f>
        <v>17954827</v>
      </c>
      <c r="Q605" s="101">
        <f>SUM(Query2[[#This Row],[Column12]],Query2[[#This Row],[Column13]])</f>
        <v>517054.41242649988</v>
      </c>
      <c r="R605" s="103">
        <f>(Query2[[#This Row],[Column4]]/D663)</f>
        <v>55.3549933231591</v>
      </c>
      <c r="S605" s="103">
        <f>(Query2[[#This Row],[Column15]]/O669)</f>
        <v>0.5460979367246328</v>
      </c>
      <c r="T605" s="103">
        <f>(Query2[[#This Row],[Column14]]/N669)</f>
        <v>0.59912730848495588</v>
      </c>
      <c r="U605" s="103">
        <f>(Query2[[#This Row],[Column9]]/I663)</f>
        <v>6.1973740906606967</v>
      </c>
      <c r="V605" s="103">
        <f>(Query2[[#This Row],[Column17]]/Q669)</f>
        <v>13.507804856395873</v>
      </c>
      <c r="W605" s="103">
        <f>(Query2[[#This Row],[Column10]]+Query2[[#This Row],[Column11]]/J663+K663)</f>
        <v>9663832.015639957</v>
      </c>
      <c r="X605" s="104">
        <f>(Query2[[#This Row],[Column5]]+Query2[[#This Row],[Column6]])</f>
        <v>4623218</v>
      </c>
      <c r="Y605" s="104">
        <f>(Query2[[#This Row],[Column7]]+Query2[[#This Row],[Column8]])</f>
        <v>154414.34184750001</v>
      </c>
      <c r="Z605" s="104">
        <f>(Query2[[#This Row],[Column10]]+Query2[[#This Row],[Column11]])</f>
        <v>17954827</v>
      </c>
      <c r="AA605" s="104">
        <f>(Query2[[#This Row],[Column12]]+Query2[[#This Row],[Column13]])</f>
        <v>517054.41242649988</v>
      </c>
      <c r="AB605" s="104">
        <f t="shared" si="164"/>
        <v>184241.9371144255</v>
      </c>
      <c r="AC605" s="104">
        <f t="shared" si="165"/>
        <v>3.204226307406524</v>
      </c>
      <c r="AD605" s="104">
        <f t="shared" si="166"/>
        <v>200.39266978252576</v>
      </c>
      <c r="AE605" s="104">
        <f t="shared" si="167"/>
        <v>1904834.5308143334</v>
      </c>
      <c r="AF605" s="104">
        <f>(Query2[[#This Row],[Column12]]+Query2[[#This Row],[Column13]]/I663)</f>
        <v>345325.39520640374</v>
      </c>
      <c r="AG605" s="104">
        <f t="shared" si="168"/>
        <v>2514457.7004991113</v>
      </c>
      <c r="AH605" s="102" t="s">
        <v>171</v>
      </c>
    </row>
    <row r="606" spans="1:34">
      <c r="A606" s="105" t="s">
        <v>214</v>
      </c>
      <c r="B606" s="101" t="s">
        <v>41</v>
      </c>
      <c r="C606" s="101" t="s">
        <v>89</v>
      </c>
      <c r="D606" s="101">
        <v>2783632</v>
      </c>
      <c r="E606" s="101">
        <v>46987</v>
      </c>
      <c r="F606" s="101">
        <v>7615271</v>
      </c>
      <c r="G606" s="101">
        <v>1711.1837453000001</v>
      </c>
      <c r="H606" s="101">
        <v>284948.91146999999</v>
      </c>
      <c r="I606" s="101">
        <v>1115253</v>
      </c>
      <c r="J606" s="101">
        <v>615047</v>
      </c>
      <c r="K606" s="101">
        <v>571480</v>
      </c>
      <c r="L606" s="101">
        <v>27218.005225999997</v>
      </c>
      <c r="M606" s="101">
        <v>8740.3804419999997</v>
      </c>
      <c r="N606" s="101">
        <f>SUM(Query2[[#This Row],[Column5]],Query2[[#This Row],[Column6]])</f>
        <v>7662258</v>
      </c>
      <c r="O606" s="101">
        <f>SUM(Query2[[#This Row],[Column7]],Query2[[#This Row],[Column8]])</f>
        <v>286660.09521529998</v>
      </c>
      <c r="P606" s="101">
        <f>SUM(Query2[[#This Row],[Column10]],Query2[[#This Row],[Column11]])</f>
        <v>1186527</v>
      </c>
      <c r="Q606" s="101">
        <f>SUM(Query2[[#This Row],[Column12]],Query2[[#This Row],[Column13]])</f>
        <v>35958.385667999995</v>
      </c>
      <c r="R606" s="103">
        <f>(Query2[[#This Row],[Column4]]/D664)</f>
        <v>1.8783778494858745</v>
      </c>
      <c r="S606" s="103" t="e">
        <f>(Query2[[#This Row],[Column15]]/O670)</f>
        <v>#DIV/0!</v>
      </c>
      <c r="T606" s="103" t="e">
        <f>(Query2[[#This Row],[Column14]]/N670)</f>
        <v>#DIV/0!</v>
      </c>
      <c r="U606" s="103">
        <f>(Query2[[#This Row],[Column9]]/I664)</f>
        <v>0.17916859249291642</v>
      </c>
      <c r="V606" s="103">
        <f>(Query2[[#This Row],[Column17]]/Q670)</f>
        <v>0.22250336393262213</v>
      </c>
      <c r="W606" s="103">
        <f>(Query2[[#This Row],[Column10]]+Query2[[#This Row],[Column11]]/J664+K664)</f>
        <v>3411816.1402308554</v>
      </c>
      <c r="X606" s="104">
        <f>(Query2[[#This Row],[Column5]]+Query2[[#This Row],[Column6]])</f>
        <v>7662258</v>
      </c>
      <c r="Y606" s="104">
        <f>(Query2[[#This Row],[Column7]]+Query2[[#This Row],[Column8]])</f>
        <v>286660.09521529998</v>
      </c>
      <c r="Z606" s="104">
        <f>(Query2[[#This Row],[Column10]]+Query2[[#This Row],[Column11]])</f>
        <v>1186527</v>
      </c>
      <c r="AA606" s="104">
        <f>(Query2[[#This Row],[Column12]]+Query2[[#This Row],[Column13]])</f>
        <v>35958.385667999995</v>
      </c>
      <c r="AB606" s="104">
        <f t="shared" si="164"/>
        <v>3774972.3163099</v>
      </c>
      <c r="AC606" s="104">
        <f t="shared" si="165"/>
        <v>729.04980280415998</v>
      </c>
      <c r="AD606" s="104">
        <f t="shared" si="166"/>
        <v>14034.546823272831</v>
      </c>
      <c r="AE606" s="104">
        <f t="shared" si="167"/>
        <v>2983538.6126264473</v>
      </c>
      <c r="AF606" s="104">
        <f>(Query2[[#This Row],[Column12]]+Query2[[#This Row],[Column13]]/I664)</f>
        <v>27218.00663016718</v>
      </c>
      <c r="AG606" s="104">
        <f t="shared" si="168"/>
        <v>4075280.4493089598</v>
      </c>
      <c r="AH606" s="102" t="s">
        <v>171</v>
      </c>
    </row>
    <row r="607" spans="1:34">
      <c r="A607" s="105" t="s">
        <v>214</v>
      </c>
      <c r="B607" s="101" t="s">
        <v>42</v>
      </c>
      <c r="C607" s="101" t="s">
        <v>89</v>
      </c>
      <c r="D607" s="101">
        <v>0</v>
      </c>
      <c r="E607" s="101">
        <v>0</v>
      </c>
      <c r="F607" s="101">
        <v>0</v>
      </c>
      <c r="G607" s="101">
        <v>0</v>
      </c>
      <c r="H607" s="101">
        <v>0</v>
      </c>
      <c r="I607" s="101">
        <v>3359558</v>
      </c>
      <c r="J607" s="101">
        <v>2864562</v>
      </c>
      <c r="K607" s="101">
        <v>2228867</v>
      </c>
      <c r="L607" s="101">
        <v>124705.2490324</v>
      </c>
      <c r="M607" s="101">
        <v>35371.448469300005</v>
      </c>
      <c r="N607" s="101">
        <f>SUM(Query2[[#This Row],[Column5]],Query2[[#This Row],[Column6]])</f>
        <v>0</v>
      </c>
      <c r="O607" s="101">
        <f>SUM(Query2[[#This Row],[Column7]],Query2[[#This Row],[Column8]])</f>
        <v>0</v>
      </c>
      <c r="P607" s="101">
        <f>SUM(Query2[[#This Row],[Column10]],Query2[[#This Row],[Column11]])</f>
        <v>5093429</v>
      </c>
      <c r="Q607" s="101">
        <f>SUM(Query2[[#This Row],[Column12]],Query2[[#This Row],[Column13]])</f>
        <v>160076.69750169999</v>
      </c>
      <c r="R607" s="103">
        <f>(Query2[[#This Row],[Column4]]/D665)</f>
        <v>0</v>
      </c>
      <c r="S607" s="103">
        <f>(Query2[[#This Row],[Column15]]/O671)</f>
        <v>0</v>
      </c>
      <c r="T607" s="103">
        <f>(Query2[[#This Row],[Column14]]/N671)</f>
        <v>0</v>
      </c>
      <c r="U607" s="103">
        <f>(Query2[[#This Row],[Column9]]/I665)</f>
        <v>0.75713399699450379</v>
      </c>
      <c r="V607" s="103">
        <f>(Query2[[#This Row],[Column17]]/Q671)</f>
        <v>0.63168783861085021</v>
      </c>
      <c r="W607" s="103">
        <f>(Query2[[#This Row],[Column10]]+Query2[[#This Row],[Column11]]/J665+K665)</f>
        <v>6774688.3847271297</v>
      </c>
      <c r="X607" s="104">
        <f>(Query2[[#This Row],[Column5]]+Query2[[#This Row],[Column6]])</f>
        <v>0</v>
      </c>
      <c r="Y607" s="104">
        <f>(Query2[[#This Row],[Column7]]+Query2[[#This Row],[Column8]])</f>
        <v>0</v>
      </c>
      <c r="Z607" s="104">
        <f>(Query2[[#This Row],[Column10]]+Query2[[#This Row],[Column11]])</f>
        <v>5093429</v>
      </c>
      <c r="AA607" s="104">
        <f>(Query2[[#This Row],[Column12]]+Query2[[#This Row],[Column13]])</f>
        <v>160076.69750169999</v>
      </c>
      <c r="AB607" s="104">
        <f t="shared" si="164"/>
        <v>292947.57920977083</v>
      </c>
      <c r="AC607" s="104">
        <f t="shared" si="165"/>
        <v>215.72611988246945</v>
      </c>
      <c r="AD607" s="104">
        <f t="shared" si="166"/>
        <v>5266.6230753997725</v>
      </c>
      <c r="AE607" s="104">
        <f t="shared" si="167"/>
        <v>4232965.8064350989</v>
      </c>
      <c r="AF607" s="104">
        <f>(Query2[[#This Row],[Column12]]+Query2[[#This Row],[Column13]]/I665)</f>
        <v>124705.25700396237</v>
      </c>
      <c r="AG607" s="104">
        <f t="shared" si="168"/>
        <v>5793371.881213936</v>
      </c>
      <c r="AH607" s="102" t="s">
        <v>171</v>
      </c>
    </row>
    <row r="608" spans="1:34">
      <c r="A608" s="105" t="s">
        <v>214</v>
      </c>
      <c r="B608" s="101" t="s">
        <v>43</v>
      </c>
      <c r="C608" s="101" t="s">
        <v>89</v>
      </c>
      <c r="D608" s="101">
        <v>32774</v>
      </c>
      <c r="E608" s="101">
        <v>2190</v>
      </c>
      <c r="F608" s="101">
        <v>63556</v>
      </c>
      <c r="G608" s="101">
        <v>91.626999999999995</v>
      </c>
      <c r="H608" s="101">
        <v>2457.4535140000003</v>
      </c>
      <c r="I608" s="101">
        <v>1865474</v>
      </c>
      <c r="J608" s="101">
        <v>5482302</v>
      </c>
      <c r="K608" s="101">
        <v>859985</v>
      </c>
      <c r="L608" s="101">
        <v>239279.77488000001</v>
      </c>
      <c r="M608" s="101">
        <v>14128.127679000001</v>
      </c>
      <c r="N608" s="101">
        <f>SUM(Query2[[#This Row],[Column5]],Query2[[#This Row],[Column6]])</f>
        <v>65746</v>
      </c>
      <c r="O608" s="101">
        <f>SUM(Query2[[#This Row],[Column7]],Query2[[#This Row],[Column8]])</f>
        <v>2549.0805140000002</v>
      </c>
      <c r="P608" s="101">
        <f>SUM(Query2[[#This Row],[Column10]],Query2[[#This Row],[Column11]])</f>
        <v>6342287</v>
      </c>
      <c r="Q608" s="101">
        <f>SUM(Query2[[#This Row],[Column12]],Query2[[#This Row],[Column13]])</f>
        <v>253407.90255900001</v>
      </c>
      <c r="R608" s="103" t="e">
        <f>(Query2[[#This Row],[Column4]]/D666)</f>
        <v>#DIV/0!</v>
      </c>
      <c r="S608" s="103" t="e">
        <f>(Query2[[#This Row],[Column15]]/O672)</f>
        <v>#DIV/0!</v>
      </c>
      <c r="T608" s="103" t="e">
        <f>(Query2[[#This Row],[Column14]]/N672)</f>
        <v>#DIV/0!</v>
      </c>
      <c r="U608" s="103">
        <f>(Query2[[#This Row],[Column9]]/I666)</f>
        <v>0.37057290316480224</v>
      </c>
      <c r="V608" s="103">
        <f>(Query2[[#This Row],[Column17]]/Q672)</f>
        <v>6.7274550227957093</v>
      </c>
      <c r="W608" s="103">
        <f>(Query2[[#This Row],[Column10]]+Query2[[#This Row],[Column11]]/J666+K666)</f>
        <v>8581134.201675389</v>
      </c>
      <c r="X608" s="104">
        <f>(Query2[[#This Row],[Column5]]+Query2[[#This Row],[Column6]])</f>
        <v>65746</v>
      </c>
      <c r="Y608" s="104">
        <f>(Query2[[#This Row],[Column7]]+Query2[[#This Row],[Column8]])</f>
        <v>2549.0805140000002</v>
      </c>
      <c r="Z608" s="104">
        <f>(Query2[[#This Row],[Column10]]+Query2[[#This Row],[Column11]])</f>
        <v>6342287</v>
      </c>
      <c r="AA608" s="104">
        <f>(Query2[[#This Row],[Column12]]+Query2[[#This Row],[Column13]])</f>
        <v>253407.90255900001</v>
      </c>
      <c r="AB608" s="104" t="e">
        <f t="shared" si="164"/>
        <v>#DIV/0!</v>
      </c>
      <c r="AC608" s="104" t="e">
        <f t="shared" si="165"/>
        <v>#DIV/0!</v>
      </c>
      <c r="AD608" s="104" t="e">
        <f t="shared" si="166"/>
        <v>#DIV/0!</v>
      </c>
      <c r="AE608" s="104">
        <f t="shared" si="167"/>
        <v>3276282.8285441604</v>
      </c>
      <c r="AF608" s="104">
        <f>(Query2[[#This Row],[Column12]]+Query2[[#This Row],[Column13]]/I666)</f>
        <v>239279.77768652601</v>
      </c>
      <c r="AG608" s="104">
        <f t="shared" si="168"/>
        <v>4264204.6155771511</v>
      </c>
      <c r="AH608" s="102" t="s">
        <v>171</v>
      </c>
    </row>
    <row r="609" spans="1:34">
      <c r="A609" s="105" t="s">
        <v>214</v>
      </c>
      <c r="B609" s="101" t="s">
        <v>44</v>
      </c>
      <c r="C609" s="101" t="s">
        <v>89</v>
      </c>
      <c r="D609" s="101">
        <v>0</v>
      </c>
      <c r="E609" s="101">
        <v>0</v>
      </c>
      <c r="F609" s="101">
        <v>0</v>
      </c>
      <c r="G609" s="101">
        <v>0</v>
      </c>
      <c r="H609" s="101">
        <v>0</v>
      </c>
      <c r="I609" s="101">
        <v>1477981</v>
      </c>
      <c r="J609" s="101">
        <v>879694</v>
      </c>
      <c r="K609" s="101">
        <v>390504</v>
      </c>
      <c r="L609" s="101">
        <v>41676.360844700001</v>
      </c>
      <c r="M609" s="101">
        <v>6406.8241183</v>
      </c>
      <c r="N609" s="101">
        <f>SUM(Query2[[#This Row],[Column5]],Query2[[#This Row],[Column6]])</f>
        <v>0</v>
      </c>
      <c r="O609" s="101">
        <f>SUM(Query2[[#This Row],[Column7]],Query2[[#This Row],[Column8]])</f>
        <v>0</v>
      </c>
      <c r="P609" s="101">
        <f>SUM(Query2[[#This Row],[Column10]],Query2[[#This Row],[Column11]])</f>
        <v>1270198</v>
      </c>
      <c r="Q609" s="101">
        <f>SUM(Query2[[#This Row],[Column12]],Query2[[#This Row],[Column13]])</f>
        <v>48083.184963</v>
      </c>
      <c r="R609" s="103">
        <f>(Query2[[#This Row],[Column4]]/D667)</f>
        <v>0</v>
      </c>
      <c r="S609" s="103">
        <f>(Query2[[#This Row],[Column15]]/O673)</f>
        <v>0</v>
      </c>
      <c r="T609" s="103">
        <f>(Query2[[#This Row],[Column14]]/N673)</f>
        <v>0</v>
      </c>
      <c r="U609" s="103">
        <f>(Query2[[#This Row],[Column9]]/I667)</f>
        <v>0.35034985656331291</v>
      </c>
      <c r="V609" s="103">
        <f>(Query2[[#This Row],[Column17]]/Q673)</f>
        <v>0.36150399923393595</v>
      </c>
      <c r="W609" s="103">
        <f>(Query2[[#This Row],[Column10]]+Query2[[#This Row],[Column11]]/J667+K667)</f>
        <v>3651742.0777258659</v>
      </c>
      <c r="X609" s="104">
        <f>(Query2[[#This Row],[Column5]]+Query2[[#This Row],[Column6]])</f>
        <v>0</v>
      </c>
      <c r="Y609" s="104">
        <f>(Query2[[#This Row],[Column7]]+Query2[[#This Row],[Column8]])</f>
        <v>0</v>
      </c>
      <c r="Z609" s="104">
        <f>(Query2[[#This Row],[Column10]]+Query2[[#This Row],[Column11]])</f>
        <v>1270198</v>
      </c>
      <c r="AA609" s="104">
        <f>(Query2[[#This Row],[Column12]]+Query2[[#This Row],[Column13]])</f>
        <v>48083.184963</v>
      </c>
      <c r="AB609" s="104">
        <f t="shared" si="164"/>
        <v>8064.745700537349</v>
      </c>
      <c r="AC609" s="104">
        <f t="shared" si="165"/>
        <v>3.2472096132445429</v>
      </c>
      <c r="AD609" s="104">
        <f t="shared" si="166"/>
        <v>85.979652238253792</v>
      </c>
      <c r="AE609" s="104">
        <f t="shared" si="167"/>
        <v>3011248.3606400229</v>
      </c>
      <c r="AF609" s="104">
        <f>(Query2[[#This Row],[Column12]]+Query2[[#This Row],[Column13]]/I667)</f>
        <v>41676.362363413646</v>
      </c>
      <c r="AG609" s="104">
        <f t="shared" si="168"/>
        <v>5024119.6571035888</v>
      </c>
      <c r="AH609" s="102" t="s">
        <v>171</v>
      </c>
    </row>
    <row r="610" spans="1:34">
      <c r="A610" s="105" t="s">
        <v>214</v>
      </c>
      <c r="B610" s="101" t="s">
        <v>45</v>
      </c>
      <c r="C610" s="101" t="s">
        <v>89</v>
      </c>
      <c r="D610" s="101">
        <v>831722</v>
      </c>
      <c r="E610" s="101">
        <v>8370</v>
      </c>
      <c r="F610" s="101">
        <v>1734269</v>
      </c>
      <c r="G610" s="101">
        <v>354.02969840000003</v>
      </c>
      <c r="H610" s="101">
        <v>55339.551139499999</v>
      </c>
      <c r="I610" s="101">
        <v>3089570</v>
      </c>
      <c r="J610" s="101">
        <v>1929061</v>
      </c>
      <c r="K610" s="101">
        <v>2084612</v>
      </c>
      <c r="L610" s="101">
        <v>89877.10497</v>
      </c>
      <c r="M610" s="101">
        <v>37151.15756</v>
      </c>
      <c r="N610" s="101">
        <f>SUM(Query2[[#This Row],[Column5]],Query2[[#This Row],[Column6]])</f>
        <v>1742639</v>
      </c>
      <c r="O610" s="101">
        <f>SUM(Query2[[#This Row],[Column7]],Query2[[#This Row],[Column8]])</f>
        <v>55693.580837900001</v>
      </c>
      <c r="P610" s="101">
        <f>SUM(Query2[[#This Row],[Column10]],Query2[[#This Row],[Column11]])</f>
        <v>4013673</v>
      </c>
      <c r="Q610" s="101">
        <f>SUM(Query2[[#This Row],[Column12]],Query2[[#This Row],[Column13]])</f>
        <v>127028.26253000001</v>
      </c>
      <c r="R610" s="103">
        <f>(Query2[[#This Row],[Column4]]/D668)</f>
        <v>0.35666603057117802</v>
      </c>
      <c r="S610" s="103" t="e">
        <f>(Query2[[#This Row],[Column15]]/O674)</f>
        <v>#DIV/0!</v>
      </c>
      <c r="T610" s="103" t="e">
        <f>(Query2[[#This Row],[Column14]]/N674)</f>
        <v>#DIV/0!</v>
      </c>
      <c r="U610" s="103">
        <f>(Query2[[#This Row],[Column9]]/I668)</f>
        <v>0.18732656996360023</v>
      </c>
      <c r="V610" s="103" t="e">
        <f>(Query2[[#This Row],[Column17]]/Q674)</f>
        <v>#DIV/0!</v>
      </c>
      <c r="W610" s="103">
        <f>(Query2[[#This Row],[Column10]]+Query2[[#This Row],[Column11]]/J668+K668)</f>
        <v>11979502.258577758</v>
      </c>
      <c r="X610" s="104">
        <f>(Query2[[#This Row],[Column5]]+Query2[[#This Row],[Column6]])</f>
        <v>1742639</v>
      </c>
      <c r="Y610" s="104">
        <f>(Query2[[#This Row],[Column7]]+Query2[[#This Row],[Column8]])</f>
        <v>55693.580837900001</v>
      </c>
      <c r="Z610" s="104">
        <f>(Query2[[#This Row],[Column10]]+Query2[[#This Row],[Column11]])</f>
        <v>4013673</v>
      </c>
      <c r="AA610" s="104">
        <f>(Query2[[#This Row],[Column12]]+Query2[[#This Row],[Column13]])</f>
        <v>127028.26253000001</v>
      </c>
      <c r="AB610" s="104">
        <f t="shared" si="164"/>
        <v>4536280.9292616323</v>
      </c>
      <c r="AC610" s="104">
        <f t="shared" si="165"/>
        <v>551.52134391594234</v>
      </c>
      <c r="AD610" s="104">
        <f t="shared" si="166"/>
        <v>11532.945043922751</v>
      </c>
      <c r="AE610" s="104">
        <f t="shared" si="167"/>
        <v>10409893.691879332</v>
      </c>
      <c r="AF610" s="104">
        <f>(Query2[[#This Row],[Column12]]+Query2[[#This Row],[Column13]]/I668)</f>
        <v>89877.107222546125</v>
      </c>
      <c r="AG610" s="104">
        <f t="shared" si="168"/>
        <v>8061838.6093775639</v>
      </c>
      <c r="AH610" s="102" t="s">
        <v>171</v>
      </c>
    </row>
    <row r="611" spans="1:34">
      <c r="A611" s="105" t="s">
        <v>214</v>
      </c>
      <c r="B611" s="101" t="s">
        <v>46</v>
      </c>
      <c r="C611" s="101" t="s">
        <v>90</v>
      </c>
      <c r="D611" s="101">
        <v>1602513</v>
      </c>
      <c r="E611" s="101">
        <v>1475</v>
      </c>
      <c r="F611" s="101">
        <v>4682922</v>
      </c>
      <c r="G611" s="101">
        <v>122.48148505</v>
      </c>
      <c r="H611" s="101">
        <v>230475.19360720002</v>
      </c>
      <c r="I611" s="101">
        <v>0</v>
      </c>
      <c r="J611" s="101">
        <v>0</v>
      </c>
      <c r="K611" s="101">
        <v>0</v>
      </c>
      <c r="L611" s="101">
        <v>0</v>
      </c>
      <c r="M611" s="101">
        <v>0</v>
      </c>
      <c r="N611" s="101">
        <f>SUM(Query2[[#This Row],[Column5]],Query2[[#This Row],[Column6]])</f>
        <v>4684397</v>
      </c>
      <c r="O611" s="101">
        <f>SUM(Query2[[#This Row],[Column7]],Query2[[#This Row],[Column8]])</f>
        <v>230597.67509225002</v>
      </c>
      <c r="P611" s="101">
        <f>SUM(Query2[[#This Row],[Column10]],Query2[[#This Row],[Column11]])</f>
        <v>0</v>
      </c>
      <c r="Q611" s="101">
        <f>SUM(Query2[[#This Row],[Column12]],Query2[[#This Row],[Column13]])</f>
        <v>0</v>
      </c>
      <c r="R611" s="103" t="e">
        <f>(Query2[[#This Row],[Column4]]/D670)</f>
        <v>#DIV/0!</v>
      </c>
      <c r="S611" s="103">
        <f>(Query2[[#This Row],[Column15]]/O675)</f>
        <v>0.91439124842373953</v>
      </c>
      <c r="T611" s="103">
        <f>(Query2[[#This Row],[Column14]]/N675)</f>
        <v>1.0693346786389737</v>
      </c>
      <c r="U611" s="103">
        <f>(Query2[[#This Row],[Column9]]/I670)</f>
        <v>0</v>
      </c>
      <c r="V611" s="103" t="e">
        <f>(Query2[[#This Row],[Column17]]/Q675)</f>
        <v>#DIV/0!</v>
      </c>
      <c r="W611" s="103">
        <f>(Query2[[#This Row],[Column10]]+Query2[[#This Row],[Column11]]/J670+K670)</f>
        <v>2234944</v>
      </c>
      <c r="X611" s="104">
        <f>(Query2[[#This Row],[Column5]]+Query2[[#This Row],[Column6]])</f>
        <v>4684397</v>
      </c>
      <c r="Y611" s="104">
        <f>(Query2[[#This Row],[Column7]]+Query2[[#This Row],[Column8]])</f>
        <v>230597.67509225002</v>
      </c>
      <c r="Z611" s="104">
        <f>(Query2[[#This Row],[Column10]]+Query2[[#This Row],[Column11]])</f>
        <v>0</v>
      </c>
      <c r="AA611" s="104">
        <f>(Query2[[#This Row],[Column12]]+Query2[[#This Row],[Column13]])</f>
        <v>0</v>
      </c>
      <c r="AB611" s="104" t="e">
        <f t="shared" ref="AB611:AB618" si="169">(G670+H670/E670+F670)</f>
        <v>#DIV/0!</v>
      </c>
      <c r="AC611" s="104" t="e">
        <f t="shared" ref="AC611:AC618" si="170">(G670+H670/D670)</f>
        <v>#DIV/0!</v>
      </c>
      <c r="AD611" s="104" t="e">
        <f t="shared" ref="AD611:AD618" si="171">(E670+F670/D670)</f>
        <v>#DIV/0!</v>
      </c>
      <c r="AE611" s="104">
        <f t="shared" ref="AE611:AE618" si="172">(L670+M670/J670+K670)</f>
        <v>2360211.4284898178</v>
      </c>
      <c r="AF611" s="104">
        <f>(Query2[[#This Row],[Column12]]+Query2[[#This Row],[Column13]]/I670)</f>
        <v>0</v>
      </c>
      <c r="AG611" s="104">
        <f t="shared" ref="AG611:AG618" si="173">(J670+K670/I670)</f>
        <v>2883482.6580231371</v>
      </c>
      <c r="AH611" s="102" t="s">
        <v>171</v>
      </c>
    </row>
    <row r="612" spans="1:34">
      <c r="A612" s="105" t="s">
        <v>214</v>
      </c>
      <c r="B612" s="101" t="s">
        <v>47</v>
      </c>
      <c r="C612" s="101" t="s">
        <v>90</v>
      </c>
      <c r="D612" s="101">
        <v>26462</v>
      </c>
      <c r="E612" s="101">
        <v>0</v>
      </c>
      <c r="F612" s="101">
        <v>14824</v>
      </c>
      <c r="G612" s="101">
        <v>0</v>
      </c>
      <c r="H612" s="101">
        <v>619.69768779999993</v>
      </c>
      <c r="I612" s="101">
        <v>0</v>
      </c>
      <c r="J612" s="101">
        <v>0</v>
      </c>
      <c r="K612" s="101">
        <v>0</v>
      </c>
      <c r="L612" s="101">
        <v>0</v>
      </c>
      <c r="M612" s="101">
        <v>0</v>
      </c>
      <c r="N612" s="101">
        <f>SUM(Query2[[#This Row],[Column5]],Query2[[#This Row],[Column6]])</f>
        <v>14824</v>
      </c>
      <c r="O612" s="101">
        <f>SUM(Query2[[#This Row],[Column7]],Query2[[#This Row],[Column8]])</f>
        <v>619.69768779999993</v>
      </c>
      <c r="P612" s="101">
        <f>SUM(Query2[[#This Row],[Column10]],Query2[[#This Row],[Column11]])</f>
        <v>0</v>
      </c>
      <c r="Q612" s="101">
        <f>SUM(Query2[[#This Row],[Column12]],Query2[[#This Row],[Column13]])</f>
        <v>0</v>
      </c>
      <c r="R612" s="103">
        <f>(Query2[[#This Row],[Column4]]/D671)</f>
        <v>0.80446281996716729</v>
      </c>
      <c r="S612" s="103">
        <f>(Query2[[#This Row],[Column15]]/O676)</f>
        <v>0.73723311221559373</v>
      </c>
      <c r="T612" s="103">
        <f>(Query2[[#This Row],[Column14]]/N676)</f>
        <v>0.9606635992482665</v>
      </c>
      <c r="U612" s="103">
        <f>(Query2[[#This Row],[Column9]]/I671)</f>
        <v>0</v>
      </c>
      <c r="V612" s="103" t="e">
        <f>(Query2[[#This Row],[Column17]]/Q676)</f>
        <v>#DIV/0!</v>
      </c>
      <c r="W612" s="103">
        <f>(Query2[[#This Row],[Column10]]+Query2[[#This Row],[Column11]]/J671+K671)</f>
        <v>793312</v>
      </c>
      <c r="X612" s="104">
        <f>(Query2[[#This Row],[Column5]]+Query2[[#This Row],[Column6]])</f>
        <v>14824</v>
      </c>
      <c r="Y612" s="104">
        <f>(Query2[[#This Row],[Column7]]+Query2[[#This Row],[Column8]])</f>
        <v>619.69768779999993</v>
      </c>
      <c r="Z612" s="104">
        <f>(Query2[[#This Row],[Column10]]+Query2[[#This Row],[Column11]])</f>
        <v>0</v>
      </c>
      <c r="AA612" s="104">
        <f>(Query2[[#This Row],[Column12]]+Query2[[#This Row],[Column13]])</f>
        <v>0</v>
      </c>
      <c r="AB612" s="104">
        <f t="shared" si="169"/>
        <v>63607.254026247945</v>
      </c>
      <c r="AC612" s="104">
        <f t="shared" si="170"/>
        <v>83.195500622697153</v>
      </c>
      <c r="AD612" s="104">
        <f t="shared" si="171"/>
        <v>2191.9311424575912</v>
      </c>
      <c r="AE612" s="104">
        <f t="shared" si="172"/>
        <v>1032591.0610077622</v>
      </c>
      <c r="AF612" s="104">
        <f>(Query2[[#This Row],[Column12]]+Query2[[#This Row],[Column13]]/I671)</f>
        <v>0</v>
      </c>
      <c r="AG612" s="104">
        <f t="shared" si="173"/>
        <v>5482283.4206804279</v>
      </c>
      <c r="AH612" s="102" t="s">
        <v>171</v>
      </c>
    </row>
    <row r="613" spans="1:34">
      <c r="A613" s="105" t="s">
        <v>214</v>
      </c>
      <c r="B613" s="101" t="s">
        <v>48</v>
      </c>
      <c r="C613" s="101" t="s">
        <v>90</v>
      </c>
      <c r="D613" s="101">
        <v>0</v>
      </c>
      <c r="E613" s="101">
        <v>0</v>
      </c>
      <c r="F613" s="101">
        <v>0</v>
      </c>
      <c r="G613" s="101">
        <v>0</v>
      </c>
      <c r="H613" s="101">
        <v>0</v>
      </c>
      <c r="I613" s="101">
        <v>2198</v>
      </c>
      <c r="J613" s="101">
        <v>95</v>
      </c>
      <c r="K613" s="101">
        <v>170</v>
      </c>
      <c r="L613" s="101">
        <v>7.1663809000000001</v>
      </c>
      <c r="M613" s="101">
        <v>5.3826048000000002</v>
      </c>
      <c r="N613" s="101">
        <f>SUM(Query2[[#This Row],[Column5]],Query2[[#This Row],[Column6]])</f>
        <v>0</v>
      </c>
      <c r="O613" s="101">
        <f>SUM(Query2[[#This Row],[Column7]],Query2[[#This Row],[Column8]])</f>
        <v>0</v>
      </c>
      <c r="P613" s="101">
        <f>SUM(Query2[[#This Row],[Column10]],Query2[[#This Row],[Column11]])</f>
        <v>265</v>
      </c>
      <c r="Q613" s="101">
        <f>SUM(Query2[[#This Row],[Column12]],Query2[[#This Row],[Column13]])</f>
        <v>12.548985699999999</v>
      </c>
      <c r="R613" s="103" t="e">
        <f>(Query2[[#This Row],[Column4]]/D672)</f>
        <v>#DIV/0!</v>
      </c>
      <c r="S613" s="103" t="e">
        <f>(Query2[[#This Row],[Column15]]/O677)</f>
        <v>#DIV/0!</v>
      </c>
      <c r="T613" s="103" t="e">
        <f>(Query2[[#This Row],[Column14]]/N677)</f>
        <v>#DIV/0!</v>
      </c>
      <c r="U613" s="103">
        <f>(Query2[[#This Row],[Column9]]/I672)</f>
        <v>1.4786679610056825E-3</v>
      </c>
      <c r="V613" s="103">
        <f>(Query2[[#This Row],[Column17]]/Q677)</f>
        <v>1.0211514650167299</v>
      </c>
      <c r="W613" s="103">
        <f>(Query2[[#This Row],[Column10]]+Query2[[#This Row],[Column11]]/J672+K672)</f>
        <v>255698.00025217127</v>
      </c>
      <c r="X613" s="104">
        <f>(Query2[[#This Row],[Column5]]+Query2[[#This Row],[Column6]])</f>
        <v>0</v>
      </c>
      <c r="Y613" s="104">
        <f>(Query2[[#This Row],[Column7]]+Query2[[#This Row],[Column8]])</f>
        <v>0</v>
      </c>
      <c r="Z613" s="104">
        <f>(Query2[[#This Row],[Column10]]+Query2[[#This Row],[Column11]])</f>
        <v>265</v>
      </c>
      <c r="AA613" s="104">
        <f>(Query2[[#This Row],[Column12]]+Query2[[#This Row],[Column13]])</f>
        <v>12.548985699999999</v>
      </c>
      <c r="AB613" s="104" t="e">
        <f t="shared" si="169"/>
        <v>#DIV/0!</v>
      </c>
      <c r="AC613" s="104" t="e">
        <f t="shared" si="170"/>
        <v>#DIV/0!</v>
      </c>
      <c r="AD613" s="104" t="e">
        <f t="shared" si="171"/>
        <v>#DIV/0!</v>
      </c>
      <c r="AE613" s="104">
        <f t="shared" si="172"/>
        <v>288860.31310713495</v>
      </c>
      <c r="AF613" s="104">
        <f>(Query2[[#This Row],[Column12]]+Query2[[#This Row],[Column13]]/I672)</f>
        <v>7.1663845210578998</v>
      </c>
      <c r="AG613" s="104">
        <f t="shared" si="173"/>
        <v>674145.17195266916</v>
      </c>
      <c r="AH613" s="102" t="s">
        <v>171</v>
      </c>
    </row>
    <row r="614" spans="1:34">
      <c r="A614" s="105" t="s">
        <v>214</v>
      </c>
      <c r="B614" s="101" t="s">
        <v>49</v>
      </c>
      <c r="C614" s="101" t="s">
        <v>90</v>
      </c>
      <c r="D614" s="101">
        <v>2737277</v>
      </c>
      <c r="E614" s="101">
        <v>14610</v>
      </c>
      <c r="F614" s="101">
        <v>12716228</v>
      </c>
      <c r="G614" s="101">
        <v>813.322</v>
      </c>
      <c r="H614" s="101">
        <v>354522.9471967998</v>
      </c>
      <c r="I614" s="101">
        <v>1669022</v>
      </c>
      <c r="J614" s="101">
        <v>1269390</v>
      </c>
      <c r="K614" s="101">
        <v>2809809</v>
      </c>
      <c r="L614" s="101">
        <v>63892.846554999996</v>
      </c>
      <c r="M614" s="101">
        <v>55084.033385399998</v>
      </c>
      <c r="N614" s="101">
        <f>SUM(Query2[[#This Row],[Column5]],Query2[[#This Row],[Column6]])</f>
        <v>12730838</v>
      </c>
      <c r="O614" s="101">
        <f>SUM(Query2[[#This Row],[Column7]],Query2[[#This Row],[Column8]])</f>
        <v>355336.26919679978</v>
      </c>
      <c r="P614" s="101">
        <f>SUM(Query2[[#This Row],[Column10]],Query2[[#This Row],[Column11]])</f>
        <v>4079199</v>
      </c>
      <c r="Q614" s="101">
        <f>SUM(Query2[[#This Row],[Column12]],Query2[[#This Row],[Column13]])</f>
        <v>118976.87994039999</v>
      </c>
      <c r="R614" s="103">
        <f>(Query2[[#This Row],[Column4]]/D673)</f>
        <v>3.254289175619911</v>
      </c>
      <c r="S614" s="103">
        <f>(Query2[[#This Row],[Column15]]/O678)</f>
        <v>0.97860634837606508</v>
      </c>
      <c r="T614" s="103">
        <f>(Query2[[#This Row],[Column14]]/N678)</f>
        <v>0.99324063489566905</v>
      </c>
      <c r="U614" s="103">
        <f>(Query2[[#This Row],[Column9]]/I673)</f>
        <v>0.53113528750779271</v>
      </c>
      <c r="V614" s="103">
        <f>(Query2[[#This Row],[Column17]]/Q678)</f>
        <v>0.97626572998389261</v>
      </c>
      <c r="W614" s="103">
        <f>(Query2[[#This Row],[Column10]]+Query2[[#This Row],[Column11]]/J673+K673)</f>
        <v>3352929.4232429862</v>
      </c>
      <c r="X614" s="104">
        <f>(Query2[[#This Row],[Column5]]+Query2[[#This Row],[Column6]])</f>
        <v>12730838</v>
      </c>
      <c r="Y614" s="104">
        <f>(Query2[[#This Row],[Column7]]+Query2[[#This Row],[Column8]])</f>
        <v>355336.26919679978</v>
      </c>
      <c r="Z614" s="104">
        <f>(Query2[[#This Row],[Column10]]+Query2[[#This Row],[Column11]])</f>
        <v>4079199</v>
      </c>
      <c r="AA614" s="104">
        <f>(Query2[[#This Row],[Column12]]+Query2[[#This Row],[Column13]])</f>
        <v>118976.87994039999</v>
      </c>
      <c r="AB614" s="104">
        <f t="shared" si="169"/>
        <v>1695633.2812206799</v>
      </c>
      <c r="AC614" s="104">
        <f t="shared" si="170"/>
        <v>370.03436192046939</v>
      </c>
      <c r="AD614" s="104">
        <f t="shared" si="171"/>
        <v>8653.0154542287801</v>
      </c>
      <c r="AE614" s="104">
        <f t="shared" si="172"/>
        <v>2176460.6936246497</v>
      </c>
      <c r="AF614" s="104">
        <f>(Query2[[#This Row],[Column12]]+Query2[[#This Row],[Column13]]/I673)</f>
        <v>63892.864084471694</v>
      </c>
      <c r="AG614" s="104">
        <f t="shared" si="173"/>
        <v>1974230.6630473144</v>
      </c>
      <c r="AH614" s="102" t="s">
        <v>171</v>
      </c>
    </row>
    <row r="615" spans="1:34">
      <c r="A615" s="105" t="s">
        <v>214</v>
      </c>
      <c r="B615" s="101" t="s">
        <v>50</v>
      </c>
      <c r="C615" s="101" t="s">
        <v>90</v>
      </c>
      <c r="D615" s="101">
        <v>0</v>
      </c>
      <c r="E615" s="101">
        <v>0</v>
      </c>
      <c r="F615" s="101">
        <v>0</v>
      </c>
      <c r="G615" s="101">
        <v>0</v>
      </c>
      <c r="H615" s="101">
        <v>0</v>
      </c>
      <c r="I615" s="101">
        <v>1090593</v>
      </c>
      <c r="J615" s="101">
        <v>799482</v>
      </c>
      <c r="K615" s="101">
        <v>1132084</v>
      </c>
      <c r="L615" s="101">
        <v>25143.916156899999</v>
      </c>
      <c r="M615" s="101">
        <v>11667.869266800002</v>
      </c>
      <c r="N615" s="101">
        <f>SUM(Query2[[#This Row],[Column5]],Query2[[#This Row],[Column6]])</f>
        <v>0</v>
      </c>
      <c r="O615" s="101">
        <f>SUM(Query2[[#This Row],[Column7]],Query2[[#This Row],[Column8]])</f>
        <v>0</v>
      </c>
      <c r="P615" s="101">
        <f>SUM(Query2[[#This Row],[Column10]],Query2[[#This Row],[Column11]])</f>
        <v>1931566</v>
      </c>
      <c r="Q615" s="101">
        <f>SUM(Query2[[#This Row],[Column12]],Query2[[#This Row],[Column13]])</f>
        <v>36811.785423699999</v>
      </c>
      <c r="R615" s="103" t="e">
        <f>(Query2[[#This Row],[Column4]]/D674)</f>
        <v>#DIV/0!</v>
      </c>
      <c r="S615" s="103" t="e">
        <f>(Query2[[#This Row],[Column15]]/O679)</f>
        <v>#DIV/0!</v>
      </c>
      <c r="T615" s="103" t="e">
        <f>(Query2[[#This Row],[Column14]]/N679)</f>
        <v>#DIV/0!</v>
      </c>
      <c r="U615" s="103" t="e">
        <f>(Query2[[#This Row],[Column9]]/I674)</f>
        <v>#DIV/0!</v>
      </c>
      <c r="V615" s="103">
        <f>(Query2[[#This Row],[Column17]]/Q679)</f>
        <v>0.98902503768922023</v>
      </c>
      <c r="W615" s="103" t="e">
        <f>(Query2[[#This Row],[Column10]]+Query2[[#This Row],[Column11]]/J674+K674)</f>
        <v>#DIV/0!</v>
      </c>
      <c r="X615" s="104">
        <f>(Query2[[#This Row],[Column5]]+Query2[[#This Row],[Column6]])</f>
        <v>0</v>
      </c>
      <c r="Y615" s="104">
        <f>(Query2[[#This Row],[Column7]]+Query2[[#This Row],[Column8]])</f>
        <v>0</v>
      </c>
      <c r="Z615" s="104">
        <f>(Query2[[#This Row],[Column10]]+Query2[[#This Row],[Column11]])</f>
        <v>1931566</v>
      </c>
      <c r="AA615" s="104">
        <f>(Query2[[#This Row],[Column12]]+Query2[[#This Row],[Column13]])</f>
        <v>36811.785423699999</v>
      </c>
      <c r="AB615" s="104" t="e">
        <f t="shared" si="169"/>
        <v>#DIV/0!</v>
      </c>
      <c r="AC615" s="104" t="e">
        <f t="shared" si="170"/>
        <v>#DIV/0!</v>
      </c>
      <c r="AD615" s="104" t="e">
        <f t="shared" si="171"/>
        <v>#DIV/0!</v>
      </c>
      <c r="AE615" s="104" t="e">
        <f t="shared" si="172"/>
        <v>#DIV/0!</v>
      </c>
      <c r="AF615" s="104" t="e">
        <f>(Query2[[#This Row],[Column12]]+Query2[[#This Row],[Column13]]/I674)</f>
        <v>#DIV/0!</v>
      </c>
      <c r="AG615" s="104" t="e">
        <f t="shared" si="173"/>
        <v>#DIV/0!</v>
      </c>
      <c r="AH615" s="102" t="s">
        <v>171</v>
      </c>
    </row>
    <row r="616" spans="1:34">
      <c r="A616" s="105" t="s">
        <v>214</v>
      </c>
      <c r="B616" s="101" t="s">
        <v>51</v>
      </c>
      <c r="C616" s="101" t="s">
        <v>90</v>
      </c>
      <c r="D616" s="101">
        <v>0</v>
      </c>
      <c r="E616" s="101">
        <v>0</v>
      </c>
      <c r="F616" s="101">
        <v>0</v>
      </c>
      <c r="G616" s="101">
        <v>0</v>
      </c>
      <c r="H616" s="101">
        <v>0</v>
      </c>
      <c r="I616" s="101">
        <v>125238</v>
      </c>
      <c r="J616" s="101">
        <v>56313</v>
      </c>
      <c r="K616" s="101">
        <v>131624</v>
      </c>
      <c r="L616" s="101">
        <v>3089.1160904999997</v>
      </c>
      <c r="M616" s="101">
        <v>2484.0346530999773</v>
      </c>
      <c r="N616" s="101">
        <f>SUM(Query2[[#This Row],[Column5]],Query2[[#This Row],[Column6]])</f>
        <v>0</v>
      </c>
      <c r="O616" s="101">
        <f>SUM(Query2[[#This Row],[Column7]],Query2[[#This Row],[Column8]])</f>
        <v>0</v>
      </c>
      <c r="P616" s="101">
        <f>SUM(Query2[[#This Row],[Column10]],Query2[[#This Row],[Column11]])</f>
        <v>187937</v>
      </c>
      <c r="Q616" s="101">
        <f>SUM(Query2[[#This Row],[Column12]],Query2[[#This Row],[Column13]])</f>
        <v>5573.1507435999774</v>
      </c>
      <c r="R616" s="103">
        <f>(Query2[[#This Row],[Column4]]/D675)</f>
        <v>0</v>
      </c>
      <c r="S616" s="103" t="e">
        <f>(Query2[[#This Row],[Column15]]/O680)</f>
        <v>#DIV/0!</v>
      </c>
      <c r="T616" s="103" t="e">
        <f>(Query2[[#This Row],[Column14]]/N680)</f>
        <v>#DIV/0!</v>
      </c>
      <c r="U616" s="103" t="e">
        <f>(Query2[[#This Row],[Column9]]/I675)</f>
        <v>#DIV/0!</v>
      </c>
      <c r="V616" s="103">
        <f>(Query2[[#This Row],[Column17]]/Q680)</f>
        <v>0.94121529551692296</v>
      </c>
      <c r="W616" s="103" t="e">
        <f>(Query2[[#This Row],[Column10]]+Query2[[#This Row],[Column11]]/J675+K675)</f>
        <v>#DIV/0!</v>
      </c>
      <c r="X616" s="104">
        <f>(Query2[[#This Row],[Column5]]+Query2[[#This Row],[Column6]])</f>
        <v>0</v>
      </c>
      <c r="Y616" s="104">
        <f>(Query2[[#This Row],[Column7]]+Query2[[#This Row],[Column8]])</f>
        <v>0</v>
      </c>
      <c r="Z616" s="104">
        <f>(Query2[[#This Row],[Column10]]+Query2[[#This Row],[Column11]])</f>
        <v>187937</v>
      </c>
      <c r="AA616" s="104">
        <f>(Query2[[#This Row],[Column12]]+Query2[[#This Row],[Column13]])</f>
        <v>5573.1507435999774</v>
      </c>
      <c r="AB616" s="104">
        <f t="shared" si="169"/>
        <v>4379579.0104638953</v>
      </c>
      <c r="AC616" s="104">
        <f t="shared" si="170"/>
        <v>111.50319977950706</v>
      </c>
      <c r="AD616" s="104">
        <f t="shared" si="171"/>
        <v>1382.7157901852186</v>
      </c>
      <c r="AE616" s="104" t="e">
        <f t="shared" si="172"/>
        <v>#DIV/0!</v>
      </c>
      <c r="AF616" s="104" t="e">
        <f>(Query2[[#This Row],[Column12]]+Query2[[#This Row],[Column13]]/I675)</f>
        <v>#DIV/0!</v>
      </c>
      <c r="AG616" s="104" t="e">
        <f t="shared" si="173"/>
        <v>#DIV/0!</v>
      </c>
      <c r="AH616" s="102" t="s">
        <v>171</v>
      </c>
    </row>
    <row r="617" spans="1:34">
      <c r="A617" s="105" t="s">
        <v>214</v>
      </c>
      <c r="B617" s="101" t="s">
        <v>52</v>
      </c>
      <c r="C617" s="101" t="s">
        <v>90</v>
      </c>
      <c r="D617" s="101">
        <v>873294</v>
      </c>
      <c r="E617" s="101">
        <v>2042</v>
      </c>
      <c r="F617" s="101">
        <v>1612546</v>
      </c>
      <c r="G617" s="101">
        <v>141.2637818</v>
      </c>
      <c r="H617" s="101">
        <v>59079.479909200614</v>
      </c>
      <c r="I617" s="101">
        <v>484409</v>
      </c>
      <c r="J617" s="101">
        <v>287973</v>
      </c>
      <c r="K617" s="101">
        <v>455552</v>
      </c>
      <c r="L617" s="101">
        <v>16361.040470300002</v>
      </c>
      <c r="M617" s="101">
        <v>10011.599013400015</v>
      </c>
      <c r="N617" s="101">
        <f>SUM(Query2[[#This Row],[Column5]],Query2[[#This Row],[Column6]])</f>
        <v>1614588</v>
      </c>
      <c r="O617" s="101">
        <f>SUM(Query2[[#This Row],[Column7]],Query2[[#This Row],[Column8]])</f>
        <v>59220.743691000614</v>
      </c>
      <c r="P617" s="101">
        <f>SUM(Query2[[#This Row],[Column10]],Query2[[#This Row],[Column11]])</f>
        <v>743525</v>
      </c>
      <c r="Q617" s="101">
        <f>SUM(Query2[[#This Row],[Column12]],Query2[[#This Row],[Column13]])</f>
        <v>26372.639483700019</v>
      </c>
      <c r="R617" s="103">
        <f>(Query2[[#This Row],[Column4]]/D676)</f>
        <v>33.133285275258942</v>
      </c>
      <c r="S617" s="103">
        <f>(Query2[[#This Row],[Column15]]/O681)</f>
        <v>0.97389843760912231</v>
      </c>
      <c r="T617" s="103">
        <f>(Query2[[#This Row],[Column14]]/N681)</f>
        <v>1.0261392257440454</v>
      </c>
      <c r="U617" s="103" t="e">
        <f>(Query2[[#This Row],[Column9]]/I676)</f>
        <v>#DIV/0!</v>
      </c>
      <c r="V617" s="103">
        <f>(Query2[[#This Row],[Column17]]/Q681)</f>
        <v>0.98574331361291911</v>
      </c>
      <c r="W617" s="103" t="e">
        <f>(Query2[[#This Row],[Column10]]+Query2[[#This Row],[Column11]]/J676+K676)</f>
        <v>#DIV/0!</v>
      </c>
      <c r="X617" s="104">
        <f>(Query2[[#This Row],[Column5]]+Query2[[#This Row],[Column6]])</f>
        <v>1614588</v>
      </c>
      <c r="Y617" s="104">
        <f>(Query2[[#This Row],[Column7]]+Query2[[#This Row],[Column8]])</f>
        <v>59220.743691000614</v>
      </c>
      <c r="Z617" s="104">
        <f>(Query2[[#This Row],[Column10]]+Query2[[#This Row],[Column11]])</f>
        <v>743525</v>
      </c>
      <c r="AA617" s="104">
        <f>(Query2[[#This Row],[Column12]]+Query2[[#This Row],[Column13]])</f>
        <v>26372.639483700019</v>
      </c>
      <c r="AB617" s="104">
        <f t="shared" si="169"/>
        <v>15505.939223900001</v>
      </c>
      <c r="AC617" s="104">
        <f t="shared" si="170"/>
        <v>1.0118546207459118</v>
      </c>
      <c r="AD617" s="104">
        <f t="shared" si="171"/>
        <v>10.585081761960769</v>
      </c>
      <c r="AE617" s="104" t="e">
        <f t="shared" si="172"/>
        <v>#DIV/0!</v>
      </c>
      <c r="AF617" s="104" t="e">
        <f>(Query2[[#This Row],[Column12]]+Query2[[#This Row],[Column13]]/I676)</f>
        <v>#DIV/0!</v>
      </c>
      <c r="AG617" s="104" t="e">
        <f t="shared" si="173"/>
        <v>#DIV/0!</v>
      </c>
      <c r="AH617" s="102" t="s">
        <v>171</v>
      </c>
    </row>
    <row r="618" spans="1:34">
      <c r="A618" s="105" t="s">
        <v>214</v>
      </c>
      <c r="B618" s="101" t="s">
        <v>53</v>
      </c>
      <c r="C618" s="101" t="s">
        <v>90</v>
      </c>
      <c r="D618" s="101">
        <v>1433479</v>
      </c>
      <c r="E618" s="101">
        <v>3269</v>
      </c>
      <c r="F618" s="101">
        <v>3193370</v>
      </c>
      <c r="G618" s="101">
        <v>184.67874</v>
      </c>
      <c r="H618" s="101">
        <v>88357.066860000006</v>
      </c>
      <c r="I618" s="101">
        <v>1006834</v>
      </c>
      <c r="J618" s="101">
        <v>1130342</v>
      </c>
      <c r="K618" s="101">
        <v>1917530.9999999991</v>
      </c>
      <c r="L618" s="101">
        <v>48353.785430000004</v>
      </c>
      <c r="M618" s="101">
        <v>33300.597179999997</v>
      </c>
      <c r="N618" s="101">
        <f>SUM(Query2[[#This Row],[Column5]],Query2[[#This Row],[Column6]])</f>
        <v>3196639</v>
      </c>
      <c r="O618" s="101">
        <f>SUM(Query2[[#This Row],[Column7]],Query2[[#This Row],[Column8]])</f>
        <v>88541.745600000009</v>
      </c>
      <c r="P618" s="101">
        <f>SUM(Query2[[#This Row],[Column10]],Query2[[#This Row],[Column11]])</f>
        <v>3047872.9999999991</v>
      </c>
      <c r="Q618" s="101">
        <f>SUM(Query2[[#This Row],[Column12]],Query2[[#This Row],[Column13]])</f>
        <v>81654.382610000001</v>
      </c>
      <c r="R618" s="103" t="e">
        <f>(Query2[[#This Row],[Column4]]/D677)</f>
        <v>#DIV/0!</v>
      </c>
      <c r="S618" s="103">
        <f>(Query2[[#This Row],[Column15]]/O682)</f>
        <v>0.97792945361661587</v>
      </c>
      <c r="T618" s="103">
        <f>(Query2[[#This Row],[Column14]]/N682)</f>
        <v>1.0086067822504283</v>
      </c>
      <c r="U618" s="103">
        <f>(Query2[[#This Row],[Column9]]/I677)</f>
        <v>463.97880184331797</v>
      </c>
      <c r="V618" s="103">
        <f>(Query2[[#This Row],[Column17]]/Q682)</f>
        <v>0.97525364567218042</v>
      </c>
      <c r="W618" s="103">
        <f>(Query2[[#This Row],[Column10]]+Query2[[#This Row],[Column11]]/J677+K677)</f>
        <v>1150253.3608247424</v>
      </c>
      <c r="X618" s="104">
        <f>(Query2[[#This Row],[Column5]]+Query2[[#This Row],[Column6]])</f>
        <v>3196639</v>
      </c>
      <c r="Y618" s="104">
        <f>(Query2[[#This Row],[Column7]]+Query2[[#This Row],[Column8]])</f>
        <v>88541.745600000009</v>
      </c>
      <c r="Z618" s="104">
        <f>(Query2[[#This Row],[Column10]]+Query2[[#This Row],[Column11]])</f>
        <v>3047872.9999999991</v>
      </c>
      <c r="AA618" s="104">
        <f>(Query2[[#This Row],[Column12]]+Query2[[#This Row],[Column13]])</f>
        <v>81654.382610000001</v>
      </c>
      <c r="AB618" s="104" t="e">
        <f t="shared" si="169"/>
        <v>#DIV/0!</v>
      </c>
      <c r="AC618" s="104" t="e">
        <f t="shared" si="170"/>
        <v>#DIV/0!</v>
      </c>
      <c r="AD618" s="104" t="e">
        <f t="shared" si="171"/>
        <v>#DIV/0!</v>
      </c>
      <c r="AE618" s="104">
        <f t="shared" si="172"/>
        <v>150.85992803092785</v>
      </c>
      <c r="AF618" s="104">
        <f>(Query2[[#This Row],[Column12]]+Query2[[#This Row],[Column13]]/I677)</f>
        <v>48369.131327317977</v>
      </c>
      <c r="AG618" s="104">
        <f t="shared" si="173"/>
        <v>97.065898617511522</v>
      </c>
      <c r="AH618" s="102" t="s">
        <v>171</v>
      </c>
    </row>
    <row r="619" spans="1:34">
      <c r="A619" s="105" t="s">
        <v>214</v>
      </c>
      <c r="B619" s="101" t="s">
        <v>55</v>
      </c>
      <c r="C619" s="101" t="s">
        <v>91</v>
      </c>
      <c r="D619" s="101">
        <v>0</v>
      </c>
      <c r="E619" s="101">
        <v>0</v>
      </c>
      <c r="F619" s="101">
        <v>0</v>
      </c>
      <c r="G619" s="101">
        <v>0</v>
      </c>
      <c r="H619" s="101">
        <v>0</v>
      </c>
      <c r="I619" s="101">
        <v>2177776</v>
      </c>
      <c r="J619" s="101">
        <v>0</v>
      </c>
      <c r="K619" s="101">
        <v>538022</v>
      </c>
      <c r="L619" s="101">
        <v>0</v>
      </c>
      <c r="M619" s="101">
        <v>2799.3396561</v>
      </c>
      <c r="N619" s="101">
        <f>SUM(Query2[[#This Row],[Column5]],Query2[[#This Row],[Column6]])</f>
        <v>0</v>
      </c>
      <c r="O619" s="101">
        <f>SUM(Query2[[#This Row],[Column7]],Query2[[#This Row],[Column8]])</f>
        <v>0</v>
      </c>
      <c r="P619" s="101">
        <f>SUM(Query2[[#This Row],[Column10]],Query2[[#This Row],[Column11]])</f>
        <v>538022</v>
      </c>
      <c r="Q619" s="101">
        <f>SUM(Query2[[#This Row],[Column12]],Query2[[#This Row],[Column13]])</f>
        <v>2799.3396561</v>
      </c>
      <c r="R619" s="103" t="e">
        <f>(Query2[[#This Row],[Column4]]/D679)</f>
        <v>#DIV/0!</v>
      </c>
      <c r="S619" s="103" t="e">
        <f>(Query2[[#This Row],[Column15]]/O683)</f>
        <v>#DIV/0!</v>
      </c>
      <c r="T619" s="103" t="e">
        <f>(Query2[[#This Row],[Column14]]/N683)</f>
        <v>#DIV/0!</v>
      </c>
      <c r="U619" s="103">
        <f>(Query2[[#This Row],[Column9]]/I679)</f>
        <v>2.0584672388370069</v>
      </c>
      <c r="V619" s="103" t="e">
        <f>(Query2[[#This Row],[Column17]]/Q683)</f>
        <v>#DIV/0!</v>
      </c>
      <c r="W619" s="103">
        <f>(Query2[[#This Row],[Column10]]+Query2[[#This Row],[Column11]]/J679+K679)</f>
        <v>1092832.7037143612</v>
      </c>
      <c r="X619" s="104">
        <f>(Query2[[#This Row],[Column5]]+Query2[[#This Row],[Column6]])</f>
        <v>0</v>
      </c>
      <c r="Y619" s="104">
        <f>(Query2[[#This Row],[Column7]]+Query2[[#This Row],[Column8]])</f>
        <v>0</v>
      </c>
      <c r="Z619" s="104">
        <f>(Query2[[#This Row],[Column10]]+Query2[[#This Row],[Column11]])</f>
        <v>538022</v>
      </c>
      <c r="AA619" s="104">
        <f>(Query2[[#This Row],[Column12]]+Query2[[#This Row],[Column13]])</f>
        <v>2799.3396561</v>
      </c>
      <c r="AB619" s="104" t="e">
        <f t="shared" ref="AB619:AB624" si="174">(G679+H679/E679+F679)</f>
        <v>#DIV/0!</v>
      </c>
      <c r="AC619" s="104" t="e">
        <f t="shared" ref="AC619:AC624" si="175">(G679+H679/D679)</f>
        <v>#DIV/0!</v>
      </c>
      <c r="AD619" s="104" t="e">
        <f t="shared" ref="AD619:AD624" si="176">(E679+F679/D679)</f>
        <v>#DIV/0!</v>
      </c>
      <c r="AE619" s="104">
        <f t="shared" ref="AE619:AE624" si="177">(L679+M679/J679+K679)</f>
        <v>1117385.4628374805</v>
      </c>
      <c r="AF619" s="104">
        <f>(Query2[[#This Row],[Column12]]+Query2[[#This Row],[Column13]]/I679)</f>
        <v>2.6459787289689592E-3</v>
      </c>
      <c r="AG619" s="104">
        <f t="shared" ref="AG619:AG624" si="178">(J679+K679/I679)</f>
        <v>764547.03296154866</v>
      </c>
      <c r="AH619" s="102" t="s">
        <v>171</v>
      </c>
    </row>
    <row r="620" spans="1:34">
      <c r="A620" s="105" t="s">
        <v>214</v>
      </c>
      <c r="B620" s="101" t="s">
        <v>56</v>
      </c>
      <c r="C620" s="101" t="s">
        <v>91</v>
      </c>
      <c r="D620" s="101">
        <v>0</v>
      </c>
      <c r="E620" s="101">
        <v>0</v>
      </c>
      <c r="F620" s="101">
        <v>0</v>
      </c>
      <c r="G620" s="101">
        <v>0</v>
      </c>
      <c r="H620" s="101">
        <v>0</v>
      </c>
      <c r="I620" s="101">
        <v>1726555</v>
      </c>
      <c r="J620" s="101">
        <v>463941</v>
      </c>
      <c r="K620" s="101">
        <v>166456</v>
      </c>
      <c r="L620" s="101">
        <v>13628.96356</v>
      </c>
      <c r="M620" s="101">
        <v>1830.2333159</v>
      </c>
      <c r="N620" s="101">
        <f>SUM(Query2[[#This Row],[Column5]],Query2[[#This Row],[Column6]])</f>
        <v>0</v>
      </c>
      <c r="O620" s="101">
        <f>SUM(Query2[[#This Row],[Column7]],Query2[[#This Row],[Column8]])</f>
        <v>0</v>
      </c>
      <c r="P620" s="101">
        <f>SUM(Query2[[#This Row],[Column10]],Query2[[#This Row],[Column11]])</f>
        <v>630397</v>
      </c>
      <c r="Q620" s="101">
        <f>SUM(Query2[[#This Row],[Column12]],Query2[[#This Row],[Column13]])</f>
        <v>15459.196875900001</v>
      </c>
      <c r="R620" s="103" t="e">
        <f>(Query2[[#This Row],[Column4]]/D680)</f>
        <v>#DIV/0!</v>
      </c>
      <c r="S620" s="103" t="e">
        <f>(Query2[[#This Row],[Column15]]/O684)</f>
        <v>#DIV/0!</v>
      </c>
      <c r="T620" s="103" t="e">
        <f>(Query2[[#This Row],[Column14]]/N684)</f>
        <v>#DIV/0!</v>
      </c>
      <c r="U620" s="103">
        <f>(Query2[[#This Row],[Column9]]/I680)</f>
        <v>14.050511873179147</v>
      </c>
      <c r="V620" s="103">
        <f>(Query2[[#This Row],[Column17]]/Q684)</f>
        <v>6.1732547339073234</v>
      </c>
      <c r="W620" s="103">
        <f>(Query2[[#This Row],[Column10]]+Query2[[#This Row],[Column11]]/J680+K680)</f>
        <v>597466.8978604133</v>
      </c>
      <c r="X620" s="104">
        <f>(Query2[[#This Row],[Column5]]+Query2[[#This Row],[Column6]])</f>
        <v>0</v>
      </c>
      <c r="Y620" s="104">
        <f>(Query2[[#This Row],[Column7]]+Query2[[#This Row],[Column8]])</f>
        <v>0</v>
      </c>
      <c r="Z620" s="104">
        <f>(Query2[[#This Row],[Column10]]+Query2[[#This Row],[Column11]])</f>
        <v>630397</v>
      </c>
      <c r="AA620" s="104">
        <f>(Query2[[#This Row],[Column12]]+Query2[[#This Row],[Column13]])</f>
        <v>15459.196875900001</v>
      </c>
      <c r="AB620" s="104" t="e">
        <f t="shared" si="174"/>
        <v>#DIV/0!</v>
      </c>
      <c r="AC620" s="104" t="e">
        <f t="shared" si="175"/>
        <v>#DIV/0!</v>
      </c>
      <c r="AD620" s="104" t="e">
        <f t="shared" si="176"/>
        <v>#DIV/0!</v>
      </c>
      <c r="AE620" s="104">
        <f t="shared" si="177"/>
        <v>136710.3591010177</v>
      </c>
      <c r="AF620" s="104">
        <f>(Query2[[#This Row],[Column12]]+Query2[[#This Row],[Column13]]/I680)</f>
        <v>13628.978454234435</v>
      </c>
      <c r="AG620" s="104">
        <f t="shared" si="178"/>
        <v>57442.086595270259</v>
      </c>
      <c r="AH620" s="102" t="s">
        <v>171</v>
      </c>
    </row>
    <row r="621" spans="1:34">
      <c r="A621" s="105" t="s">
        <v>214</v>
      </c>
      <c r="B621" s="101" t="s">
        <v>57</v>
      </c>
      <c r="C621" s="101" t="s">
        <v>91</v>
      </c>
      <c r="D621" s="101">
        <v>0</v>
      </c>
      <c r="E621" s="101">
        <v>0</v>
      </c>
      <c r="F621" s="101">
        <v>0</v>
      </c>
      <c r="G621" s="101">
        <v>0</v>
      </c>
      <c r="H621" s="101">
        <v>0</v>
      </c>
      <c r="I621" s="101">
        <v>228</v>
      </c>
      <c r="J621" s="101">
        <v>0</v>
      </c>
      <c r="K621" s="101">
        <v>13</v>
      </c>
      <c r="L621" s="101">
        <v>0</v>
      </c>
      <c r="M621" s="101">
        <v>0.19233819999999999</v>
      </c>
      <c r="N621" s="101">
        <f>SUM(Query2[[#This Row],[Column5]],Query2[[#This Row],[Column6]])</f>
        <v>0</v>
      </c>
      <c r="O621" s="101">
        <f>SUM(Query2[[#This Row],[Column7]],Query2[[#This Row],[Column8]])</f>
        <v>0</v>
      </c>
      <c r="P621" s="101">
        <f>SUM(Query2[[#This Row],[Column10]],Query2[[#This Row],[Column11]])</f>
        <v>13</v>
      </c>
      <c r="Q621" s="101">
        <f>SUM(Query2[[#This Row],[Column12]],Query2[[#This Row],[Column13]])</f>
        <v>0.19233819999999999</v>
      </c>
      <c r="R621" s="103">
        <f>(Query2[[#This Row],[Column4]]/D681)</f>
        <v>0</v>
      </c>
      <c r="S621" s="103" t="e">
        <f>(Query2[[#This Row],[Column15]]/O685)</f>
        <v>#DIV/0!</v>
      </c>
      <c r="T621" s="103" t="e">
        <f>(Query2[[#This Row],[Column14]]/N685)</f>
        <v>#DIV/0!</v>
      </c>
      <c r="U621" s="103">
        <f>(Query2[[#This Row],[Column9]]/I681)</f>
        <v>4.7668528108751147E-4</v>
      </c>
      <c r="V621" s="103">
        <f>(Query2[[#This Row],[Column17]]/Q685)</f>
        <v>1.233525343751661E-5</v>
      </c>
      <c r="W621" s="103">
        <f>(Query2[[#This Row],[Column10]]+Query2[[#This Row],[Column11]]/J681+K681)</f>
        <v>440518.00004486006</v>
      </c>
      <c r="X621" s="104">
        <f>(Query2[[#This Row],[Column5]]+Query2[[#This Row],[Column6]])</f>
        <v>0</v>
      </c>
      <c r="Y621" s="104">
        <f>(Query2[[#This Row],[Column7]]+Query2[[#This Row],[Column8]])</f>
        <v>0</v>
      </c>
      <c r="Z621" s="104">
        <f>(Query2[[#This Row],[Column10]]+Query2[[#This Row],[Column11]])</f>
        <v>13</v>
      </c>
      <c r="AA621" s="104">
        <f>(Query2[[#This Row],[Column12]]+Query2[[#This Row],[Column13]])</f>
        <v>0.19233819999999999</v>
      </c>
      <c r="AB621" s="104">
        <f t="shared" si="174"/>
        <v>1571723.6532158537</v>
      </c>
      <c r="AC621" s="104">
        <f t="shared" si="175"/>
        <v>138.8927173130414</v>
      </c>
      <c r="AD621" s="104">
        <f t="shared" si="176"/>
        <v>1907.8156047787556</v>
      </c>
      <c r="AE621" s="104">
        <f t="shared" si="177"/>
        <v>457169.8438014054</v>
      </c>
      <c r="AF621" s="104">
        <f>(Query2[[#This Row],[Column12]]+Query2[[#This Row],[Column13]]/I681)</f>
        <v>4.0212626724064034E-7</v>
      </c>
      <c r="AG621" s="104">
        <f t="shared" si="178"/>
        <v>289790.92100195901</v>
      </c>
      <c r="AH621" s="102" t="s">
        <v>171</v>
      </c>
    </row>
    <row r="622" spans="1:34">
      <c r="A622" s="105" t="s">
        <v>214</v>
      </c>
      <c r="B622" s="101" t="s">
        <v>58</v>
      </c>
      <c r="C622" s="101" t="s">
        <v>91</v>
      </c>
      <c r="D622" s="101">
        <v>0</v>
      </c>
      <c r="E622" s="101">
        <v>0</v>
      </c>
      <c r="F622" s="101">
        <v>0</v>
      </c>
      <c r="G622" s="101">
        <v>0</v>
      </c>
      <c r="H622" s="101">
        <v>0</v>
      </c>
      <c r="I622" s="101">
        <v>0</v>
      </c>
      <c r="J622" s="101">
        <v>0</v>
      </c>
      <c r="K622" s="101">
        <v>0</v>
      </c>
      <c r="L622" s="101">
        <v>0</v>
      </c>
      <c r="M622" s="101">
        <v>0</v>
      </c>
      <c r="N622" s="101">
        <f>SUM(Query2[[#This Row],[Column5]],Query2[[#This Row],[Column6]])</f>
        <v>0</v>
      </c>
      <c r="O622" s="101">
        <f>SUM(Query2[[#This Row],[Column7]],Query2[[#This Row],[Column8]])</f>
        <v>0</v>
      </c>
      <c r="P622" s="101">
        <f>SUM(Query2[[#This Row],[Column10]],Query2[[#This Row],[Column11]])</f>
        <v>0</v>
      </c>
      <c r="Q622" s="101">
        <f>SUM(Query2[[#This Row],[Column12]],Query2[[#This Row],[Column13]])</f>
        <v>0</v>
      </c>
      <c r="R622" s="103">
        <f>(Query2[[#This Row],[Column4]]/D682)</f>
        <v>0</v>
      </c>
      <c r="S622" s="103" t="e">
        <f>(Query2[[#This Row],[Column15]]/O686)</f>
        <v>#DIV/0!</v>
      </c>
      <c r="T622" s="103" t="e">
        <f>(Query2[[#This Row],[Column14]]/N686)</f>
        <v>#DIV/0!</v>
      </c>
      <c r="U622" s="103">
        <f>(Query2[[#This Row],[Column9]]/I682)</f>
        <v>0</v>
      </c>
      <c r="V622" s="103">
        <f>(Query2[[#This Row],[Column17]]/Q686)</f>
        <v>0</v>
      </c>
      <c r="W622" s="103">
        <f>(Query2[[#This Row],[Column10]]+Query2[[#This Row],[Column11]]/J682+K682)</f>
        <v>1874066</v>
      </c>
      <c r="X622" s="104">
        <f>(Query2[[#This Row],[Column5]]+Query2[[#This Row],[Column6]])</f>
        <v>0</v>
      </c>
      <c r="Y622" s="104">
        <f>(Query2[[#This Row],[Column7]]+Query2[[#This Row],[Column8]])</f>
        <v>0</v>
      </c>
      <c r="Z622" s="104">
        <f>(Query2[[#This Row],[Column10]]+Query2[[#This Row],[Column11]])</f>
        <v>0</v>
      </c>
      <c r="AA622" s="104">
        <f>(Query2[[#This Row],[Column12]]+Query2[[#This Row],[Column13]])</f>
        <v>0</v>
      </c>
      <c r="AB622" s="104">
        <f t="shared" si="174"/>
        <v>3166098.4769322597</v>
      </c>
      <c r="AC622" s="104">
        <f t="shared" si="175"/>
        <v>194.60078621857249</v>
      </c>
      <c r="AD622" s="104">
        <f t="shared" si="176"/>
        <v>3485.2019011081566</v>
      </c>
      <c r="AE622" s="104">
        <f t="shared" si="177"/>
        <v>1923645.4877865952</v>
      </c>
      <c r="AF622" s="104">
        <f>(Query2[[#This Row],[Column12]]+Query2[[#This Row],[Column13]]/I682)</f>
        <v>0</v>
      </c>
      <c r="AG622" s="104">
        <f t="shared" si="178"/>
        <v>1138738.8687158665</v>
      </c>
      <c r="AH622" s="102" t="s">
        <v>171</v>
      </c>
    </row>
    <row r="623" spans="1:34">
      <c r="A623" s="105" t="s">
        <v>214</v>
      </c>
      <c r="B623" s="101" t="s">
        <v>59</v>
      </c>
      <c r="C623" s="101" t="s">
        <v>91</v>
      </c>
      <c r="D623" s="101">
        <v>0</v>
      </c>
      <c r="E623" s="101">
        <v>0</v>
      </c>
      <c r="F623" s="101">
        <v>0</v>
      </c>
      <c r="G623" s="101">
        <v>0</v>
      </c>
      <c r="H623" s="101">
        <v>0</v>
      </c>
      <c r="I623" s="101">
        <v>95863</v>
      </c>
      <c r="J623" s="101">
        <v>1185</v>
      </c>
      <c r="K623" s="101">
        <v>26210</v>
      </c>
      <c r="L623" s="101">
        <v>36.677706399999998</v>
      </c>
      <c r="M623" s="101">
        <v>125.0235936</v>
      </c>
      <c r="N623" s="101">
        <f>SUM(Query2[[#This Row],[Column5]],Query2[[#This Row],[Column6]])</f>
        <v>0</v>
      </c>
      <c r="O623" s="101">
        <f>SUM(Query2[[#This Row],[Column7]],Query2[[#This Row],[Column8]])</f>
        <v>0</v>
      </c>
      <c r="P623" s="101">
        <f>SUM(Query2[[#This Row],[Column10]],Query2[[#This Row],[Column11]])</f>
        <v>27395</v>
      </c>
      <c r="Q623" s="101">
        <f>SUM(Query2[[#This Row],[Column12]],Query2[[#This Row],[Column13]])</f>
        <v>161.7013</v>
      </c>
      <c r="R623" s="103" t="e">
        <f>(Query2[[#This Row],[Column4]]/D683)</f>
        <v>#DIV/0!</v>
      </c>
      <c r="S623" s="103" t="e">
        <f>(Query2[[#This Row],[Column15]]/O687)</f>
        <v>#DIV/0!</v>
      </c>
      <c r="T623" s="103" t="e">
        <f>(Query2[[#This Row],[Column14]]/N687)</f>
        <v>#DIV/0!</v>
      </c>
      <c r="U623" s="103" t="e">
        <f>(Query2[[#This Row],[Column9]]/I683)</f>
        <v>#DIV/0!</v>
      </c>
      <c r="V623" s="103" t="e">
        <f>(Query2[[#This Row],[Column17]]/Q687)</f>
        <v>#DIV/0!</v>
      </c>
      <c r="W623" s="103" t="e">
        <f>(Query2[[#This Row],[Column10]]+Query2[[#This Row],[Column11]]/J683+K683)</f>
        <v>#DIV/0!</v>
      </c>
      <c r="X623" s="104">
        <f>(Query2[[#This Row],[Column5]]+Query2[[#This Row],[Column6]])</f>
        <v>0</v>
      </c>
      <c r="Y623" s="104">
        <f>(Query2[[#This Row],[Column7]]+Query2[[#This Row],[Column8]])</f>
        <v>0</v>
      </c>
      <c r="Z623" s="104">
        <f>(Query2[[#This Row],[Column10]]+Query2[[#This Row],[Column11]])</f>
        <v>27395</v>
      </c>
      <c r="AA623" s="104">
        <f>(Query2[[#This Row],[Column12]]+Query2[[#This Row],[Column13]])</f>
        <v>161.7013</v>
      </c>
      <c r="AB623" s="104" t="e">
        <f t="shared" si="174"/>
        <v>#DIV/0!</v>
      </c>
      <c r="AC623" s="104" t="e">
        <f t="shared" si="175"/>
        <v>#DIV/0!</v>
      </c>
      <c r="AD623" s="104" t="e">
        <f t="shared" si="176"/>
        <v>#DIV/0!</v>
      </c>
      <c r="AE623" s="104" t="e">
        <f t="shared" si="177"/>
        <v>#DIV/0!</v>
      </c>
      <c r="AF623" s="104" t="e">
        <f>(Query2[[#This Row],[Column12]]+Query2[[#This Row],[Column13]]/I683)</f>
        <v>#DIV/0!</v>
      </c>
      <c r="AG623" s="104" t="e">
        <f t="shared" si="178"/>
        <v>#DIV/0!</v>
      </c>
      <c r="AH623" s="102" t="s">
        <v>171</v>
      </c>
    </row>
    <row r="624" spans="1:34">
      <c r="A624" s="105" t="s">
        <v>214</v>
      </c>
      <c r="B624" s="101" t="s">
        <v>60</v>
      </c>
      <c r="C624" s="101" t="s">
        <v>91</v>
      </c>
      <c r="D624" s="101">
        <v>0</v>
      </c>
      <c r="E624" s="101">
        <v>0</v>
      </c>
      <c r="F624" s="101">
        <v>0</v>
      </c>
      <c r="G624" s="101">
        <v>0</v>
      </c>
      <c r="H624" s="101">
        <v>0</v>
      </c>
      <c r="I624" s="101">
        <v>61208819</v>
      </c>
      <c r="J624" s="101">
        <v>1639769</v>
      </c>
      <c r="K624" s="101">
        <v>2620359</v>
      </c>
      <c r="L624" s="101">
        <v>52857.646460000004</v>
      </c>
      <c r="M624" s="101">
        <v>23497.386299999998</v>
      </c>
      <c r="N624" s="101">
        <f>SUM(Query2[[#This Row],[Column5]],Query2[[#This Row],[Column6]])</f>
        <v>0</v>
      </c>
      <c r="O624" s="101">
        <f>SUM(Query2[[#This Row],[Column7]],Query2[[#This Row],[Column8]])</f>
        <v>0</v>
      </c>
      <c r="P624" s="101">
        <f>SUM(Query2[[#This Row],[Column10]],Query2[[#This Row],[Column11]])</f>
        <v>4260128</v>
      </c>
      <c r="Q624" s="101">
        <f>SUM(Query2[[#This Row],[Column12]],Query2[[#This Row],[Column13]])</f>
        <v>76355.032760000002</v>
      </c>
      <c r="R624" s="103" t="e">
        <f>(Query2[[#This Row],[Column4]]/D684)</f>
        <v>#DIV/0!</v>
      </c>
      <c r="S624" s="103" t="e">
        <f>(Query2[[#This Row],[Column15]]/O688)</f>
        <v>#DIV/0!</v>
      </c>
      <c r="T624" s="103" t="e">
        <f>(Query2[[#This Row],[Column14]]/N688)</f>
        <v>#DIV/0!</v>
      </c>
      <c r="U624" s="103">
        <f>(Query2[[#This Row],[Column9]]/I684)</f>
        <v>26.4560482260577</v>
      </c>
      <c r="V624" s="103">
        <f>(Query2[[#This Row],[Column17]]/Q688)</f>
        <v>582.5581675745417</v>
      </c>
      <c r="W624" s="103" t="e">
        <f>(Query2[[#This Row],[Column10]]+Query2[[#This Row],[Column11]]/J684+K684)</f>
        <v>#DIV/0!</v>
      </c>
      <c r="X624" s="104">
        <f>(Query2[[#This Row],[Column5]]+Query2[[#This Row],[Column6]])</f>
        <v>0</v>
      </c>
      <c r="Y624" s="104">
        <f>(Query2[[#This Row],[Column7]]+Query2[[#This Row],[Column8]])</f>
        <v>0</v>
      </c>
      <c r="Z624" s="104">
        <f>(Query2[[#This Row],[Column10]]+Query2[[#This Row],[Column11]])</f>
        <v>4260128</v>
      </c>
      <c r="AA624" s="104">
        <f>(Query2[[#This Row],[Column12]]+Query2[[#This Row],[Column13]])</f>
        <v>76355.032760000002</v>
      </c>
      <c r="AB624" s="104" t="e">
        <f t="shared" si="174"/>
        <v>#DIV/0!</v>
      </c>
      <c r="AC624" s="104" t="e">
        <f t="shared" si="175"/>
        <v>#DIV/0!</v>
      </c>
      <c r="AD624" s="104" t="e">
        <f t="shared" si="176"/>
        <v>#DIV/0!</v>
      </c>
      <c r="AE624" s="104" t="e">
        <f t="shared" si="177"/>
        <v>#DIV/0!</v>
      </c>
      <c r="AF624" s="104">
        <f>(Query2[[#This Row],[Column12]]+Query2[[#This Row],[Column13]]/I684)</f>
        <v>52857.656616183303</v>
      </c>
      <c r="AG624" s="104">
        <f t="shared" si="178"/>
        <v>0.18527889820384127</v>
      </c>
      <c r="AH624" s="102" t="s">
        <v>171</v>
      </c>
    </row>
    <row r="625" spans="1:34">
      <c r="A625" s="105" t="s">
        <v>214</v>
      </c>
      <c r="B625" s="101" t="s">
        <v>61</v>
      </c>
      <c r="C625" s="101" t="s">
        <v>92</v>
      </c>
      <c r="D625" s="101">
        <v>0</v>
      </c>
      <c r="E625" s="101">
        <v>0</v>
      </c>
      <c r="F625" s="101">
        <v>0</v>
      </c>
      <c r="G625" s="101">
        <v>0</v>
      </c>
      <c r="H625" s="101">
        <v>0</v>
      </c>
      <c r="I625" s="101">
        <v>1383580</v>
      </c>
      <c r="J625" s="101">
        <v>623993</v>
      </c>
      <c r="K625" s="101">
        <v>360380</v>
      </c>
      <c r="L625" s="101">
        <v>40906.674723900003</v>
      </c>
      <c r="M625" s="101">
        <v>8229.9953802998953</v>
      </c>
      <c r="N625" s="101">
        <f>SUM(Query2[[#This Row],[Column5]],Query2[[#This Row],[Column6]])</f>
        <v>0</v>
      </c>
      <c r="O625" s="101">
        <f>SUM(Query2[[#This Row],[Column7]],Query2[[#This Row],[Column8]])</f>
        <v>0</v>
      </c>
      <c r="P625" s="101">
        <f>SUM(Query2[[#This Row],[Column10]],Query2[[#This Row],[Column11]])</f>
        <v>984373</v>
      </c>
      <c r="Q625" s="101">
        <f>SUM(Query2[[#This Row],[Column12]],Query2[[#This Row],[Column13]])</f>
        <v>49136.670104199897</v>
      </c>
      <c r="R625" s="103" t="e">
        <f>(Query2[[#This Row],[Column4]]/D686)</f>
        <v>#DIV/0!</v>
      </c>
      <c r="S625" s="103" t="e">
        <f>(Query2[[#This Row],[Column15]]/O689)</f>
        <v>#DIV/0!</v>
      </c>
      <c r="T625" s="103" t="e">
        <f>(Query2[[#This Row],[Column14]]/N689)</f>
        <v>#DIV/0!</v>
      </c>
      <c r="U625" s="103">
        <f>(Query2[[#This Row],[Column9]]/I686)</f>
        <v>1195.8340535868626</v>
      </c>
      <c r="V625" s="103">
        <f>(Query2[[#This Row],[Column17]]/Q689)</f>
        <v>0.64220439961152676</v>
      </c>
      <c r="W625" s="103" t="e">
        <f>(Query2[[#This Row],[Column10]]+Query2[[#This Row],[Column11]]/J686+K686)</f>
        <v>#DIV/0!</v>
      </c>
      <c r="X625" s="104">
        <f>(Query2[[#This Row],[Column5]]+Query2[[#This Row],[Column6]])</f>
        <v>0</v>
      </c>
      <c r="Y625" s="104">
        <f>(Query2[[#This Row],[Column7]]+Query2[[#This Row],[Column8]])</f>
        <v>0</v>
      </c>
      <c r="Z625" s="104">
        <f>(Query2[[#This Row],[Column10]]+Query2[[#This Row],[Column11]])</f>
        <v>984373</v>
      </c>
      <c r="AA625" s="104">
        <f>(Query2[[#This Row],[Column12]]+Query2[[#This Row],[Column13]])</f>
        <v>49136.670104199897</v>
      </c>
      <c r="AB625" s="104" t="e">
        <f t="shared" ref="AB625:AB639" si="179">(G686+H686/E686+F686)</f>
        <v>#DIV/0!</v>
      </c>
      <c r="AC625" s="104" t="e">
        <f t="shared" ref="AC625:AC639" si="180">(G686+H686/D686)</f>
        <v>#DIV/0!</v>
      </c>
      <c r="AD625" s="104" t="e">
        <f t="shared" ref="AD625:AD639" si="181">(E686+F686/D686)</f>
        <v>#DIV/0!</v>
      </c>
      <c r="AE625" s="104" t="e">
        <f t="shared" ref="AE625:AE639" si="182">(L686+M686/J686+K686)</f>
        <v>#DIV/0!</v>
      </c>
      <c r="AF625" s="104">
        <f>(Query2[[#This Row],[Column12]]+Query2[[#This Row],[Column13]]/I686)</f>
        <v>40913.78794376197</v>
      </c>
      <c r="AG625" s="104">
        <f t="shared" ref="AG625:AG639" si="183">(J686+K686/I686)</f>
        <v>3.6300777873811585E-2</v>
      </c>
      <c r="AH625" s="102" t="s">
        <v>171</v>
      </c>
    </row>
    <row r="626" spans="1:34">
      <c r="A626" s="105" t="s">
        <v>214</v>
      </c>
      <c r="B626" s="101" t="s">
        <v>62</v>
      </c>
      <c r="C626" s="101" t="s">
        <v>92</v>
      </c>
      <c r="D626" s="101">
        <v>0</v>
      </c>
      <c r="E626" s="101">
        <v>0</v>
      </c>
      <c r="F626" s="101">
        <v>0</v>
      </c>
      <c r="G626" s="101">
        <v>0</v>
      </c>
      <c r="H626" s="101">
        <v>0</v>
      </c>
      <c r="I626" s="101">
        <v>140057</v>
      </c>
      <c r="J626" s="101">
        <v>95392</v>
      </c>
      <c r="K626" s="101">
        <v>73034</v>
      </c>
      <c r="L626" s="101">
        <v>4792.5997500000003</v>
      </c>
      <c r="M626" s="101">
        <v>1379.8382522999998</v>
      </c>
      <c r="N626" s="101">
        <f>SUM(Query2[[#This Row],[Column5]],Query2[[#This Row],[Column6]])</f>
        <v>0</v>
      </c>
      <c r="O626" s="101">
        <f>SUM(Query2[[#This Row],[Column7]],Query2[[#This Row],[Column8]])</f>
        <v>0</v>
      </c>
      <c r="P626" s="101">
        <f>SUM(Query2[[#This Row],[Column10]],Query2[[#This Row],[Column11]])</f>
        <v>168426</v>
      </c>
      <c r="Q626" s="101">
        <f>SUM(Query2[[#This Row],[Column12]],Query2[[#This Row],[Column13]])</f>
        <v>6172.4380023000003</v>
      </c>
      <c r="R626" s="103" t="e">
        <f>(Query2[[#This Row],[Column4]]/D687)</f>
        <v>#DIV/0!</v>
      </c>
      <c r="S626" s="103" t="e">
        <f>(Query2[[#This Row],[Column15]]/O690)</f>
        <v>#DIV/0!</v>
      </c>
      <c r="T626" s="103" t="e">
        <f>(Query2[[#This Row],[Column14]]/N690)</f>
        <v>#DIV/0!</v>
      </c>
      <c r="U626" s="103" t="e">
        <f>(Query2[[#This Row],[Column9]]/I687)</f>
        <v>#DIV/0!</v>
      </c>
      <c r="V626" s="103" t="e">
        <f>(Query2[[#This Row],[Column17]]/Q690)</f>
        <v>#DIV/0!</v>
      </c>
      <c r="W626" s="103" t="e">
        <f>(Query2[[#This Row],[Column10]]+Query2[[#This Row],[Column11]]/J687+K687)</f>
        <v>#DIV/0!</v>
      </c>
      <c r="X626" s="104">
        <f>(Query2[[#This Row],[Column5]]+Query2[[#This Row],[Column6]])</f>
        <v>0</v>
      </c>
      <c r="Y626" s="104">
        <f>(Query2[[#This Row],[Column7]]+Query2[[#This Row],[Column8]])</f>
        <v>0</v>
      </c>
      <c r="Z626" s="104">
        <f>(Query2[[#This Row],[Column10]]+Query2[[#This Row],[Column11]])</f>
        <v>168426</v>
      </c>
      <c r="AA626" s="104">
        <f>(Query2[[#This Row],[Column12]]+Query2[[#This Row],[Column13]])</f>
        <v>6172.4380023000003</v>
      </c>
      <c r="AB626" s="104" t="e">
        <f t="shared" si="179"/>
        <v>#DIV/0!</v>
      </c>
      <c r="AC626" s="104" t="e">
        <f t="shared" si="180"/>
        <v>#DIV/0!</v>
      </c>
      <c r="AD626" s="104" t="e">
        <f t="shared" si="181"/>
        <v>#DIV/0!</v>
      </c>
      <c r="AE626" s="104" t="e">
        <f t="shared" si="182"/>
        <v>#DIV/0!</v>
      </c>
      <c r="AF626" s="104" t="e">
        <f>(Query2[[#This Row],[Column12]]+Query2[[#This Row],[Column13]]/I687)</f>
        <v>#DIV/0!</v>
      </c>
      <c r="AG626" s="104" t="e">
        <f t="shared" si="183"/>
        <v>#DIV/0!</v>
      </c>
      <c r="AH626" s="102" t="s">
        <v>171</v>
      </c>
    </row>
    <row r="627" spans="1:34">
      <c r="A627" s="105" t="s">
        <v>214</v>
      </c>
      <c r="B627" s="101" t="s">
        <v>63</v>
      </c>
      <c r="C627" s="101" t="s">
        <v>92</v>
      </c>
      <c r="D627" s="101">
        <v>0</v>
      </c>
      <c r="E627" s="101">
        <v>0</v>
      </c>
      <c r="F627" s="101">
        <v>0</v>
      </c>
      <c r="G627" s="101">
        <v>0</v>
      </c>
      <c r="H627" s="101">
        <v>0</v>
      </c>
      <c r="I627" s="101">
        <v>2419787</v>
      </c>
      <c r="J627" s="101">
        <v>550776</v>
      </c>
      <c r="K627" s="101">
        <v>66524</v>
      </c>
      <c r="L627" s="101">
        <v>23777.088910000002</v>
      </c>
      <c r="M627" s="101">
        <v>687.72913819999997</v>
      </c>
      <c r="N627" s="101">
        <f>SUM(Query2[[#This Row],[Column5]],Query2[[#This Row],[Column6]])</f>
        <v>0</v>
      </c>
      <c r="O627" s="101">
        <f>SUM(Query2[[#This Row],[Column7]],Query2[[#This Row],[Column8]])</f>
        <v>0</v>
      </c>
      <c r="P627" s="101">
        <f>SUM(Query2[[#This Row],[Column10]],Query2[[#This Row],[Column11]])</f>
        <v>617300</v>
      </c>
      <c r="Q627" s="101">
        <f>SUM(Query2[[#This Row],[Column12]],Query2[[#This Row],[Column13]])</f>
        <v>24464.818048200003</v>
      </c>
      <c r="R627" s="103" t="e">
        <f>(Query2[[#This Row],[Column4]]/D688)</f>
        <v>#DIV/0!</v>
      </c>
      <c r="S627" s="103">
        <f>(Query2[[#This Row],[Column15]]/O691)</f>
        <v>0</v>
      </c>
      <c r="T627" s="103">
        <f>(Query2[[#This Row],[Column14]]/N691)</f>
        <v>0</v>
      </c>
      <c r="U627" s="103">
        <f>(Query2[[#This Row],[Column9]]/I688)</f>
        <v>23.843319834067419</v>
      </c>
      <c r="V627" s="103">
        <f>(Query2[[#This Row],[Column17]]/Q691)</f>
        <v>0.48914100179709169</v>
      </c>
      <c r="W627" s="103">
        <f>(Query2[[#This Row],[Column10]]+Query2[[#This Row],[Column11]]/J688+K688)</f>
        <v>570703.02284450992</v>
      </c>
      <c r="X627" s="104">
        <f>(Query2[[#This Row],[Column5]]+Query2[[#This Row],[Column6]])</f>
        <v>0</v>
      </c>
      <c r="Y627" s="104">
        <f>(Query2[[#This Row],[Column7]]+Query2[[#This Row],[Column8]])</f>
        <v>0</v>
      </c>
      <c r="Z627" s="104">
        <f>(Query2[[#This Row],[Column10]]+Query2[[#This Row],[Column11]])</f>
        <v>617300</v>
      </c>
      <c r="AA627" s="104">
        <f>(Query2[[#This Row],[Column12]]+Query2[[#This Row],[Column13]])</f>
        <v>24464.818048200003</v>
      </c>
      <c r="AB627" s="104" t="e">
        <f t="shared" si="179"/>
        <v>#DIV/0!</v>
      </c>
      <c r="AC627" s="104" t="e">
        <f t="shared" si="180"/>
        <v>#DIV/0!</v>
      </c>
      <c r="AD627" s="104" t="e">
        <f t="shared" si="181"/>
        <v>#DIV/0!</v>
      </c>
      <c r="AE627" s="104">
        <f t="shared" si="182"/>
        <v>19918.619135480767</v>
      </c>
      <c r="AF627" s="104">
        <f>(Query2[[#This Row],[Column12]]+Query2[[#This Row],[Column13]]/I688)</f>
        <v>23777.095686524466</v>
      </c>
      <c r="AG627" s="104">
        <f t="shared" si="183"/>
        <v>1357.1958674510036</v>
      </c>
      <c r="AH627" s="102" t="s">
        <v>171</v>
      </c>
    </row>
    <row r="628" spans="1:34">
      <c r="A628" s="105" t="s">
        <v>214</v>
      </c>
      <c r="B628" s="101" t="s">
        <v>64</v>
      </c>
      <c r="C628" s="101" t="s">
        <v>92</v>
      </c>
      <c r="D628" s="101">
        <v>0</v>
      </c>
      <c r="E628" s="101">
        <v>0</v>
      </c>
      <c r="F628" s="101">
        <v>0</v>
      </c>
      <c r="G628" s="101">
        <v>0</v>
      </c>
      <c r="H628" s="101">
        <v>0</v>
      </c>
      <c r="I628" s="101">
        <v>933587</v>
      </c>
      <c r="J628" s="101">
        <v>871986</v>
      </c>
      <c r="K628" s="101">
        <v>196950</v>
      </c>
      <c r="L628" s="101">
        <v>21918.156999999999</v>
      </c>
      <c r="M628" s="101">
        <v>3682.4687720000006</v>
      </c>
      <c r="N628" s="101">
        <f>SUM(Query2[[#This Row],[Column5]],Query2[[#This Row],[Column6]])</f>
        <v>0</v>
      </c>
      <c r="O628" s="101">
        <f>SUM(Query2[[#This Row],[Column7]],Query2[[#This Row],[Column8]])</f>
        <v>0</v>
      </c>
      <c r="P628" s="101">
        <f>SUM(Query2[[#This Row],[Column10]],Query2[[#This Row],[Column11]])</f>
        <v>1068936</v>
      </c>
      <c r="Q628" s="101">
        <f>SUM(Query2[[#This Row],[Column12]],Query2[[#This Row],[Column13]])</f>
        <v>25600.625771999999</v>
      </c>
      <c r="R628" s="103" t="e">
        <f>(Query2[[#This Row],[Column4]]/D689)</f>
        <v>#DIV/0!</v>
      </c>
      <c r="S628" s="103" t="e">
        <f>(Query2[[#This Row],[Column15]]/O692)</f>
        <v>#DIV/0!</v>
      </c>
      <c r="T628" s="103" t="e">
        <f>(Query2[[#This Row],[Column14]]/N692)</f>
        <v>#DIV/0!</v>
      </c>
      <c r="U628" s="103">
        <f>(Query2[[#This Row],[Column9]]/I689)</f>
        <v>1.5128760900929608E-2</v>
      </c>
      <c r="V628" s="103">
        <f>(Query2[[#This Row],[Column17]]/Q692)</f>
        <v>3.8431974430080911</v>
      </c>
      <c r="W628" s="103">
        <f>(Query2[[#This Row],[Column10]]+Query2[[#This Row],[Column11]]/J689+K689)</f>
        <v>3242231.120528969</v>
      </c>
      <c r="X628" s="104">
        <f>(Query2[[#This Row],[Column5]]+Query2[[#This Row],[Column6]])</f>
        <v>0</v>
      </c>
      <c r="Y628" s="104">
        <f>(Query2[[#This Row],[Column7]]+Query2[[#This Row],[Column8]])</f>
        <v>0</v>
      </c>
      <c r="Z628" s="104">
        <f>(Query2[[#This Row],[Column10]]+Query2[[#This Row],[Column11]])</f>
        <v>1068936</v>
      </c>
      <c r="AA628" s="104">
        <f>(Query2[[#This Row],[Column12]]+Query2[[#This Row],[Column13]])</f>
        <v>25600.625771999999</v>
      </c>
      <c r="AB628" s="104" t="e">
        <f t="shared" si="179"/>
        <v>#DIV/0!</v>
      </c>
      <c r="AC628" s="104" t="e">
        <f t="shared" si="180"/>
        <v>#DIV/0!</v>
      </c>
      <c r="AD628" s="104" t="e">
        <f t="shared" si="181"/>
        <v>#DIV/0!</v>
      </c>
      <c r="AE628" s="104">
        <f t="shared" si="182"/>
        <v>2423410.6467577633</v>
      </c>
      <c r="AF628" s="104">
        <f>(Query2[[#This Row],[Column12]]+Query2[[#This Row],[Column13]]/I689)</f>
        <v>21918.15705967434</v>
      </c>
      <c r="AG628" s="104">
        <f t="shared" si="183"/>
        <v>1634047.0384097786</v>
      </c>
      <c r="AH628" s="102" t="s">
        <v>171</v>
      </c>
    </row>
    <row r="629" spans="1:34">
      <c r="A629" s="105" t="s">
        <v>214</v>
      </c>
      <c r="B629" s="101" t="s">
        <v>65</v>
      </c>
      <c r="C629" s="101" t="s">
        <v>92</v>
      </c>
      <c r="D629" s="101">
        <v>0</v>
      </c>
      <c r="E629" s="101">
        <v>0</v>
      </c>
      <c r="F629" s="101">
        <v>0</v>
      </c>
      <c r="G629" s="101">
        <v>0</v>
      </c>
      <c r="H629" s="101">
        <v>0</v>
      </c>
      <c r="I629" s="101">
        <v>3377092</v>
      </c>
      <c r="J629" s="101">
        <v>740637</v>
      </c>
      <c r="K629" s="101">
        <v>194317</v>
      </c>
      <c r="L629" s="101">
        <v>38244.697090000001</v>
      </c>
      <c r="M629" s="101">
        <v>1732.2621451</v>
      </c>
      <c r="N629" s="101">
        <f>SUM(Query2[[#This Row],[Column5]],Query2[[#This Row],[Column6]])</f>
        <v>0</v>
      </c>
      <c r="O629" s="101">
        <f>SUM(Query2[[#This Row],[Column7]],Query2[[#This Row],[Column8]])</f>
        <v>0</v>
      </c>
      <c r="P629" s="101">
        <f>SUM(Query2[[#This Row],[Column10]],Query2[[#This Row],[Column11]])</f>
        <v>934954</v>
      </c>
      <c r="Q629" s="101">
        <f>SUM(Query2[[#This Row],[Column12]],Query2[[#This Row],[Column13]])</f>
        <v>39976.959235100003</v>
      </c>
      <c r="R629" s="103" t="e">
        <f>(Query2[[#This Row],[Column4]]/D690)</f>
        <v>#DIV/0!</v>
      </c>
      <c r="S629" s="103" t="e">
        <f>(Query2[[#This Row],[Column15]]/O693)</f>
        <v>#DIV/0!</v>
      </c>
      <c r="T629" s="103" t="e">
        <f>(Query2[[#This Row],[Column14]]/N693)</f>
        <v>#DIV/0!</v>
      </c>
      <c r="U629" s="103" t="e">
        <f>(Query2[[#This Row],[Column9]]/I690)</f>
        <v>#DIV/0!</v>
      </c>
      <c r="V629" s="103">
        <f>(Query2[[#This Row],[Column17]]/Q693)</f>
        <v>1.7307262800873235</v>
      </c>
      <c r="W629" s="103" t="e">
        <f>(Query2[[#This Row],[Column10]]+Query2[[#This Row],[Column11]]/J690+K690)</f>
        <v>#DIV/0!</v>
      </c>
      <c r="X629" s="104">
        <f>(Query2[[#This Row],[Column5]]+Query2[[#This Row],[Column6]])</f>
        <v>0</v>
      </c>
      <c r="Y629" s="104">
        <f>(Query2[[#This Row],[Column7]]+Query2[[#This Row],[Column8]])</f>
        <v>0</v>
      </c>
      <c r="Z629" s="104">
        <f>(Query2[[#This Row],[Column10]]+Query2[[#This Row],[Column11]])</f>
        <v>934954</v>
      </c>
      <c r="AA629" s="104">
        <f>(Query2[[#This Row],[Column12]]+Query2[[#This Row],[Column13]])</f>
        <v>39976.959235100003</v>
      </c>
      <c r="AB629" s="104" t="e">
        <f t="shared" si="179"/>
        <v>#DIV/0!</v>
      </c>
      <c r="AC629" s="104" t="e">
        <f t="shared" si="180"/>
        <v>#DIV/0!</v>
      </c>
      <c r="AD629" s="104" t="e">
        <f t="shared" si="181"/>
        <v>#DIV/0!</v>
      </c>
      <c r="AE629" s="104" t="e">
        <f t="shared" si="182"/>
        <v>#DIV/0!</v>
      </c>
      <c r="AF629" s="104" t="e">
        <f>(Query2[[#This Row],[Column12]]+Query2[[#This Row],[Column13]]/I690)</f>
        <v>#DIV/0!</v>
      </c>
      <c r="AG629" s="104" t="e">
        <f t="shared" si="183"/>
        <v>#DIV/0!</v>
      </c>
      <c r="AH629" s="102" t="s">
        <v>171</v>
      </c>
    </row>
    <row r="630" spans="1:34">
      <c r="A630" s="105" t="s">
        <v>214</v>
      </c>
      <c r="B630" s="101" t="s">
        <v>66</v>
      </c>
      <c r="C630" s="101" t="s">
        <v>92</v>
      </c>
      <c r="D630" s="101">
        <v>0</v>
      </c>
      <c r="E630" s="101">
        <v>0</v>
      </c>
      <c r="F630" s="101">
        <v>0</v>
      </c>
      <c r="G630" s="101">
        <v>0</v>
      </c>
      <c r="H630" s="101">
        <v>0</v>
      </c>
      <c r="I630" s="101">
        <v>1564894</v>
      </c>
      <c r="J630" s="101">
        <v>363632</v>
      </c>
      <c r="K630" s="101">
        <v>92414</v>
      </c>
      <c r="L630" s="101">
        <v>17217.192500000001</v>
      </c>
      <c r="M630" s="101">
        <v>1081.3713565</v>
      </c>
      <c r="N630" s="101">
        <f>SUM(Query2[[#This Row],[Column5]],Query2[[#This Row],[Column6]])</f>
        <v>0</v>
      </c>
      <c r="O630" s="101">
        <f>SUM(Query2[[#This Row],[Column7]],Query2[[#This Row],[Column8]])</f>
        <v>0</v>
      </c>
      <c r="P630" s="101">
        <f>SUM(Query2[[#This Row],[Column10]],Query2[[#This Row],[Column11]])</f>
        <v>456046</v>
      </c>
      <c r="Q630" s="101">
        <f>SUM(Query2[[#This Row],[Column12]],Query2[[#This Row],[Column13]])</f>
        <v>18298.563856500001</v>
      </c>
      <c r="R630" s="103">
        <f>(Query2[[#This Row],[Column4]]/D691)</f>
        <v>0</v>
      </c>
      <c r="S630" s="103" t="e">
        <f>(Query2[[#This Row],[Column15]]/O694)</f>
        <v>#DIV/0!</v>
      </c>
      <c r="T630" s="103" t="e">
        <f>(Query2[[#This Row],[Column14]]/N694)</f>
        <v>#DIV/0!</v>
      </c>
      <c r="U630" s="103">
        <f>(Query2[[#This Row],[Column9]]/I691)</f>
        <v>1.1075939377596209</v>
      </c>
      <c r="V630" s="103">
        <f>(Query2[[#This Row],[Column17]]/Q694)</f>
        <v>0.72147338559588037</v>
      </c>
      <c r="W630" s="103">
        <f>(Query2[[#This Row],[Column10]]+Query2[[#This Row],[Column11]]/J691+K691)</f>
        <v>719834.14943976654</v>
      </c>
      <c r="X630" s="104">
        <f>(Query2[[#This Row],[Column5]]+Query2[[#This Row],[Column6]])</f>
        <v>0</v>
      </c>
      <c r="Y630" s="104">
        <f>(Query2[[#This Row],[Column7]]+Query2[[#This Row],[Column8]])</f>
        <v>0</v>
      </c>
      <c r="Z630" s="104">
        <f>(Query2[[#This Row],[Column10]]+Query2[[#This Row],[Column11]])</f>
        <v>456046</v>
      </c>
      <c r="AA630" s="104">
        <f>(Query2[[#This Row],[Column12]]+Query2[[#This Row],[Column13]])</f>
        <v>18298.563856500001</v>
      </c>
      <c r="AB630" s="104">
        <f t="shared" si="179"/>
        <v>100.4487642</v>
      </c>
      <c r="AC630" s="104">
        <f t="shared" si="180"/>
        <v>8.0972792307692318E-2</v>
      </c>
      <c r="AD630" s="104">
        <f t="shared" si="181"/>
        <v>6.8461538461538467</v>
      </c>
      <c r="AE630" s="104">
        <f t="shared" si="182"/>
        <v>397323.49234145851</v>
      </c>
      <c r="AF630" s="104">
        <f>(Query2[[#This Row],[Column12]]+Query2[[#This Row],[Column13]]/I691)</f>
        <v>17217.193265368365</v>
      </c>
      <c r="AG630" s="104">
        <f t="shared" si="183"/>
        <v>618403.25211111794</v>
      </c>
      <c r="AH630" s="102" t="s">
        <v>171</v>
      </c>
    </row>
    <row r="631" spans="1:34">
      <c r="A631" s="105" t="s">
        <v>214</v>
      </c>
      <c r="B631" s="101" t="s">
        <v>67</v>
      </c>
      <c r="C631" s="101" t="s">
        <v>92</v>
      </c>
      <c r="D631" s="101">
        <v>0</v>
      </c>
      <c r="E631" s="101">
        <v>0</v>
      </c>
      <c r="F631" s="101">
        <v>0</v>
      </c>
      <c r="G631" s="101">
        <v>0</v>
      </c>
      <c r="H631" s="101">
        <v>0</v>
      </c>
      <c r="I631" s="101">
        <v>210549</v>
      </c>
      <c r="J631" s="101">
        <v>30452</v>
      </c>
      <c r="K631" s="101">
        <v>19298</v>
      </c>
      <c r="L631" s="101">
        <v>1181.22378</v>
      </c>
      <c r="M631" s="101">
        <v>205.37185449999998</v>
      </c>
      <c r="N631" s="101">
        <f>SUM(Query2[[#This Row],[Column5]],Query2[[#This Row],[Column6]])</f>
        <v>0</v>
      </c>
      <c r="O631" s="101">
        <f>SUM(Query2[[#This Row],[Column7]],Query2[[#This Row],[Column8]])</f>
        <v>0</v>
      </c>
      <c r="P631" s="101">
        <f>SUM(Query2[[#This Row],[Column10]],Query2[[#This Row],[Column11]])</f>
        <v>49750</v>
      </c>
      <c r="Q631" s="101">
        <f>SUM(Query2[[#This Row],[Column12]],Query2[[#This Row],[Column13]])</f>
        <v>1386.5956345</v>
      </c>
      <c r="R631" s="103" t="e">
        <f>(Query2[[#This Row],[Column4]]/D692)</f>
        <v>#DIV/0!</v>
      </c>
      <c r="S631" s="103" t="e">
        <f>(Query2[[#This Row],[Column15]]/O695)</f>
        <v>#DIV/0!</v>
      </c>
      <c r="T631" s="103" t="e">
        <f>(Query2[[#This Row],[Column14]]/N695)</f>
        <v>#DIV/0!</v>
      </c>
      <c r="U631" s="103">
        <f>(Query2[[#This Row],[Column9]]/I692)</f>
        <v>1.4798006775277266</v>
      </c>
      <c r="V631" s="103">
        <f>(Query2[[#This Row],[Column17]]/Q695)</f>
        <v>3.2504914299633536E-2</v>
      </c>
      <c r="W631" s="103">
        <f>(Query2[[#This Row],[Column10]]+Query2[[#This Row],[Column11]]/J692+K692)</f>
        <v>101592.193510218</v>
      </c>
      <c r="X631" s="104">
        <f>(Query2[[#This Row],[Column5]]+Query2[[#This Row],[Column6]])</f>
        <v>0</v>
      </c>
      <c r="Y631" s="104">
        <f>(Query2[[#This Row],[Column7]]+Query2[[#This Row],[Column8]])</f>
        <v>0</v>
      </c>
      <c r="Z631" s="104">
        <f>(Query2[[#This Row],[Column10]]+Query2[[#This Row],[Column11]])</f>
        <v>49750</v>
      </c>
      <c r="AA631" s="104">
        <f>(Query2[[#This Row],[Column12]]+Query2[[#This Row],[Column13]])</f>
        <v>1386.5956345</v>
      </c>
      <c r="AB631" s="104" t="e">
        <f t="shared" si="179"/>
        <v>#DIV/0!</v>
      </c>
      <c r="AC631" s="104" t="e">
        <f t="shared" si="180"/>
        <v>#DIV/0!</v>
      </c>
      <c r="AD631" s="104" t="e">
        <f t="shared" si="181"/>
        <v>#DIV/0!</v>
      </c>
      <c r="AE631" s="104">
        <f t="shared" si="182"/>
        <v>76386.804113794235</v>
      </c>
      <c r="AF631" s="104">
        <f>(Query2[[#This Row],[Column12]]+Query2[[#This Row],[Column13]]/I692)</f>
        <v>1181.225223414167</v>
      </c>
      <c r="AG631" s="104">
        <f t="shared" si="183"/>
        <v>99726.499992971701</v>
      </c>
      <c r="AH631" s="102" t="s">
        <v>171</v>
      </c>
    </row>
    <row r="632" spans="1:34">
      <c r="A632" s="105" t="s">
        <v>214</v>
      </c>
      <c r="B632" s="101" t="s">
        <v>68</v>
      </c>
      <c r="C632" s="101" t="s">
        <v>92</v>
      </c>
      <c r="D632" s="101">
        <v>0</v>
      </c>
      <c r="E632" s="101">
        <v>0</v>
      </c>
      <c r="F632" s="101">
        <v>0</v>
      </c>
      <c r="G632" s="101">
        <v>0</v>
      </c>
      <c r="H632" s="101">
        <v>0</v>
      </c>
      <c r="I632" s="101">
        <v>113066</v>
      </c>
      <c r="J632" s="101">
        <v>48057</v>
      </c>
      <c r="K632" s="101">
        <v>33346</v>
      </c>
      <c r="L632" s="101">
        <v>1745.28604</v>
      </c>
      <c r="M632" s="101">
        <v>438.25757200000004</v>
      </c>
      <c r="N632" s="101">
        <f>SUM(Query2[[#This Row],[Column5]],Query2[[#This Row],[Column6]])</f>
        <v>0</v>
      </c>
      <c r="O632" s="101">
        <f>SUM(Query2[[#This Row],[Column7]],Query2[[#This Row],[Column8]])</f>
        <v>0</v>
      </c>
      <c r="P632" s="101">
        <f>SUM(Query2[[#This Row],[Column10]],Query2[[#This Row],[Column11]])</f>
        <v>81403</v>
      </c>
      <c r="Q632" s="101">
        <f>SUM(Query2[[#This Row],[Column12]],Query2[[#This Row],[Column13]])</f>
        <v>2183.5436119999999</v>
      </c>
      <c r="R632" s="103" t="e">
        <f>(Query2[[#This Row],[Column4]]/D693)</f>
        <v>#DIV/0!</v>
      </c>
      <c r="S632" s="103" t="e">
        <f>(Query2[[#This Row],[Column15]]/O696)</f>
        <v>#DIV/0!</v>
      </c>
      <c r="T632" s="103" t="e">
        <f>(Query2[[#This Row],[Column14]]/N696)</f>
        <v>#DIV/0!</v>
      </c>
      <c r="U632" s="103">
        <f>(Query2[[#This Row],[Column9]]/I693)</f>
        <v>4.612700203860249E-2</v>
      </c>
      <c r="V632" s="103">
        <f>(Query2[[#This Row],[Column17]]/Q696)</f>
        <v>0.12460979418642432</v>
      </c>
      <c r="W632" s="103">
        <f>(Query2[[#This Row],[Column10]]+Query2[[#This Row],[Column11]]/J693+K693)</f>
        <v>110689.06407221526</v>
      </c>
      <c r="X632" s="104">
        <f>(Query2[[#This Row],[Column5]]+Query2[[#This Row],[Column6]])</f>
        <v>0</v>
      </c>
      <c r="Y632" s="104">
        <f>(Query2[[#This Row],[Column7]]+Query2[[#This Row],[Column8]])</f>
        <v>0</v>
      </c>
      <c r="Z632" s="104">
        <f>(Query2[[#This Row],[Column10]]+Query2[[#This Row],[Column11]])</f>
        <v>81403</v>
      </c>
      <c r="AA632" s="104">
        <f>(Query2[[#This Row],[Column12]]+Query2[[#This Row],[Column13]])</f>
        <v>2183.5436119999999</v>
      </c>
      <c r="AB632" s="104" t="e">
        <f t="shared" si="179"/>
        <v>#DIV/0!</v>
      </c>
      <c r="AC632" s="104" t="e">
        <f t="shared" si="180"/>
        <v>#DIV/0!</v>
      </c>
      <c r="AD632" s="104" t="e">
        <f t="shared" si="181"/>
        <v>#DIV/0!</v>
      </c>
      <c r="AE632" s="104">
        <f t="shared" si="182"/>
        <v>85045.803474957109</v>
      </c>
      <c r="AF632" s="104">
        <f>(Query2[[#This Row],[Column12]]+Query2[[#This Row],[Column13]]/I693)</f>
        <v>1745.2862187938717</v>
      </c>
      <c r="AG632" s="104">
        <f t="shared" si="183"/>
        <v>520444.02555168123</v>
      </c>
      <c r="AH632" s="102" t="s">
        <v>171</v>
      </c>
    </row>
    <row r="633" spans="1:34">
      <c r="A633" s="105" t="s">
        <v>214</v>
      </c>
      <c r="B633" s="101" t="s">
        <v>69</v>
      </c>
      <c r="C633" s="101" t="s">
        <v>92</v>
      </c>
      <c r="D633" s="101">
        <v>0</v>
      </c>
      <c r="E633" s="101">
        <v>0</v>
      </c>
      <c r="F633" s="101">
        <v>0</v>
      </c>
      <c r="G633" s="101">
        <v>0</v>
      </c>
      <c r="H633" s="101">
        <v>0</v>
      </c>
      <c r="I633" s="101">
        <v>5651734</v>
      </c>
      <c r="J633" s="101">
        <v>1887806</v>
      </c>
      <c r="K633" s="101">
        <v>467698</v>
      </c>
      <c r="L633" s="101">
        <v>74183.537339999995</v>
      </c>
      <c r="M633" s="101">
        <v>5816.7733853</v>
      </c>
      <c r="N633" s="101">
        <f>SUM(Query2[[#This Row],[Column5]],Query2[[#This Row],[Column6]])</f>
        <v>0</v>
      </c>
      <c r="O633" s="101">
        <f>SUM(Query2[[#This Row],[Column7]],Query2[[#This Row],[Column8]])</f>
        <v>0</v>
      </c>
      <c r="P633" s="101">
        <f>SUM(Query2[[#This Row],[Column10]],Query2[[#This Row],[Column11]])</f>
        <v>2355504</v>
      </c>
      <c r="Q633" s="101">
        <f>SUM(Query2[[#This Row],[Column12]],Query2[[#This Row],[Column13]])</f>
        <v>80000.310725299991</v>
      </c>
      <c r="R633" s="103" t="e">
        <f>(Query2[[#This Row],[Column4]]/D694)</f>
        <v>#DIV/0!</v>
      </c>
      <c r="S633" s="103" t="e">
        <f>(Query2[[#This Row],[Column15]]/O697)</f>
        <v>#DIV/0!</v>
      </c>
      <c r="T633" s="103" t="e">
        <f>(Query2[[#This Row],[Column14]]/N697)</f>
        <v>#DIV/0!</v>
      </c>
      <c r="U633" s="103">
        <f>(Query2[[#This Row],[Column9]]/I694)</f>
        <v>5.8379892076818827</v>
      </c>
      <c r="V633" s="103">
        <f>(Query2[[#This Row],[Column17]]/Q697)</f>
        <v>63.375053254008833</v>
      </c>
      <c r="W633" s="103">
        <f>(Query2[[#This Row],[Column10]]+Query2[[#This Row],[Column11]]/J694+K694)</f>
        <v>2097024.5553025266</v>
      </c>
      <c r="X633" s="104">
        <f>(Query2[[#This Row],[Column5]]+Query2[[#This Row],[Column6]])</f>
        <v>0</v>
      </c>
      <c r="Y633" s="104">
        <f>(Query2[[#This Row],[Column7]]+Query2[[#This Row],[Column8]])</f>
        <v>0</v>
      </c>
      <c r="Z633" s="104">
        <f>(Query2[[#This Row],[Column10]]+Query2[[#This Row],[Column11]])</f>
        <v>2355504</v>
      </c>
      <c r="AA633" s="104">
        <f>(Query2[[#This Row],[Column12]]+Query2[[#This Row],[Column13]])</f>
        <v>80000.310725299991</v>
      </c>
      <c r="AB633" s="104" t="e">
        <f t="shared" si="179"/>
        <v>#DIV/0!</v>
      </c>
      <c r="AC633" s="104" t="e">
        <f t="shared" si="180"/>
        <v>#DIV/0!</v>
      </c>
      <c r="AD633" s="104" t="e">
        <f t="shared" si="181"/>
        <v>#DIV/0!</v>
      </c>
      <c r="AE633" s="104">
        <f t="shared" si="182"/>
        <v>230409.27995285837</v>
      </c>
      <c r="AF633" s="104">
        <f>(Query2[[#This Row],[Column12]]+Query2[[#This Row],[Column13]]/I694)</f>
        <v>74183.54334846753</v>
      </c>
      <c r="AG633" s="104">
        <f t="shared" si="183"/>
        <v>842240.21611286479</v>
      </c>
      <c r="AH633" s="102" t="s">
        <v>171</v>
      </c>
    </row>
    <row r="634" spans="1:34">
      <c r="A634" s="105" t="s">
        <v>214</v>
      </c>
      <c r="B634" s="101" t="s">
        <v>70</v>
      </c>
      <c r="C634" s="101" t="s">
        <v>92</v>
      </c>
      <c r="D634" s="101">
        <v>0</v>
      </c>
      <c r="E634" s="101">
        <v>0</v>
      </c>
      <c r="F634" s="101">
        <v>0</v>
      </c>
      <c r="G634" s="101">
        <v>0</v>
      </c>
      <c r="H634" s="101">
        <v>0</v>
      </c>
      <c r="I634" s="101">
        <v>532498</v>
      </c>
      <c r="J634" s="101">
        <v>139936</v>
      </c>
      <c r="K634" s="101">
        <v>56438</v>
      </c>
      <c r="L634" s="101">
        <v>5203.2737513000002</v>
      </c>
      <c r="M634" s="101">
        <v>630.1868745999999</v>
      </c>
      <c r="N634" s="101">
        <f>SUM(Query2[[#This Row],[Column5]],Query2[[#This Row],[Column6]])</f>
        <v>0</v>
      </c>
      <c r="O634" s="101">
        <f>SUM(Query2[[#This Row],[Column7]],Query2[[#This Row],[Column8]])</f>
        <v>0</v>
      </c>
      <c r="P634" s="101">
        <f>SUM(Query2[[#This Row],[Column10]],Query2[[#This Row],[Column11]])</f>
        <v>196374</v>
      </c>
      <c r="Q634" s="101">
        <f>SUM(Query2[[#This Row],[Column12]],Query2[[#This Row],[Column13]])</f>
        <v>5833.4606259000002</v>
      </c>
      <c r="R634" s="103" t="e">
        <f>(Query2[[#This Row],[Column4]]/D695)</f>
        <v>#DIV/0!</v>
      </c>
      <c r="S634" s="103" t="e">
        <f>(Query2[[#This Row],[Column15]]/O698)</f>
        <v>#DIV/0!</v>
      </c>
      <c r="T634" s="103" t="e">
        <f>(Query2[[#This Row],[Column14]]/N698)</f>
        <v>#DIV/0!</v>
      </c>
      <c r="U634" s="103">
        <f>(Query2[[#This Row],[Column9]]/I695)</f>
        <v>0.15487246604426605</v>
      </c>
      <c r="V634" s="103">
        <f>(Query2[[#This Row],[Column17]]/Q698)</f>
        <v>2.5137606636865644</v>
      </c>
      <c r="W634" s="103">
        <f>(Query2[[#This Row],[Column10]]+Query2[[#This Row],[Column11]]/J695+K695)</f>
        <v>343996.0725408314</v>
      </c>
      <c r="X634" s="104">
        <f>(Query2[[#This Row],[Column5]]+Query2[[#This Row],[Column6]])</f>
        <v>0</v>
      </c>
      <c r="Y634" s="104">
        <f>(Query2[[#This Row],[Column7]]+Query2[[#This Row],[Column8]])</f>
        <v>0</v>
      </c>
      <c r="Z634" s="104">
        <f>(Query2[[#This Row],[Column10]]+Query2[[#This Row],[Column11]])</f>
        <v>196374</v>
      </c>
      <c r="AA634" s="104">
        <f>(Query2[[#This Row],[Column12]]+Query2[[#This Row],[Column13]])</f>
        <v>5833.4606259000002</v>
      </c>
      <c r="AB634" s="104" t="e">
        <f t="shared" si="179"/>
        <v>#DIV/0!</v>
      </c>
      <c r="AC634" s="104" t="e">
        <f t="shared" si="180"/>
        <v>#DIV/0!</v>
      </c>
      <c r="AD634" s="104" t="e">
        <f t="shared" si="181"/>
        <v>#DIV/0!</v>
      </c>
      <c r="AE634" s="104">
        <f t="shared" si="182"/>
        <v>244858.66886987619</v>
      </c>
      <c r="AF634" s="104">
        <f>(Query2[[#This Row],[Column12]]+Query2[[#This Row],[Column13]]/I695)</f>
        <v>5203.2739345844357</v>
      </c>
      <c r="AG634" s="104">
        <f t="shared" si="183"/>
        <v>778017.05934909696</v>
      </c>
      <c r="AH634" s="102" t="s">
        <v>171</v>
      </c>
    </row>
    <row r="635" spans="1:34">
      <c r="A635" s="101"/>
      <c r="B635" s="101" t="s">
        <v>71</v>
      </c>
      <c r="C635" s="101"/>
      <c r="D635" s="101">
        <f t="shared" ref="D635:M635" si="184">SUM(D578:D634)</f>
        <v>59419834</v>
      </c>
      <c r="E635" s="101">
        <f t="shared" si="184"/>
        <v>485208</v>
      </c>
      <c r="F635" s="101">
        <f t="shared" si="184"/>
        <v>171802593</v>
      </c>
      <c r="G635" s="101">
        <f t="shared" si="184"/>
        <v>24048.165298250002</v>
      </c>
      <c r="H635" s="101">
        <f t="shared" si="184"/>
        <v>6465148.1336801406</v>
      </c>
      <c r="I635" s="101">
        <f t="shared" si="184"/>
        <v>874165072</v>
      </c>
      <c r="J635" s="101">
        <f t="shared" si="184"/>
        <v>563948780</v>
      </c>
      <c r="K635" s="101">
        <f t="shared" si="184"/>
        <v>395324498</v>
      </c>
      <c r="L635" s="101">
        <f t="shared" si="184"/>
        <v>26842606.458070397</v>
      </c>
      <c r="M635" s="101">
        <f t="shared" si="184"/>
        <v>6859087.6552610192</v>
      </c>
      <c r="N635" s="101">
        <f>SUM(Query2[[#This Row],[Column5]],Query2[[#This Row],[Column6]])</f>
        <v>172287801</v>
      </c>
      <c r="O635" s="101">
        <f>SUM(Query2[[#This Row],[Column7]],Query2[[#This Row],[Column8]])</f>
        <v>6489196.2989783902</v>
      </c>
      <c r="P635" s="101">
        <f>SUM(Query2[[#This Row],[Column10]],Query2[[#This Row],[Column11]])</f>
        <v>959273278</v>
      </c>
      <c r="Q635" s="101">
        <f>SUM(Query2[[#This Row],[Column12]],Query2[[#This Row],[Column13]])</f>
        <v>33701694.113331415</v>
      </c>
      <c r="R635" s="103" t="e">
        <f>(Query2[[#This Row],[Column4]]/D696)</f>
        <v>#DIV/0!</v>
      </c>
      <c r="S635" s="103" t="e">
        <f>(Query2[[#This Row],[Column15]]/O699)</f>
        <v>#DIV/0!</v>
      </c>
      <c r="T635" s="103" t="e">
        <f>(Query2[[#This Row],[Column14]]/N699)</f>
        <v>#DIV/0!</v>
      </c>
      <c r="U635" s="103">
        <f>(Query2[[#This Row],[Column9]]/I696)</f>
        <v>538.16333312607082</v>
      </c>
      <c r="V635" s="103">
        <f>(Query2[[#This Row],[Column17]]/Q699)</f>
        <v>484.17263001178662</v>
      </c>
      <c r="W635" s="103">
        <f>(Query2[[#This Row],[Column10]]+Query2[[#This Row],[Column11]]/J696+K696)</f>
        <v>564045383.65146029</v>
      </c>
      <c r="X635" s="104">
        <f>(Query2[[#This Row],[Column5]]+Query2[[#This Row],[Column6]])</f>
        <v>172287801</v>
      </c>
      <c r="Y635" s="104">
        <f>(Query2[[#This Row],[Column7]]+Query2[[#This Row],[Column8]])</f>
        <v>6489196.2989783902</v>
      </c>
      <c r="Z635" s="104">
        <f>(Query2[[#This Row],[Column10]]+Query2[[#This Row],[Column11]])</f>
        <v>959273278</v>
      </c>
      <c r="AA635" s="104">
        <f>(Query2[[#This Row],[Column12]]+Query2[[#This Row],[Column13]])</f>
        <v>33701694.113331415</v>
      </c>
      <c r="AB635" s="104" t="e">
        <f t="shared" si="179"/>
        <v>#DIV/0!</v>
      </c>
      <c r="AC635" s="104" t="e">
        <f t="shared" si="180"/>
        <v>#DIV/0!</v>
      </c>
      <c r="AD635" s="104" t="e">
        <f t="shared" si="181"/>
        <v>#DIV/0!</v>
      </c>
      <c r="AE635" s="104">
        <f t="shared" si="182"/>
        <v>111876.77770113981</v>
      </c>
      <c r="AF635" s="104">
        <f>(Query2[[#This Row],[Column12]]+Query2[[#This Row],[Column13]]/I696)</f>
        <v>26842610.680739082</v>
      </c>
      <c r="AG635" s="104">
        <f t="shared" si="183"/>
        <v>353710.05878416525</v>
      </c>
      <c r="AH635" s="102"/>
    </row>
    <row r="636" spans="1:34">
      <c r="A636" s="101"/>
      <c r="B636" s="101"/>
      <c r="C636" s="101"/>
      <c r="D636" s="101"/>
      <c r="E636" s="101"/>
      <c r="F636" s="101"/>
      <c r="G636" s="101"/>
      <c r="H636" s="101"/>
      <c r="I636" s="101"/>
      <c r="J636" s="101"/>
      <c r="K636" s="101"/>
      <c r="L636" s="101"/>
      <c r="M636" s="101"/>
      <c r="N636" s="101">
        <f>SUM(Query2[[#This Row],[Column5]],Query2[[#This Row],[Column6]])</f>
        <v>0</v>
      </c>
      <c r="O636" s="101">
        <f>SUM(Query2[[#This Row],[Column7]],Query2[[#This Row],[Column8]])</f>
        <v>0</v>
      </c>
      <c r="P636" s="101">
        <f>SUM(Query2[[#This Row],[Column10]],Query2[[#This Row],[Column11]])</f>
        <v>0</v>
      </c>
      <c r="Q636" s="101">
        <f>SUM(Query2[[#This Row],[Column12]],Query2[[#This Row],[Column13]])</f>
        <v>0</v>
      </c>
      <c r="R636" s="103" t="e">
        <f>(Query2[[#This Row],[Column4]]/D697)</f>
        <v>#DIV/0!</v>
      </c>
      <c r="S636" s="103" t="e">
        <f>(Query2[[#This Row],[Column15]]/O700)</f>
        <v>#DIV/0!</v>
      </c>
      <c r="T636" s="103" t="e">
        <f>(Query2[[#This Row],[Column14]]/N700)</f>
        <v>#DIV/0!</v>
      </c>
      <c r="U636" s="103">
        <f>(Query2[[#This Row],[Column9]]/I697)</f>
        <v>0</v>
      </c>
      <c r="V636" s="103">
        <f>(Query2[[#This Row],[Column17]]/Q700)</f>
        <v>0</v>
      </c>
      <c r="W636" s="103">
        <f>(Query2[[#This Row],[Column10]]+Query2[[#This Row],[Column11]]/J697+K697)</f>
        <v>18277</v>
      </c>
      <c r="X636" s="104">
        <f>(Query2[[#This Row],[Column5]]+Query2[[#This Row],[Column6]])</f>
        <v>0</v>
      </c>
      <c r="Y636" s="104">
        <f>(Query2[[#This Row],[Column7]]+Query2[[#This Row],[Column8]])</f>
        <v>0</v>
      </c>
      <c r="Z636" s="104">
        <f>(Query2[[#This Row],[Column10]]+Query2[[#This Row],[Column11]])</f>
        <v>0</v>
      </c>
      <c r="AA636" s="104">
        <f>(Query2[[#This Row],[Column12]]+Query2[[#This Row],[Column13]])</f>
        <v>0</v>
      </c>
      <c r="AB636" s="104" t="e">
        <f t="shared" si="179"/>
        <v>#DIV/0!</v>
      </c>
      <c r="AC636" s="104" t="e">
        <f t="shared" si="180"/>
        <v>#DIV/0!</v>
      </c>
      <c r="AD636" s="104" t="e">
        <f t="shared" si="181"/>
        <v>#DIV/0!</v>
      </c>
      <c r="AE636" s="104">
        <f t="shared" si="182"/>
        <v>19339.005181164041</v>
      </c>
      <c r="AF636" s="104">
        <f>(Query2[[#This Row],[Column12]]+Query2[[#This Row],[Column13]]/I697)</f>
        <v>0</v>
      </c>
      <c r="AG636" s="104">
        <f t="shared" si="183"/>
        <v>28331.083639941426</v>
      </c>
      <c r="AH636" s="102" t="s">
        <v>172</v>
      </c>
    </row>
    <row r="637" spans="1:34">
      <c r="A637" s="101"/>
      <c r="B637" s="101" t="s">
        <v>2</v>
      </c>
      <c r="C637" s="101"/>
      <c r="D637" s="101" t="s">
        <v>4</v>
      </c>
      <c r="E637" s="101"/>
      <c r="F637" s="101"/>
      <c r="G637" s="101"/>
      <c r="H637" s="101"/>
      <c r="I637" s="101" t="s">
        <v>5</v>
      </c>
      <c r="J637" s="101"/>
      <c r="K637" s="101"/>
      <c r="L637" s="101"/>
      <c r="M637" s="101"/>
      <c r="N637" s="101">
        <f>SUM(Query2[[#This Row],[Column5]],Query2[[#This Row],[Column6]])</f>
        <v>0</v>
      </c>
      <c r="O637" s="101">
        <f>SUM(Query2[[#This Row],[Column7]],Query2[[#This Row],[Column8]])</f>
        <v>0</v>
      </c>
      <c r="P637" s="101">
        <f>SUM(Query2[[#This Row],[Column10]],Query2[[#This Row],[Column11]])</f>
        <v>0</v>
      </c>
      <c r="Q637" s="101">
        <f>SUM(Query2[[#This Row],[Column12]],Query2[[#This Row],[Column13]])</f>
        <v>0</v>
      </c>
      <c r="R637" s="103" t="e">
        <f>(Query2[[#This Row],[Column4]]/D698)</f>
        <v>#VALUE!</v>
      </c>
      <c r="S637" s="103">
        <f>(Query2[[#This Row],[Column15]]/O701)</f>
        <v>0</v>
      </c>
      <c r="T637" s="103">
        <f>(Query2[[#This Row],[Column14]]/N701)</f>
        <v>0</v>
      </c>
      <c r="U637" s="103" t="e">
        <f>(Query2[[#This Row],[Column9]]/I698)</f>
        <v>#VALUE!</v>
      </c>
      <c r="V637" s="103">
        <f>(Query2[[#This Row],[Column17]]/Q701)</f>
        <v>0</v>
      </c>
      <c r="W637" s="103">
        <f>(Query2[[#This Row],[Column10]]+Query2[[#This Row],[Column11]]/J698+K698)</f>
        <v>34937</v>
      </c>
      <c r="X637" s="104">
        <f>(Query2[[#This Row],[Column5]]+Query2[[#This Row],[Column6]])</f>
        <v>0</v>
      </c>
      <c r="Y637" s="104">
        <f>(Query2[[#This Row],[Column7]]+Query2[[#This Row],[Column8]])</f>
        <v>0</v>
      </c>
      <c r="Z637" s="104">
        <f>(Query2[[#This Row],[Column10]]+Query2[[#This Row],[Column11]])</f>
        <v>0</v>
      </c>
      <c r="AA637" s="104">
        <f>(Query2[[#This Row],[Column12]]+Query2[[#This Row],[Column13]])</f>
        <v>0</v>
      </c>
      <c r="AB637" s="104" t="e">
        <f t="shared" si="179"/>
        <v>#DIV/0!</v>
      </c>
      <c r="AC637" s="104" t="e">
        <f t="shared" si="180"/>
        <v>#DIV/0!</v>
      </c>
      <c r="AD637" s="104" t="e">
        <f t="shared" si="181"/>
        <v>#DIV/0!</v>
      </c>
      <c r="AE637" s="104">
        <f t="shared" si="182"/>
        <v>36752.738303281476</v>
      </c>
      <c r="AF637" s="104">
        <f>(Query2[[#This Row],[Column12]]+Query2[[#This Row],[Column13]]/I698)</f>
        <v>0</v>
      </c>
      <c r="AG637" s="104">
        <f t="shared" si="183"/>
        <v>50371.262059602304</v>
      </c>
      <c r="AH637" s="102" t="s">
        <v>172</v>
      </c>
    </row>
    <row r="638" spans="1:34">
      <c r="A638" s="101"/>
      <c r="B638" s="101"/>
      <c r="C638" s="101"/>
      <c r="D638" s="101" t="s">
        <v>152</v>
      </c>
      <c r="E638" s="101" t="s">
        <v>153</v>
      </c>
      <c r="F638" s="101" t="s">
        <v>154</v>
      </c>
      <c r="G638" s="101" t="s">
        <v>155</v>
      </c>
      <c r="H638" s="101" t="s">
        <v>156</v>
      </c>
      <c r="I638" s="101" t="s">
        <v>157</v>
      </c>
      <c r="J638" s="101" t="s">
        <v>158</v>
      </c>
      <c r="K638" s="101" t="s">
        <v>159</v>
      </c>
      <c r="L638" s="101" t="s">
        <v>160</v>
      </c>
      <c r="M638" s="101" t="s">
        <v>161</v>
      </c>
      <c r="N638" s="101">
        <f>SUM(Query2[[#This Row],[Column5]],Query2[[#This Row],[Column6]])</f>
        <v>0</v>
      </c>
      <c r="O638" s="101">
        <f>SUM(Query2[[#This Row],[Column7]],Query2[[#This Row],[Column8]])</f>
        <v>0</v>
      </c>
      <c r="P638" s="101">
        <f>SUM(Query2[[#This Row],[Column10]],Query2[[#This Row],[Column11]])</f>
        <v>0</v>
      </c>
      <c r="Q638" s="101">
        <f>SUM(Query2[[#This Row],[Column12]],Query2[[#This Row],[Column13]])</f>
        <v>0</v>
      </c>
      <c r="R638" s="103" t="e">
        <f>(Query2[[#This Row],[Column4]]/D699)</f>
        <v>#VALUE!</v>
      </c>
      <c r="S638" s="103" t="e">
        <f>(Query2[[#This Row],[Column15]]/O702)</f>
        <v>#DIV/0!</v>
      </c>
      <c r="T638" s="103" t="e">
        <f>(Query2[[#This Row],[Column14]]/N702)</f>
        <v>#DIV/0!</v>
      </c>
      <c r="U638" s="103" t="e">
        <f>(Query2[[#This Row],[Column9]]/I699)</f>
        <v>#VALUE!</v>
      </c>
      <c r="V638" s="103" t="e">
        <f>(Query2[[#This Row],[Column17]]/Q702)</f>
        <v>#DIV/0!</v>
      </c>
      <c r="W638" s="103" t="e">
        <f>(Query2[[#This Row],[Column10]]+Query2[[#This Row],[Column11]]/J699+K699)</f>
        <v>#VALUE!</v>
      </c>
      <c r="X638" s="104" t="e">
        <f>(Query2[[#This Row],[Column5]]+Query2[[#This Row],[Column6]])</f>
        <v>#VALUE!</v>
      </c>
      <c r="Y638" s="104" t="e">
        <f>(Query2[[#This Row],[Column7]]+Query2[[#This Row],[Column8]])</f>
        <v>#VALUE!</v>
      </c>
      <c r="Z638" s="104" t="e">
        <f>(Query2[[#This Row],[Column10]]+Query2[[#This Row],[Column11]])</f>
        <v>#VALUE!</v>
      </c>
      <c r="AA638" s="104" t="e">
        <f>(Query2[[#This Row],[Column12]]+Query2[[#This Row],[Column13]])</f>
        <v>#VALUE!</v>
      </c>
      <c r="AB638" s="104" t="e">
        <f t="shared" si="179"/>
        <v>#DIV/0!</v>
      </c>
      <c r="AC638" s="104" t="e">
        <f t="shared" si="180"/>
        <v>#DIV/0!</v>
      </c>
      <c r="AD638" s="104" t="e">
        <f t="shared" si="181"/>
        <v>#DIV/0!</v>
      </c>
      <c r="AE638" s="104">
        <f t="shared" si="182"/>
        <v>492354.97493025998</v>
      </c>
      <c r="AF638" s="104" t="e">
        <f>(Query2[[#This Row],[Column12]]+Query2[[#This Row],[Column13]]/I699)</f>
        <v>#VALUE!</v>
      </c>
      <c r="AG638" s="104">
        <f t="shared" si="183"/>
        <v>1679321.0751038119</v>
      </c>
      <c r="AH638" s="102" t="s">
        <v>172</v>
      </c>
    </row>
    <row r="639" spans="1:34">
      <c r="A639" s="101"/>
      <c r="B639" s="101"/>
      <c r="C639" s="101"/>
      <c r="D639" s="101"/>
      <c r="E639" s="101" t="s">
        <v>6</v>
      </c>
      <c r="F639" s="101" t="s">
        <v>115</v>
      </c>
      <c r="G639" s="101" t="s">
        <v>6</v>
      </c>
      <c r="H639" s="101" t="s">
        <v>115</v>
      </c>
      <c r="I639" s="101"/>
      <c r="J639" s="101" t="s">
        <v>6</v>
      </c>
      <c r="K639" s="101" t="s">
        <v>115</v>
      </c>
      <c r="L639" s="101" t="s">
        <v>6</v>
      </c>
      <c r="M639" s="101" t="s">
        <v>115</v>
      </c>
      <c r="N639" s="101">
        <f>SUM(Query2[[#This Row],[Column5]],Query2[[#This Row],[Column6]])</f>
        <v>0</v>
      </c>
      <c r="O639" s="101">
        <f>SUM(Query2[[#This Row],[Column7]],Query2[[#This Row],[Column8]])</f>
        <v>0</v>
      </c>
      <c r="P639" s="101">
        <f>SUM(Query2[[#This Row],[Column10]],Query2[[#This Row],[Column11]])</f>
        <v>0</v>
      </c>
      <c r="Q639" s="101">
        <f>SUM(Query2[[#This Row],[Column12]],Query2[[#This Row],[Column13]])</f>
        <v>0</v>
      </c>
      <c r="R639" s="103" t="e">
        <f>(Query2[[#This Row],[Column4]]/D700)</f>
        <v>#DIV/0!</v>
      </c>
      <c r="S639" s="103" t="e">
        <f>(Query2[[#This Row],[Column15]]/O703)</f>
        <v>#DIV/0!</v>
      </c>
      <c r="T639" s="103" t="e">
        <f>(Query2[[#This Row],[Column14]]/N703)</f>
        <v>#DIV/0!</v>
      </c>
      <c r="U639" s="103">
        <f>(Query2[[#This Row],[Column9]]/I700)</f>
        <v>0</v>
      </c>
      <c r="V639" s="103" t="e">
        <f>(Query2[[#This Row],[Column17]]/Q703)</f>
        <v>#DIV/0!</v>
      </c>
      <c r="W639" s="103" t="e">
        <f>(Query2[[#This Row],[Column10]]+Query2[[#This Row],[Column11]]/J700+K700)</f>
        <v>#VALUE!</v>
      </c>
      <c r="X639" s="104" t="e">
        <f>(Query2[[#This Row],[Column5]]+Query2[[#This Row],[Column6]])</f>
        <v>#VALUE!</v>
      </c>
      <c r="Y639" s="104" t="e">
        <f>(Query2[[#This Row],[Column7]]+Query2[[#This Row],[Column8]])</f>
        <v>#VALUE!</v>
      </c>
      <c r="Z639" s="104" t="e">
        <f>(Query2[[#This Row],[Column10]]+Query2[[#This Row],[Column11]])</f>
        <v>#VALUE!</v>
      </c>
      <c r="AA639" s="104" t="e">
        <f>(Query2[[#This Row],[Column12]]+Query2[[#This Row],[Column13]])</f>
        <v>#VALUE!</v>
      </c>
      <c r="AB639" s="104" t="e">
        <f t="shared" si="179"/>
        <v>#DIV/0!</v>
      </c>
      <c r="AC639" s="104" t="e">
        <f t="shared" si="180"/>
        <v>#DIV/0!</v>
      </c>
      <c r="AD639" s="104" t="e">
        <f t="shared" si="181"/>
        <v>#DIV/0!</v>
      </c>
      <c r="AE639" s="104">
        <f t="shared" si="182"/>
        <v>60237.407004586297</v>
      </c>
      <c r="AF639" s="104" t="e">
        <f>(Query2[[#This Row],[Column12]]+Query2[[#This Row],[Column13]]/I700)</f>
        <v>#VALUE!</v>
      </c>
      <c r="AG639" s="104">
        <f t="shared" si="183"/>
        <v>134605.09697948612</v>
      </c>
      <c r="AH639" s="102" t="s">
        <v>172</v>
      </c>
    </row>
    <row r="640" spans="1:34">
      <c r="A640" s="105" t="s">
        <v>215</v>
      </c>
      <c r="B640" s="101" t="s">
        <v>9</v>
      </c>
      <c r="C640" s="101" t="s">
        <v>88</v>
      </c>
      <c r="D640" s="101">
        <v>523479</v>
      </c>
      <c r="E640" s="101">
        <v>8542</v>
      </c>
      <c r="F640" s="101">
        <v>1158982</v>
      </c>
      <c r="G640" s="101">
        <v>382.57</v>
      </c>
      <c r="H640" s="101">
        <v>32622.961224999999</v>
      </c>
      <c r="I640" s="101">
        <v>62642735</v>
      </c>
      <c r="J640" s="101">
        <v>27871593</v>
      </c>
      <c r="K640" s="101">
        <v>17597813</v>
      </c>
      <c r="L640" s="101">
        <v>1291258.1026999999</v>
      </c>
      <c r="M640" s="101">
        <v>280010.03355619998</v>
      </c>
      <c r="N640" s="101">
        <f>SUM(Query2[[#This Row],[Column5]],Query2[[#This Row],[Column6]])</f>
        <v>1167524</v>
      </c>
      <c r="O640" s="101">
        <f>SUM(Query2[[#This Row],[Column7]],Query2[[#This Row],[Column8]])</f>
        <v>33005.531224999999</v>
      </c>
      <c r="P640" s="101">
        <f>SUM(Query2[[#This Row],[Column10]],Query2[[#This Row],[Column11]])</f>
        <v>45469406</v>
      </c>
      <c r="Q640" s="101">
        <f>SUM(Query2[[#This Row],[Column12]],Query2[[#This Row],[Column13]])</f>
        <v>1571268.1362561998</v>
      </c>
      <c r="R640" s="103" t="e">
        <f>(Query2[[#This Row],[Column4]]/D704)</f>
        <v>#VALUE!</v>
      </c>
      <c r="S640" s="103" t="e">
        <f>(Query2[[#This Row],[Column15]]/O704)</f>
        <v>#DIV/0!</v>
      </c>
      <c r="T640" s="103" t="e">
        <f>(Query2[[#This Row],[Column14]]/N704)</f>
        <v>#DIV/0!</v>
      </c>
      <c r="U640" s="103" t="e">
        <f>(Query2[[#This Row],[Column9]]/I704)</f>
        <v>#VALUE!</v>
      </c>
      <c r="V640" s="103" t="e">
        <f>(Query2[[#This Row],[Column17]]/Q704)</f>
        <v>#DIV/0!</v>
      </c>
      <c r="W640" s="103" t="e">
        <f>(Query2[[#This Row],[Column10]]+Query2[[#This Row],[Column11]]/J704+K704)</f>
        <v>#VALUE!</v>
      </c>
      <c r="X640" s="104">
        <f>(Query2[[#This Row],[Column5]]+Query2[[#This Row],[Column6]])</f>
        <v>1167524</v>
      </c>
      <c r="Y640" s="104">
        <f>(Query2[[#This Row],[Column7]]+Query2[[#This Row],[Column8]])</f>
        <v>33005.531224999999</v>
      </c>
      <c r="Z640" s="104">
        <f>(Query2[[#This Row],[Column10]]+Query2[[#This Row],[Column11]])</f>
        <v>45469406</v>
      </c>
      <c r="AA640" s="104">
        <f>(Query2[[#This Row],[Column12]]+Query2[[#This Row],[Column13]])</f>
        <v>1571268.1362561998</v>
      </c>
      <c r="AB640" s="104" t="e">
        <f t="shared" ref="AB640" si="185">(G704+H704/E704+F704)</f>
        <v>#VALUE!</v>
      </c>
      <c r="AC640" s="104" t="e">
        <f t="shared" ref="AC640" si="186">(G704+H704/D704)</f>
        <v>#VALUE!</v>
      </c>
      <c r="AD640" s="104" t="e">
        <f t="shared" ref="AD640" si="187">(E704+F704/D704)</f>
        <v>#VALUE!</v>
      </c>
      <c r="AE640" s="104" t="e">
        <f t="shared" ref="AE640" si="188">(L704+M704/J704+K704)</f>
        <v>#VALUE!</v>
      </c>
      <c r="AF640" s="104" t="e">
        <f>(Query2[[#This Row],[Column12]]+Query2[[#This Row],[Column13]]/I704)</f>
        <v>#VALUE!</v>
      </c>
      <c r="AG640" s="104" t="e">
        <f t="shared" ref="AG640" si="189">(J704+K704/I704)</f>
        <v>#VALUE!</v>
      </c>
      <c r="AH640" s="102" t="s">
        <v>172</v>
      </c>
    </row>
    <row r="641" spans="1:34">
      <c r="A641" s="105" t="s">
        <v>215</v>
      </c>
      <c r="B641" s="101" t="s">
        <v>10</v>
      </c>
      <c r="C641" s="101" t="s">
        <v>88</v>
      </c>
      <c r="D641" s="101">
        <v>171813</v>
      </c>
      <c r="E641" s="101">
        <v>11177</v>
      </c>
      <c r="F641" s="101">
        <v>378467</v>
      </c>
      <c r="G641" s="101">
        <v>641.14196549999997</v>
      </c>
      <c r="H641" s="101">
        <v>9205.6896165999988</v>
      </c>
      <c r="I641" s="101">
        <v>40074067</v>
      </c>
      <c r="J641" s="101">
        <v>19176766</v>
      </c>
      <c r="K641" s="101">
        <v>10715846</v>
      </c>
      <c r="L641" s="101">
        <v>742772.69099999999</v>
      </c>
      <c r="M641" s="101">
        <v>148896.22605590001</v>
      </c>
      <c r="N641" s="101">
        <f>SUM(Query2[[#This Row],[Column5]],Query2[[#This Row],[Column6]])</f>
        <v>389644</v>
      </c>
      <c r="O641" s="101">
        <f>SUM(Query2[[#This Row],[Column7]],Query2[[#This Row],[Column8]])</f>
        <v>9846.8315820999997</v>
      </c>
      <c r="P641" s="101">
        <f>SUM(Query2[[#This Row],[Column10]],Query2[[#This Row],[Column11]])</f>
        <v>29892612</v>
      </c>
      <c r="Q641" s="101">
        <f>SUM(Query2[[#This Row],[Column12]],Query2[[#This Row],[Column13]])</f>
        <v>891668.91705589998</v>
      </c>
      <c r="R641" s="103" t="e">
        <f>(Query2[[#This Row],[Column4]]/#REF!)</f>
        <v>#REF!</v>
      </c>
      <c r="S641" s="103">
        <f>(Query2[[#This Row],[Column15]]/O705)</f>
        <v>0.28849758420529947</v>
      </c>
      <c r="T641" s="103">
        <f>(Query2[[#This Row],[Column14]]/N705)</f>
        <v>0.31920398075161754</v>
      </c>
      <c r="U641" s="103" t="e">
        <f>(Query2[[#This Row],[Column9]]/#REF!)</f>
        <v>#REF!</v>
      </c>
      <c r="V641" s="103">
        <f>(Query2[[#This Row],[Column17]]/Q705)</f>
        <v>0.59419147171944275</v>
      </c>
      <c r="W641" s="103" t="e">
        <f>(Query2[[#This Row],[Column10]]+Query2[[#This Row],[Column11]]/#REF!+#REF!)</f>
        <v>#REF!</v>
      </c>
      <c r="X641" s="104">
        <f>(Query2[[#This Row],[Column5]]+Query2[[#This Row],[Column6]])</f>
        <v>389644</v>
      </c>
      <c r="Y641" s="104">
        <f>(Query2[[#This Row],[Column7]]+Query2[[#This Row],[Column8]])</f>
        <v>9846.8315820999997</v>
      </c>
      <c r="Z641" s="104">
        <f>(Query2[[#This Row],[Column10]]+Query2[[#This Row],[Column11]])</f>
        <v>29892612</v>
      </c>
      <c r="AA641" s="104">
        <f>(Query2[[#This Row],[Column12]]+Query2[[#This Row],[Column13]])</f>
        <v>891668.91705589998</v>
      </c>
      <c r="AB641" s="104" t="e">
        <f>(#REF!+#REF!/#REF!+#REF!)</f>
        <v>#REF!</v>
      </c>
      <c r="AC641" s="104" t="e">
        <f>(#REF!+#REF!/#REF!)</f>
        <v>#REF!</v>
      </c>
      <c r="AD641" s="104" t="e">
        <f>(#REF!+#REF!/#REF!)</f>
        <v>#REF!</v>
      </c>
      <c r="AE641" s="104" t="e">
        <f>(#REF!+#REF!/#REF!+#REF!)</f>
        <v>#REF!</v>
      </c>
      <c r="AF641" s="104" t="e">
        <f>(Query2[[#This Row],[Column12]]+Query2[[#This Row],[Column13]]/#REF!)</f>
        <v>#REF!</v>
      </c>
      <c r="AG641" s="104" t="e">
        <f>(#REF!+#REF!/#REF!)</f>
        <v>#REF!</v>
      </c>
      <c r="AH641" s="102" t="s">
        <v>172</v>
      </c>
    </row>
    <row r="642" spans="1:34">
      <c r="A642" s="105" t="s">
        <v>215</v>
      </c>
      <c r="B642" s="101" t="s">
        <v>11</v>
      </c>
      <c r="C642" s="101" t="s">
        <v>88</v>
      </c>
      <c r="D642" s="101">
        <v>7547</v>
      </c>
      <c r="E642" s="101">
        <v>26</v>
      </c>
      <c r="F642" s="101">
        <v>1991</v>
      </c>
      <c r="G642" s="101">
        <v>1.3480000000000001</v>
      </c>
      <c r="H642" s="101">
        <v>64.6210296</v>
      </c>
      <c r="I642" s="101">
        <v>8751830</v>
      </c>
      <c r="J642" s="101">
        <v>7089968</v>
      </c>
      <c r="K642" s="101">
        <v>4857789</v>
      </c>
      <c r="L642" s="101">
        <v>301483.68261269998</v>
      </c>
      <c r="M642" s="101">
        <v>67608.306734599988</v>
      </c>
      <c r="N642" s="101">
        <f>SUM(Query2[[#This Row],[Column5]],Query2[[#This Row],[Column6]])</f>
        <v>2017</v>
      </c>
      <c r="O642" s="101">
        <f>SUM(Query2[[#This Row],[Column7]],Query2[[#This Row],[Column8]])</f>
        <v>65.969029599999999</v>
      </c>
      <c r="P642" s="101">
        <f>SUM(Query2[[#This Row],[Column10]],Query2[[#This Row],[Column11]])</f>
        <v>11947757</v>
      </c>
      <c r="Q642" s="101">
        <f>SUM(Query2[[#This Row],[Column12]],Query2[[#This Row],[Column13]])</f>
        <v>369091.98934729997</v>
      </c>
      <c r="R642" s="103" t="e">
        <f>(Query2[[#This Row],[Column4]]/#REF!)</f>
        <v>#REF!</v>
      </c>
      <c r="S642" s="103">
        <f>(Query2[[#This Row],[Column15]]/O706)</f>
        <v>6.3210531752751799E-3</v>
      </c>
      <c r="T642" s="103">
        <f>(Query2[[#This Row],[Column14]]/N706)</f>
        <v>4.8510531860139587E-3</v>
      </c>
      <c r="U642" s="103" t="e">
        <f>(Query2[[#This Row],[Column9]]/#REF!)</f>
        <v>#REF!</v>
      </c>
      <c r="V642" s="103">
        <f>(Query2[[#This Row],[Column17]]/Q706)</f>
        <v>0.42736379656731399</v>
      </c>
      <c r="W642" s="103" t="e">
        <f>(Query2[[#This Row],[Column10]]+Query2[[#This Row],[Column11]]/#REF!+#REF!)</f>
        <v>#REF!</v>
      </c>
      <c r="X642" s="104">
        <f>(Query2[[#This Row],[Column5]]+Query2[[#This Row],[Column6]])</f>
        <v>2017</v>
      </c>
      <c r="Y642" s="104">
        <f>(Query2[[#This Row],[Column7]]+Query2[[#This Row],[Column8]])</f>
        <v>65.969029599999999</v>
      </c>
      <c r="Z642" s="104">
        <f>(Query2[[#This Row],[Column10]]+Query2[[#This Row],[Column11]])</f>
        <v>11947757</v>
      </c>
      <c r="AA642" s="104">
        <f>(Query2[[#This Row],[Column12]]+Query2[[#This Row],[Column13]])</f>
        <v>369091.98934729997</v>
      </c>
      <c r="AB642" s="104" t="e">
        <f>(#REF!+#REF!/#REF!+#REF!)</f>
        <v>#REF!</v>
      </c>
      <c r="AC642" s="104" t="e">
        <f>(#REF!+#REF!/#REF!)</f>
        <v>#REF!</v>
      </c>
      <c r="AD642" s="104" t="e">
        <f>(#REF!+#REF!/#REF!)</f>
        <v>#REF!</v>
      </c>
      <c r="AE642" s="104" t="e">
        <f>(#REF!+#REF!/#REF!+#REF!)</f>
        <v>#REF!</v>
      </c>
      <c r="AF642" s="104" t="e">
        <f>(Query2[[#This Row],[Column12]]+Query2[[#This Row],[Column13]]/#REF!)</f>
        <v>#REF!</v>
      </c>
      <c r="AG642" s="104" t="e">
        <f>(#REF!+#REF!/#REF!)</f>
        <v>#REF!</v>
      </c>
      <c r="AH642" s="102" t="s">
        <v>172</v>
      </c>
    </row>
    <row r="643" spans="1:34">
      <c r="A643" s="105" t="s">
        <v>215</v>
      </c>
      <c r="B643" s="101" t="s">
        <v>12</v>
      </c>
      <c r="C643" s="101" t="s">
        <v>88</v>
      </c>
      <c r="D643" s="101">
        <v>722666</v>
      </c>
      <c r="E643" s="101">
        <v>47583</v>
      </c>
      <c r="F643" s="101">
        <v>931763</v>
      </c>
      <c r="G643" s="101">
        <v>2171.2360180999999</v>
      </c>
      <c r="H643" s="101">
        <v>23718.766588800001</v>
      </c>
      <c r="I643" s="101">
        <v>38164105</v>
      </c>
      <c r="J643" s="101">
        <v>31140263</v>
      </c>
      <c r="K643" s="101">
        <v>18465279</v>
      </c>
      <c r="L643" s="101">
        <v>1368630.1089977999</v>
      </c>
      <c r="M643" s="101">
        <v>283652.2199047</v>
      </c>
      <c r="N643" s="101">
        <f>SUM(Query2[[#This Row],[Column5]],Query2[[#This Row],[Column6]])</f>
        <v>979346</v>
      </c>
      <c r="O643" s="101">
        <f>SUM(Query2[[#This Row],[Column7]],Query2[[#This Row],[Column8]])</f>
        <v>25890.002606900001</v>
      </c>
      <c r="P643" s="101">
        <f>SUM(Query2[[#This Row],[Column10]],Query2[[#This Row],[Column11]])</f>
        <v>49605542</v>
      </c>
      <c r="Q643" s="101">
        <f>SUM(Query2[[#This Row],[Column12]],Query2[[#This Row],[Column13]])</f>
        <v>1652282.3289025</v>
      </c>
      <c r="R643" s="103" t="e">
        <f>(Query2[[#This Row],[Column4]]/#REF!)</f>
        <v>#REF!</v>
      </c>
      <c r="S643" s="103">
        <f>(Query2[[#This Row],[Column15]]/O707)</f>
        <v>157.8473128701699</v>
      </c>
      <c r="T643" s="103">
        <f>(Query2[[#This Row],[Column14]]/N707)</f>
        <v>185.27166099129778</v>
      </c>
      <c r="U643" s="103" t="e">
        <f>(Query2[[#This Row],[Column9]]/#REF!)</f>
        <v>#REF!</v>
      </c>
      <c r="V643" s="103">
        <f>(Query2[[#This Row],[Column17]]/Q707)</f>
        <v>4.6207872081725583</v>
      </c>
      <c r="W643" s="103" t="e">
        <f>(Query2[[#This Row],[Column10]]+Query2[[#This Row],[Column11]]/#REF!+#REF!)</f>
        <v>#REF!</v>
      </c>
      <c r="X643" s="104">
        <f>(Query2[[#This Row],[Column5]]+Query2[[#This Row],[Column6]])</f>
        <v>979346</v>
      </c>
      <c r="Y643" s="104">
        <f>(Query2[[#This Row],[Column7]]+Query2[[#This Row],[Column8]])</f>
        <v>25890.002606900001</v>
      </c>
      <c r="Z643" s="104">
        <f>(Query2[[#This Row],[Column10]]+Query2[[#This Row],[Column11]])</f>
        <v>49605542</v>
      </c>
      <c r="AA643" s="104">
        <f>(Query2[[#This Row],[Column12]]+Query2[[#This Row],[Column13]])</f>
        <v>1652282.3289025</v>
      </c>
      <c r="AB643" s="104" t="e">
        <f>(#REF!+#REF!/#REF!+#REF!)</f>
        <v>#REF!</v>
      </c>
      <c r="AC643" s="104" t="e">
        <f>(#REF!+#REF!/#REF!)</f>
        <v>#REF!</v>
      </c>
      <c r="AD643" s="104" t="e">
        <f>(#REF!+#REF!/#REF!)</f>
        <v>#REF!</v>
      </c>
      <c r="AE643" s="104" t="e">
        <f>(#REF!+#REF!/#REF!+#REF!)</f>
        <v>#REF!</v>
      </c>
      <c r="AF643" s="104" t="e">
        <f>(Query2[[#This Row],[Column12]]+Query2[[#This Row],[Column13]]/#REF!)</f>
        <v>#REF!</v>
      </c>
      <c r="AG643" s="104" t="e">
        <f>(#REF!+#REF!/#REF!)</f>
        <v>#REF!</v>
      </c>
      <c r="AH643" s="102" t="s">
        <v>172</v>
      </c>
    </row>
    <row r="644" spans="1:34">
      <c r="A644" s="105" t="s">
        <v>215</v>
      </c>
      <c r="B644" s="101" t="s">
        <v>13</v>
      </c>
      <c r="C644" s="101" t="s">
        <v>88</v>
      </c>
      <c r="D644" s="101">
        <v>21526</v>
      </c>
      <c r="E644" s="101">
        <v>0</v>
      </c>
      <c r="F644" s="101">
        <v>0</v>
      </c>
      <c r="G644" s="101">
        <v>0</v>
      </c>
      <c r="H644" s="101">
        <v>0</v>
      </c>
      <c r="I644" s="101">
        <v>25717084</v>
      </c>
      <c r="J644" s="101">
        <v>10990805</v>
      </c>
      <c r="K644" s="101">
        <v>5963810</v>
      </c>
      <c r="L644" s="101">
        <v>500786.32004000002</v>
      </c>
      <c r="M644" s="101">
        <v>98265.202109999998</v>
      </c>
      <c r="N644" s="101">
        <f>SUM(Query2[[#This Row],[Column5]],Query2[[#This Row],[Column6]])</f>
        <v>0</v>
      </c>
      <c r="O644" s="101">
        <f>SUM(Query2[[#This Row],[Column7]],Query2[[#This Row],[Column8]])</f>
        <v>0</v>
      </c>
      <c r="P644" s="101">
        <f>SUM(Query2[[#This Row],[Column10]],Query2[[#This Row],[Column11]])</f>
        <v>16954615</v>
      </c>
      <c r="Q644" s="101">
        <f>SUM(Query2[[#This Row],[Column12]],Query2[[#This Row],[Column13]])</f>
        <v>599051.52214999998</v>
      </c>
      <c r="R644" s="103" t="e">
        <f>(Query2[[#This Row],[Column4]]/#REF!)</f>
        <v>#REF!</v>
      </c>
      <c r="S644" s="103">
        <f>(Query2[[#This Row],[Column15]]/O708)</f>
        <v>0</v>
      </c>
      <c r="T644" s="103">
        <f>(Query2[[#This Row],[Column14]]/N708)</f>
        <v>0</v>
      </c>
      <c r="U644" s="103" t="e">
        <f>(Query2[[#This Row],[Column9]]/#REF!)</f>
        <v>#REF!</v>
      </c>
      <c r="V644" s="103">
        <f>(Query2[[#This Row],[Column17]]/Q708)</f>
        <v>0.38141945141144701</v>
      </c>
      <c r="W644" s="103" t="e">
        <f>(Query2[[#This Row],[Column10]]+Query2[[#This Row],[Column11]]/#REF!+#REF!)</f>
        <v>#REF!</v>
      </c>
      <c r="X644" s="104">
        <f>(Query2[[#This Row],[Column5]]+Query2[[#This Row],[Column6]])</f>
        <v>0</v>
      </c>
      <c r="Y644" s="104">
        <f>(Query2[[#This Row],[Column7]]+Query2[[#This Row],[Column8]])</f>
        <v>0</v>
      </c>
      <c r="Z644" s="104">
        <f>(Query2[[#This Row],[Column10]]+Query2[[#This Row],[Column11]])</f>
        <v>16954615</v>
      </c>
      <c r="AA644" s="104">
        <f>(Query2[[#This Row],[Column12]]+Query2[[#This Row],[Column13]])</f>
        <v>599051.52214999998</v>
      </c>
      <c r="AB644" s="104" t="e">
        <f>(#REF!+#REF!/#REF!+#REF!)</f>
        <v>#REF!</v>
      </c>
      <c r="AC644" s="104" t="e">
        <f>(#REF!+#REF!/#REF!)</f>
        <v>#REF!</v>
      </c>
      <c r="AD644" s="104" t="e">
        <f>(#REF!+#REF!/#REF!)</f>
        <v>#REF!</v>
      </c>
      <c r="AE644" s="104" t="e">
        <f>(#REF!+#REF!/#REF!+#REF!)</f>
        <v>#REF!</v>
      </c>
      <c r="AF644" s="104" t="e">
        <f>(Query2[[#This Row],[Column12]]+Query2[[#This Row],[Column13]]/#REF!)</f>
        <v>#REF!</v>
      </c>
      <c r="AG644" s="104" t="e">
        <f>(#REF!+#REF!/#REF!)</f>
        <v>#REF!</v>
      </c>
      <c r="AH644" s="102" t="s">
        <v>172</v>
      </c>
    </row>
    <row r="645" spans="1:34">
      <c r="A645" s="105" t="s">
        <v>215</v>
      </c>
      <c r="B645" s="101" t="s">
        <v>15</v>
      </c>
      <c r="C645" s="101" t="s">
        <v>88</v>
      </c>
      <c r="D645" s="101">
        <v>104503</v>
      </c>
      <c r="E645" s="101">
        <v>2661</v>
      </c>
      <c r="F645" s="101">
        <v>163980</v>
      </c>
      <c r="G645" s="101">
        <v>164.60854</v>
      </c>
      <c r="H645" s="101">
        <v>4153.5712199999998</v>
      </c>
      <c r="I645" s="101">
        <v>23136322</v>
      </c>
      <c r="J645" s="101">
        <v>21117256</v>
      </c>
      <c r="K645" s="101">
        <v>11234842</v>
      </c>
      <c r="L645" s="101">
        <v>953272.59708790004</v>
      </c>
      <c r="M645" s="101">
        <v>166002.76407</v>
      </c>
      <c r="N645" s="101">
        <f>SUM(Query2[[#This Row],[Column5]],Query2[[#This Row],[Column6]])</f>
        <v>166641</v>
      </c>
      <c r="O645" s="101">
        <f>SUM(Query2[[#This Row],[Column7]],Query2[[#This Row],[Column8]])</f>
        <v>4318.17976</v>
      </c>
      <c r="P645" s="101">
        <f>SUM(Query2[[#This Row],[Column10]],Query2[[#This Row],[Column11]])</f>
        <v>32352098</v>
      </c>
      <c r="Q645" s="101">
        <f>SUM(Query2[[#This Row],[Column12]],Query2[[#This Row],[Column13]])</f>
        <v>1119275.3611579</v>
      </c>
      <c r="R645" s="103">
        <f>(Query2[[#This Row],[Column4]]/D705)</f>
        <v>0.19242192405352307</v>
      </c>
      <c r="S645" s="103" t="e">
        <f>(Query2[[#This Row],[Column15]]/O709)</f>
        <v>#DIV/0!</v>
      </c>
      <c r="T645" s="103" t="e">
        <f>(Query2[[#This Row],[Column14]]/N709)</f>
        <v>#DIV/0!</v>
      </c>
      <c r="U645" s="103">
        <f>(Query2[[#This Row],[Column9]]/I705)</f>
        <v>0.36555096648222685</v>
      </c>
      <c r="V645" s="103">
        <f>(Query2[[#This Row],[Column17]]/Q709)</f>
        <v>1.9153860505243223</v>
      </c>
      <c r="W645" s="103">
        <f>(Query2[[#This Row],[Column10]]+Query2[[#This Row],[Column11]]/J705+K705)</f>
        <v>37509863.406412974</v>
      </c>
      <c r="X645" s="104">
        <f>(Query2[[#This Row],[Column5]]+Query2[[#This Row],[Column6]])</f>
        <v>166641</v>
      </c>
      <c r="Y645" s="104">
        <f>(Query2[[#This Row],[Column7]]+Query2[[#This Row],[Column8]])</f>
        <v>4318.17976</v>
      </c>
      <c r="Z645" s="104">
        <f>(Query2[[#This Row],[Column10]]+Query2[[#This Row],[Column11]])</f>
        <v>32352098</v>
      </c>
      <c r="AA645" s="104">
        <f>(Query2[[#This Row],[Column12]]+Query2[[#This Row],[Column13]])</f>
        <v>1119275.3611579</v>
      </c>
      <c r="AB645" s="104">
        <f t="shared" ref="AB645:AB656" si="190">(G705+H705/E705+F705)</f>
        <v>1212363.4115949913</v>
      </c>
      <c r="AC645" s="104">
        <f t="shared" ref="AC645:AC656" si="191">(G705+H705/D705)</f>
        <v>389.59712910644129</v>
      </c>
      <c r="AD645" s="104">
        <f t="shared" ref="AD645:AD656" si="192">(E705+F705/D705)</f>
        <v>8706.2316067413867</v>
      </c>
      <c r="AE645" s="104">
        <f t="shared" ref="AE645:AE656" si="193">(L705+M705/J705+K705)</f>
        <v>17640796.264322326</v>
      </c>
      <c r="AF645" s="104">
        <f>(Query2[[#This Row],[Column12]]+Query2[[#This Row],[Column13]]/I705)</f>
        <v>953272.5997107228</v>
      </c>
      <c r="AG645" s="104">
        <f t="shared" ref="AG645:AG656" si="194">(J705+K705/I705)</f>
        <v>27643906.259001121</v>
      </c>
      <c r="AH645" s="102" t="s">
        <v>172</v>
      </c>
    </row>
    <row r="646" spans="1:34">
      <c r="A646" s="105" t="s">
        <v>215</v>
      </c>
      <c r="B646" s="101" t="s">
        <v>16</v>
      </c>
      <c r="C646" s="101" t="s">
        <v>88</v>
      </c>
      <c r="D646" s="101">
        <v>60740</v>
      </c>
      <c r="E646" s="101">
        <v>512</v>
      </c>
      <c r="F646" s="101">
        <v>76117</v>
      </c>
      <c r="G646" s="101">
        <v>21.591999999999999</v>
      </c>
      <c r="H646" s="101">
        <v>1536.0488800000001</v>
      </c>
      <c r="I646" s="101">
        <v>18686626</v>
      </c>
      <c r="J646" s="101">
        <v>12794614</v>
      </c>
      <c r="K646" s="101">
        <v>5395881</v>
      </c>
      <c r="L646" s="101">
        <v>539987.16799999995</v>
      </c>
      <c r="M646" s="101">
        <v>84041.279760000005</v>
      </c>
      <c r="N646" s="101">
        <f>SUM(Query2[[#This Row],[Column5]],Query2[[#This Row],[Column6]])</f>
        <v>76629</v>
      </c>
      <c r="O646" s="101">
        <f>SUM(Query2[[#This Row],[Column7]],Query2[[#This Row],[Column8]])</f>
        <v>1557.6408800000002</v>
      </c>
      <c r="P646" s="101">
        <f>SUM(Query2[[#This Row],[Column10]],Query2[[#This Row],[Column11]])</f>
        <v>18190495</v>
      </c>
      <c r="Q646" s="101">
        <f>SUM(Query2[[#This Row],[Column12]],Query2[[#This Row],[Column13]])</f>
        <v>624028.44775999989</v>
      </c>
      <c r="R646" s="103">
        <f>(Query2[[#This Row],[Column4]]/D706)</f>
        <v>0.36024174273022197</v>
      </c>
      <c r="S646" s="103">
        <f>(Query2[[#This Row],[Column15]]/O710)</f>
        <v>0.34133019675418541</v>
      </c>
      <c r="T646" s="103">
        <f>(Query2[[#This Row],[Column14]]/N710)</f>
        <v>0.43227524271023132</v>
      </c>
      <c r="U646" s="103">
        <f>(Query2[[#This Row],[Column9]]/I706)</f>
        <v>0.46147800283673762</v>
      </c>
      <c r="V646" s="103">
        <f>(Query2[[#This Row],[Column17]]/Q710)</f>
        <v>0.55596142737661391</v>
      </c>
      <c r="W646" s="103">
        <f>(Query2[[#This Row],[Column10]]+Query2[[#This Row],[Column11]]/J706+K706)</f>
        <v>23027812.280099165</v>
      </c>
      <c r="X646" s="104">
        <f>(Query2[[#This Row],[Column5]]+Query2[[#This Row],[Column6]])</f>
        <v>76629</v>
      </c>
      <c r="Y646" s="104">
        <f>(Query2[[#This Row],[Column7]]+Query2[[#This Row],[Column8]])</f>
        <v>1557.6408800000002</v>
      </c>
      <c r="Z646" s="104">
        <f>(Query2[[#This Row],[Column10]]+Query2[[#This Row],[Column11]])</f>
        <v>18190495</v>
      </c>
      <c r="AA646" s="104">
        <f>(Query2[[#This Row],[Column12]]+Query2[[#This Row],[Column13]])</f>
        <v>624028.44775999989</v>
      </c>
      <c r="AB646" s="104">
        <f t="shared" si="190"/>
        <v>404540.43041287881</v>
      </c>
      <c r="AC646" s="104">
        <f t="shared" si="191"/>
        <v>692.67207142936491</v>
      </c>
      <c r="AD646" s="104">
        <f t="shared" si="192"/>
        <v>11941.395168703924</v>
      </c>
      <c r="AE646" s="104">
        <f t="shared" si="193"/>
        <v>10961016.03113492</v>
      </c>
      <c r="AF646" s="104">
        <f>(Query2[[#This Row],[Column12]]+Query2[[#This Row],[Column13]]/I706)</f>
        <v>539987.1700754523</v>
      </c>
      <c r="AG646" s="104">
        <f t="shared" si="194"/>
        <v>19264181.252715271</v>
      </c>
      <c r="AH646" s="102" t="s">
        <v>172</v>
      </c>
    </row>
    <row r="647" spans="1:34">
      <c r="A647" s="105" t="s">
        <v>215</v>
      </c>
      <c r="B647" s="101" t="s">
        <v>18</v>
      </c>
      <c r="C647" s="101" t="s">
        <v>88</v>
      </c>
      <c r="D647" s="101">
        <v>0</v>
      </c>
      <c r="E647" s="101">
        <v>0</v>
      </c>
      <c r="F647" s="101">
        <v>0</v>
      </c>
      <c r="G647" s="101">
        <v>0</v>
      </c>
      <c r="H647" s="101">
        <v>0</v>
      </c>
      <c r="I647" s="101">
        <v>3040650</v>
      </c>
      <c r="J647" s="101">
        <v>1471760</v>
      </c>
      <c r="K647" s="101">
        <v>938119</v>
      </c>
      <c r="L647" s="101">
        <v>66062.740000000005</v>
      </c>
      <c r="M647" s="101">
        <v>16307.344704599996</v>
      </c>
      <c r="N647" s="101">
        <f>SUM(Query2[[#This Row],[Column5]],Query2[[#This Row],[Column6]])</f>
        <v>0</v>
      </c>
      <c r="O647" s="101">
        <f>SUM(Query2[[#This Row],[Column7]],Query2[[#This Row],[Column8]])</f>
        <v>0</v>
      </c>
      <c r="P647" s="101">
        <f>SUM(Query2[[#This Row],[Column10]],Query2[[#This Row],[Column11]])</f>
        <v>2409879</v>
      </c>
      <c r="Q647" s="101">
        <f>SUM(Query2[[#This Row],[Column12]],Query2[[#This Row],[Column13]])</f>
        <v>82370.084704599998</v>
      </c>
      <c r="R647" s="103">
        <f>(Query2[[#This Row],[Column4]]/D707)</f>
        <v>0</v>
      </c>
      <c r="S647" s="103">
        <f>(Query2[[#This Row],[Column15]]/O711)</f>
        <v>0</v>
      </c>
      <c r="T647" s="103">
        <f>(Query2[[#This Row],[Column14]]/N711)</f>
        <v>0</v>
      </c>
      <c r="U647" s="103">
        <f>(Query2[[#This Row],[Column9]]/I707)</f>
        <v>0.33681157249847915</v>
      </c>
      <c r="V647" s="103">
        <f>(Query2[[#This Row],[Column17]]/Q711)</f>
        <v>0.12717595239967364</v>
      </c>
      <c r="W647" s="103">
        <f>(Query2[[#This Row],[Column10]]+Query2[[#This Row],[Column11]]/J707+K707)</f>
        <v>6232148.1300513083</v>
      </c>
      <c r="X647" s="104">
        <f>(Query2[[#This Row],[Column5]]+Query2[[#This Row],[Column6]])</f>
        <v>0</v>
      </c>
      <c r="Y647" s="104">
        <f>(Query2[[#This Row],[Column7]]+Query2[[#This Row],[Column8]])</f>
        <v>0</v>
      </c>
      <c r="Z647" s="104">
        <f>(Query2[[#This Row],[Column10]]+Query2[[#This Row],[Column11]])</f>
        <v>2409879</v>
      </c>
      <c r="AA647" s="104">
        <f>(Query2[[#This Row],[Column12]]+Query2[[#This Row],[Column13]])</f>
        <v>82370.084704599998</v>
      </c>
      <c r="AB647" s="104">
        <f t="shared" si="190"/>
        <v>5203.2468683146071</v>
      </c>
      <c r="AC647" s="104">
        <f t="shared" si="191"/>
        <v>4.4704993568400369</v>
      </c>
      <c r="AD647" s="104">
        <f t="shared" si="192"/>
        <v>89.537379795264187</v>
      </c>
      <c r="AE647" s="104">
        <f t="shared" si="193"/>
        <v>5055523.6245562937</v>
      </c>
      <c r="AF647" s="104">
        <f>(Query2[[#This Row],[Column12]]+Query2[[#This Row],[Column13]]/I707)</f>
        <v>66062.741806357997</v>
      </c>
      <c r="AG647" s="104">
        <f t="shared" si="194"/>
        <v>7213453.5273062559</v>
      </c>
      <c r="AH647" s="102" t="s">
        <v>172</v>
      </c>
    </row>
    <row r="648" spans="1:34">
      <c r="A648" s="105" t="s">
        <v>215</v>
      </c>
      <c r="B648" s="101" t="s">
        <v>19</v>
      </c>
      <c r="C648" s="101" t="s">
        <v>88</v>
      </c>
      <c r="D648" s="101">
        <v>365275</v>
      </c>
      <c r="E648" s="101">
        <v>3094</v>
      </c>
      <c r="F648" s="101">
        <v>557455</v>
      </c>
      <c r="G648" s="101">
        <v>93.910272599999999</v>
      </c>
      <c r="H648" s="101">
        <v>13480.904944299999</v>
      </c>
      <c r="I648" s="101">
        <v>51234704</v>
      </c>
      <c r="J648" s="101">
        <v>34430650</v>
      </c>
      <c r="K648" s="101">
        <v>17910834</v>
      </c>
      <c r="L648" s="101">
        <v>1709638.7136144999</v>
      </c>
      <c r="M648" s="101">
        <v>320116.38410860003</v>
      </c>
      <c r="N648" s="101">
        <f>SUM(Query2[[#This Row],[Column5]],Query2[[#This Row],[Column6]])</f>
        <v>560549</v>
      </c>
      <c r="O648" s="101">
        <f>SUM(Query2[[#This Row],[Column7]],Query2[[#This Row],[Column8]])</f>
        <v>13574.815216899999</v>
      </c>
      <c r="P648" s="101">
        <f>SUM(Query2[[#This Row],[Column10]],Query2[[#This Row],[Column11]])</f>
        <v>52341484</v>
      </c>
      <c r="Q648" s="101">
        <f>SUM(Query2[[#This Row],[Column12]],Query2[[#This Row],[Column13]])</f>
        <v>2029755.0977230999</v>
      </c>
      <c r="R648" s="103">
        <f>(Query2[[#This Row],[Column4]]/D708)</f>
        <v>0.49658768030235056</v>
      </c>
      <c r="S648" s="103" t="e">
        <f>(Query2[[#This Row],[Column15]]/O712)</f>
        <v>#DIV/0!</v>
      </c>
      <c r="T648" s="103" t="e">
        <f>(Query2[[#This Row],[Column14]]/N712)</f>
        <v>#DIV/0!</v>
      </c>
      <c r="U648" s="103">
        <f>(Query2[[#This Row],[Column9]]/I708)</f>
        <v>1.3199905694907879</v>
      </c>
      <c r="V648" s="103">
        <f>(Query2[[#This Row],[Column17]]/Q712)</f>
        <v>20.812563098214024</v>
      </c>
      <c r="W648" s="103">
        <f>(Query2[[#This Row],[Column10]]+Query2[[#This Row],[Column11]]/J708+K708)</f>
        <v>49146494.578819171</v>
      </c>
      <c r="X648" s="104">
        <f>(Query2[[#This Row],[Column5]]+Query2[[#This Row],[Column6]])</f>
        <v>560549</v>
      </c>
      <c r="Y648" s="104">
        <f>(Query2[[#This Row],[Column7]]+Query2[[#This Row],[Column8]])</f>
        <v>13574.815216899999</v>
      </c>
      <c r="Z648" s="104">
        <f>(Query2[[#This Row],[Column10]]+Query2[[#This Row],[Column11]])</f>
        <v>52341484</v>
      </c>
      <c r="AA648" s="104">
        <f>(Query2[[#This Row],[Column12]]+Query2[[#This Row],[Column13]])</f>
        <v>2029755.0977230999</v>
      </c>
      <c r="AB648" s="104">
        <f t="shared" si="190"/>
        <v>971012.10644786793</v>
      </c>
      <c r="AC648" s="104">
        <f t="shared" si="191"/>
        <v>2369.6736904878439</v>
      </c>
      <c r="AD648" s="104">
        <f t="shared" si="192"/>
        <v>51821.316859034487</v>
      </c>
      <c r="AE648" s="104">
        <f t="shared" si="193"/>
        <v>16056278.3397299</v>
      </c>
      <c r="AF648" s="104">
        <f>(Query2[[#This Row],[Column12]]+Query2[[#This Row],[Column13]]/I708)</f>
        <v>1709638.7218618514</v>
      </c>
      <c r="AG648" s="104">
        <f t="shared" si="194"/>
        <v>30943747.379133161</v>
      </c>
      <c r="AH648" s="102" t="s">
        <v>172</v>
      </c>
    </row>
    <row r="649" spans="1:34">
      <c r="A649" s="105" t="s">
        <v>215</v>
      </c>
      <c r="B649" s="101" t="s">
        <v>21</v>
      </c>
      <c r="C649" s="101" t="s">
        <v>88</v>
      </c>
      <c r="D649" s="101">
        <v>0</v>
      </c>
      <c r="E649" s="101">
        <v>0</v>
      </c>
      <c r="F649" s="101">
        <v>0</v>
      </c>
      <c r="G649" s="101">
        <v>0</v>
      </c>
      <c r="H649" s="101">
        <v>0</v>
      </c>
      <c r="I649" s="101">
        <v>9549247</v>
      </c>
      <c r="J649" s="101">
        <v>6274710</v>
      </c>
      <c r="K649" s="101">
        <v>3517023</v>
      </c>
      <c r="L649" s="101">
        <v>271900.45731999999</v>
      </c>
      <c r="M649" s="101">
        <v>56732.739159999997</v>
      </c>
      <c r="N649" s="101">
        <f>SUM(Query2[[#This Row],[Column5]],Query2[[#This Row],[Column6]])</f>
        <v>0</v>
      </c>
      <c r="O649" s="101">
        <f>SUM(Query2[[#This Row],[Column7]],Query2[[#This Row],[Column8]])</f>
        <v>0</v>
      </c>
      <c r="P649" s="101">
        <f>SUM(Query2[[#This Row],[Column10]],Query2[[#This Row],[Column11]])</f>
        <v>9791733</v>
      </c>
      <c r="Q649" s="101">
        <f>SUM(Query2[[#This Row],[Column12]],Query2[[#This Row],[Column13]])</f>
        <v>328633.19647999998</v>
      </c>
      <c r="R649" s="103" t="e">
        <f>(Query2[[#This Row],[Column4]]/D709)</f>
        <v>#DIV/0!</v>
      </c>
      <c r="S649" s="103">
        <f>(Query2[[#This Row],[Column15]]/O713)</f>
        <v>0</v>
      </c>
      <c r="T649" s="103">
        <f>(Query2[[#This Row],[Column14]]/N713)</f>
        <v>0</v>
      </c>
      <c r="U649" s="103">
        <f>(Query2[[#This Row],[Column9]]/I709)</f>
        <v>0.36815963766225407</v>
      </c>
      <c r="V649" s="103">
        <f>(Query2[[#This Row],[Column17]]/Q713)</f>
        <v>0.17551394451906985</v>
      </c>
      <c r="W649" s="103">
        <f>(Query2[[#This Row],[Column10]]+Query2[[#This Row],[Column11]]/J709+K709)</f>
        <v>12232002.319977432</v>
      </c>
      <c r="X649" s="104">
        <f>(Query2[[#This Row],[Column5]]+Query2[[#This Row],[Column6]])</f>
        <v>0</v>
      </c>
      <c r="Y649" s="104">
        <f>(Query2[[#This Row],[Column7]]+Query2[[#This Row],[Column8]])</f>
        <v>0</v>
      </c>
      <c r="Z649" s="104">
        <f>(Query2[[#This Row],[Column10]]+Query2[[#This Row],[Column11]])</f>
        <v>9791733</v>
      </c>
      <c r="AA649" s="104">
        <f>(Query2[[#This Row],[Column12]]+Query2[[#This Row],[Column13]])</f>
        <v>328633.19647999998</v>
      </c>
      <c r="AB649" s="104" t="e">
        <f t="shared" si="190"/>
        <v>#DIV/0!</v>
      </c>
      <c r="AC649" s="104" t="e">
        <f t="shared" si="191"/>
        <v>#DIV/0!</v>
      </c>
      <c r="AD649" s="104" t="e">
        <f t="shared" si="192"/>
        <v>#DIV/0!</v>
      </c>
      <c r="AE649" s="104">
        <f t="shared" si="193"/>
        <v>6448130.6787585532</v>
      </c>
      <c r="AF649" s="104">
        <f>(Query2[[#This Row],[Column12]]+Query2[[#This Row],[Column13]]/I709)</f>
        <v>271900.45950726193</v>
      </c>
      <c r="AG649" s="104">
        <f t="shared" si="194"/>
        <v>10991472.229676168</v>
      </c>
      <c r="AH649" s="102" t="s">
        <v>172</v>
      </c>
    </row>
    <row r="650" spans="1:34">
      <c r="A650" s="105" t="s">
        <v>215</v>
      </c>
      <c r="B650" s="101" t="s">
        <v>22</v>
      </c>
      <c r="C650" s="101" t="s">
        <v>88</v>
      </c>
      <c r="D650" s="101">
        <v>459156</v>
      </c>
      <c r="E650" s="101">
        <v>9685</v>
      </c>
      <c r="F650" s="101">
        <v>729924</v>
      </c>
      <c r="G650" s="101">
        <v>490.27126070000003</v>
      </c>
      <c r="H650" s="101">
        <v>20085.727874900003</v>
      </c>
      <c r="I650" s="101">
        <v>44693788</v>
      </c>
      <c r="J650" s="101">
        <v>66089740</v>
      </c>
      <c r="K650" s="101">
        <v>20693007</v>
      </c>
      <c r="L650" s="101">
        <v>2095502.5861599999</v>
      </c>
      <c r="M650" s="101">
        <v>322668.31984539999</v>
      </c>
      <c r="N650" s="101">
        <f>SUM(Query2[[#This Row],[Column5]],Query2[[#This Row],[Column6]])</f>
        <v>739609</v>
      </c>
      <c r="O650" s="101">
        <f>SUM(Query2[[#This Row],[Column7]],Query2[[#This Row],[Column8]])</f>
        <v>20575.999135600003</v>
      </c>
      <c r="P650" s="101">
        <f>SUM(Query2[[#This Row],[Column10]],Query2[[#This Row],[Column11]])</f>
        <v>86782747</v>
      </c>
      <c r="Q650" s="101">
        <f>SUM(Query2[[#This Row],[Column12]],Query2[[#This Row],[Column13]])</f>
        <v>2418170.9060053998</v>
      </c>
      <c r="R650" s="103">
        <f>(Query2[[#This Row],[Column4]]/D710)</f>
        <v>4.3622371908756659</v>
      </c>
      <c r="S650" s="103" t="e">
        <f>(Query2[[#This Row],[Column15]]/O714)</f>
        <v>#DIV/0!</v>
      </c>
      <c r="T650" s="103" t="e">
        <f>(Query2[[#This Row],[Column14]]/N714)</f>
        <v>#DIV/0!</v>
      </c>
      <c r="U650" s="103">
        <f>(Query2[[#This Row],[Column9]]/I710)</f>
        <v>1.9061560637174519</v>
      </c>
      <c r="V650" s="103">
        <f>(Query2[[#This Row],[Column17]]/Q714)</f>
        <v>7.4157703438375089</v>
      </c>
      <c r="W650" s="103">
        <f>(Query2[[#This Row],[Column10]]+Query2[[#This Row],[Column11]]/J710+K710)</f>
        <v>77283044.956651583</v>
      </c>
      <c r="X650" s="104">
        <f>(Query2[[#This Row],[Column5]]+Query2[[#This Row],[Column6]])</f>
        <v>739609</v>
      </c>
      <c r="Y650" s="104">
        <f>(Query2[[#This Row],[Column7]]+Query2[[#This Row],[Column8]])</f>
        <v>20575.999135600003</v>
      </c>
      <c r="Z650" s="104">
        <f>(Query2[[#This Row],[Column10]]+Query2[[#This Row],[Column11]])</f>
        <v>86782747</v>
      </c>
      <c r="AA650" s="104">
        <f>(Query2[[#This Row],[Column12]]+Query2[[#This Row],[Column13]])</f>
        <v>2418170.9060053998</v>
      </c>
      <c r="AB650" s="104">
        <f t="shared" si="190"/>
        <v>174294.1992695744</v>
      </c>
      <c r="AC650" s="104">
        <f t="shared" si="191"/>
        <v>195.86383482324214</v>
      </c>
      <c r="AD650" s="104">
        <f t="shared" si="192"/>
        <v>3173.6540182600684</v>
      </c>
      <c r="AE650" s="104">
        <f t="shared" si="193"/>
        <v>12155881.031764666</v>
      </c>
      <c r="AF650" s="104">
        <f>(Query2[[#This Row],[Column12]]+Query2[[#This Row],[Column13]]/I710)</f>
        <v>2095502.5999215583</v>
      </c>
      <c r="AG650" s="104">
        <f t="shared" si="194"/>
        <v>21630662.477385901</v>
      </c>
      <c r="AH650" s="102" t="s">
        <v>172</v>
      </c>
    </row>
    <row r="651" spans="1:34">
      <c r="A651" s="105" t="s">
        <v>215</v>
      </c>
      <c r="B651" s="101" t="s">
        <v>25</v>
      </c>
      <c r="C651" s="101" t="s">
        <v>88</v>
      </c>
      <c r="D651" s="101">
        <v>11295428</v>
      </c>
      <c r="E651" s="101">
        <v>86833</v>
      </c>
      <c r="F651" s="101">
        <v>32828658</v>
      </c>
      <c r="G651" s="101">
        <v>3399.4714795999998</v>
      </c>
      <c r="H651" s="101">
        <v>1250135.7481306</v>
      </c>
      <c r="I651" s="101">
        <v>294579425</v>
      </c>
      <c r="J651" s="101">
        <v>188565861</v>
      </c>
      <c r="K651" s="101">
        <v>109721320</v>
      </c>
      <c r="L651" s="101">
        <v>9579249.4457842</v>
      </c>
      <c r="M651" s="101">
        <v>1925714.7637131999</v>
      </c>
      <c r="N651" s="101">
        <f>SUM(Query2[[#This Row],[Column5]],Query2[[#This Row],[Column6]])</f>
        <v>32915491</v>
      </c>
      <c r="O651" s="101">
        <f>SUM(Query2[[#This Row],[Column7]],Query2[[#This Row],[Column8]])</f>
        <v>1253535.2196102</v>
      </c>
      <c r="P651" s="101">
        <f>SUM(Query2[[#This Row],[Column10]],Query2[[#This Row],[Column11]])</f>
        <v>298287181</v>
      </c>
      <c r="Q651" s="101">
        <f>SUM(Query2[[#This Row],[Column12]],Query2[[#This Row],[Column13]])</f>
        <v>11504964.2094974</v>
      </c>
      <c r="R651" s="103">
        <f>(Query2[[#This Row],[Column4]]/D711)</f>
        <v>185.96358248271321</v>
      </c>
      <c r="S651" s="103">
        <f>(Query2[[#This Row],[Column15]]/O715)</f>
        <v>54.473358147589508</v>
      </c>
      <c r="T651" s="103">
        <f>(Query2[[#This Row],[Column14]]/N715)</f>
        <v>38.309730980430494</v>
      </c>
      <c r="U651" s="103">
        <f>(Query2[[#This Row],[Column9]]/I711)</f>
        <v>15.63953550414559</v>
      </c>
      <c r="V651" s="103">
        <f>(Query2[[#This Row],[Column17]]/Q715)</f>
        <v>6.2424636452581712</v>
      </c>
      <c r="W651" s="103">
        <f>(Query2[[#This Row],[Column10]]+Query2[[#This Row],[Column11]]/J711+K711)</f>
        <v>194023293.074027</v>
      </c>
      <c r="X651" s="104">
        <f>(Query2[[#This Row],[Column5]]+Query2[[#This Row],[Column6]])</f>
        <v>32915491</v>
      </c>
      <c r="Y651" s="104">
        <f>(Query2[[#This Row],[Column7]]+Query2[[#This Row],[Column8]])</f>
        <v>1253535.2196102</v>
      </c>
      <c r="Z651" s="104">
        <f>(Query2[[#This Row],[Column10]]+Query2[[#This Row],[Column11]])</f>
        <v>298287181</v>
      </c>
      <c r="AA651" s="104">
        <f>(Query2[[#This Row],[Column12]]+Query2[[#This Row],[Column13]])</f>
        <v>11504964.2094974</v>
      </c>
      <c r="AB651" s="104">
        <f t="shared" si="190"/>
        <v>78085.686534843757</v>
      </c>
      <c r="AC651" s="104">
        <f t="shared" si="191"/>
        <v>25.031419625782021</v>
      </c>
      <c r="AD651" s="104">
        <f t="shared" si="192"/>
        <v>577.28511689166942</v>
      </c>
      <c r="AE651" s="104">
        <f t="shared" si="193"/>
        <v>6022408.2450857479</v>
      </c>
      <c r="AF651" s="104">
        <f>(Query2[[#This Row],[Column12]]+Query2[[#This Row],[Column13]]/I711)</f>
        <v>9579249.548022449</v>
      </c>
      <c r="AG651" s="104">
        <f t="shared" si="194"/>
        <v>13589417.289740454</v>
      </c>
      <c r="AH651" s="102" t="s">
        <v>172</v>
      </c>
    </row>
    <row r="652" spans="1:34">
      <c r="A652" s="105" t="s">
        <v>215</v>
      </c>
      <c r="B652" s="101"/>
      <c r="C652" s="101"/>
      <c r="D652" s="101"/>
      <c r="E652" s="101"/>
      <c r="F652" s="101"/>
      <c r="G652" s="101"/>
      <c r="H652" s="101"/>
      <c r="I652" s="101"/>
      <c r="J652" s="101"/>
      <c r="K652" s="101"/>
      <c r="L652" s="101"/>
      <c r="M652" s="101"/>
      <c r="N652" s="101">
        <f>SUM(Query2[[#This Row],[Column5]],Query2[[#This Row],[Column6]])</f>
        <v>0</v>
      </c>
      <c r="O652" s="101">
        <f>SUM(Query2[[#This Row],[Column7]],Query2[[#This Row],[Column8]])</f>
        <v>0</v>
      </c>
      <c r="P652" s="101">
        <f>SUM(Query2[[#This Row],[Column10]],Query2[[#This Row],[Column11]])</f>
        <v>0</v>
      </c>
      <c r="Q652" s="101">
        <f>SUM(Query2[[#This Row],[Column12]],Query2[[#This Row],[Column13]])</f>
        <v>0</v>
      </c>
      <c r="R652" s="103" t="e">
        <f>(Query2[[#This Row],[Column4]]/D712)</f>
        <v>#DIV/0!</v>
      </c>
      <c r="S652" s="103">
        <f>(Query2[[#This Row],[Column15]]/O716)</f>
        <v>0</v>
      </c>
      <c r="T652" s="103">
        <f>(Query2[[#This Row],[Column14]]/N716)</f>
        <v>0</v>
      </c>
      <c r="U652" s="103">
        <f>(Query2[[#This Row],[Column9]]/I712)</f>
        <v>0</v>
      </c>
      <c r="V652" s="103">
        <f>(Query2[[#This Row],[Column17]]/Q716)</f>
        <v>0</v>
      </c>
      <c r="W652" s="103">
        <f>(Query2[[#This Row],[Column10]]+Query2[[#This Row],[Column11]]/J712+K712)</f>
        <v>953759</v>
      </c>
      <c r="X652" s="104">
        <f>(Query2[[#This Row],[Column5]]+Query2[[#This Row],[Column6]])</f>
        <v>0</v>
      </c>
      <c r="Y652" s="104">
        <f>(Query2[[#This Row],[Column7]]+Query2[[#This Row],[Column8]])</f>
        <v>0</v>
      </c>
      <c r="Z652" s="104">
        <f>(Query2[[#This Row],[Column10]]+Query2[[#This Row],[Column11]])</f>
        <v>0</v>
      </c>
      <c r="AA652" s="104">
        <f>(Query2[[#This Row],[Column12]]+Query2[[#This Row],[Column13]])</f>
        <v>0</v>
      </c>
      <c r="AB652" s="104" t="e">
        <f t="shared" si="190"/>
        <v>#DIV/0!</v>
      </c>
      <c r="AC652" s="104" t="e">
        <f t="shared" si="191"/>
        <v>#DIV/0!</v>
      </c>
      <c r="AD652" s="104" t="e">
        <f t="shared" si="192"/>
        <v>#DIV/0!</v>
      </c>
      <c r="AE652" s="104">
        <f t="shared" si="193"/>
        <v>1035300.1324091561</v>
      </c>
      <c r="AF652" s="104">
        <f>(Query2[[#This Row],[Column12]]+Query2[[#This Row],[Column13]]/I712)</f>
        <v>0</v>
      </c>
      <c r="AG652" s="104">
        <f t="shared" si="194"/>
        <v>1900827.3095495501</v>
      </c>
      <c r="AH652" s="102" t="s">
        <v>172</v>
      </c>
    </row>
    <row r="653" spans="1:34">
      <c r="A653" s="105" t="s">
        <v>215</v>
      </c>
      <c r="B653" s="101" t="s">
        <v>26</v>
      </c>
      <c r="C653" s="101" t="s">
        <v>89</v>
      </c>
      <c r="D653" s="101">
        <v>6884437</v>
      </c>
      <c r="E653" s="101">
        <v>29128</v>
      </c>
      <c r="F653" s="101">
        <v>14579124</v>
      </c>
      <c r="G653" s="101">
        <v>1483.3875990000001</v>
      </c>
      <c r="H653" s="101">
        <v>536595.88575000002</v>
      </c>
      <c r="I653" s="101">
        <v>23000831</v>
      </c>
      <c r="J653" s="101">
        <v>22948629</v>
      </c>
      <c r="K653" s="101">
        <v>22553765</v>
      </c>
      <c r="L653" s="101">
        <v>1327105.9175894</v>
      </c>
      <c r="M653" s="101">
        <v>488650.71113949997</v>
      </c>
      <c r="N653" s="101">
        <f>SUM(Query2[[#This Row],[Column5]],Query2[[#This Row],[Column6]])</f>
        <v>14608252</v>
      </c>
      <c r="O653" s="101">
        <f>SUM(Query2[[#This Row],[Column7]],Query2[[#This Row],[Column8]])</f>
        <v>538079.27334900002</v>
      </c>
      <c r="P653" s="101">
        <f>SUM(Query2[[#This Row],[Column10]],Query2[[#This Row],[Column11]])</f>
        <v>45502394</v>
      </c>
      <c r="Q653" s="101">
        <f>SUM(Query2[[#This Row],[Column12]],Query2[[#This Row],[Column13]])</f>
        <v>1815756.6287288999</v>
      </c>
      <c r="R653" s="103">
        <f>(Query2[[#This Row],[Column4]]/D713)</f>
        <v>18.919889631822091</v>
      </c>
      <c r="S653" s="103">
        <f>(Query2[[#This Row],[Column15]]/O717)</f>
        <v>1.0318012299248169</v>
      </c>
      <c r="T653" s="103">
        <f>(Query2[[#This Row],[Column14]]/N717)</f>
        <v>0.98504401536070341</v>
      </c>
      <c r="U653" s="103">
        <f>(Query2[[#This Row],[Column9]]/I713)</f>
        <v>0.52993791034000304</v>
      </c>
      <c r="V653" s="103">
        <f>(Query2[[#This Row],[Column17]]/Q717)</f>
        <v>1.028626648453173</v>
      </c>
      <c r="W653" s="103">
        <f>(Query2[[#This Row],[Column10]]+Query2[[#This Row],[Column11]]/J713+K713)</f>
        <v>38378484.582797229</v>
      </c>
      <c r="X653" s="104">
        <f>(Query2[[#This Row],[Column5]]+Query2[[#This Row],[Column6]])</f>
        <v>14608252</v>
      </c>
      <c r="Y653" s="104">
        <f>(Query2[[#This Row],[Column7]]+Query2[[#This Row],[Column8]])</f>
        <v>538079.27334900002</v>
      </c>
      <c r="Z653" s="104">
        <f>(Query2[[#This Row],[Column10]]+Query2[[#This Row],[Column11]])</f>
        <v>45502394</v>
      </c>
      <c r="AA653" s="104">
        <f>(Query2[[#This Row],[Column12]]+Query2[[#This Row],[Column13]])</f>
        <v>1815756.6287288999</v>
      </c>
      <c r="AB653" s="104">
        <f t="shared" si="190"/>
        <v>579364.47064528905</v>
      </c>
      <c r="AC653" s="104">
        <f t="shared" si="191"/>
        <v>116.95498935696493</v>
      </c>
      <c r="AD653" s="104">
        <f t="shared" si="192"/>
        <v>3872.5918850807839</v>
      </c>
      <c r="AE653" s="104">
        <f t="shared" si="193"/>
        <v>17033313.520969775</v>
      </c>
      <c r="AF653" s="104">
        <f>(Query2[[#This Row],[Column12]]+Query2[[#This Row],[Column13]]/I713)</f>
        <v>1327105.9288478862</v>
      </c>
      <c r="AG653" s="104">
        <f t="shared" si="194"/>
        <v>38699163.35550303</v>
      </c>
      <c r="AH653" s="102" t="s">
        <v>172</v>
      </c>
    </row>
    <row r="654" spans="1:34">
      <c r="A654" s="105" t="s">
        <v>215</v>
      </c>
      <c r="B654" s="101" t="s">
        <v>27</v>
      </c>
      <c r="C654" s="101" t="s">
        <v>89</v>
      </c>
      <c r="D654" s="101">
        <v>0</v>
      </c>
      <c r="E654" s="101">
        <v>0</v>
      </c>
      <c r="F654" s="101">
        <v>0</v>
      </c>
      <c r="G654" s="101">
        <v>0</v>
      </c>
      <c r="H654" s="101">
        <v>0</v>
      </c>
      <c r="I654" s="101">
        <v>4223291</v>
      </c>
      <c r="J654" s="101">
        <v>2509230</v>
      </c>
      <c r="K654" s="101">
        <v>1114199</v>
      </c>
      <c r="L654" s="101">
        <v>105445.69385</v>
      </c>
      <c r="M654" s="101">
        <v>21657.836199000001</v>
      </c>
      <c r="N654" s="101">
        <f>SUM(Query2[[#This Row],[Column5]],Query2[[#This Row],[Column6]])</f>
        <v>0</v>
      </c>
      <c r="O654" s="101">
        <f>SUM(Query2[[#This Row],[Column7]],Query2[[#This Row],[Column8]])</f>
        <v>0</v>
      </c>
      <c r="P654" s="101">
        <f>SUM(Query2[[#This Row],[Column10]],Query2[[#This Row],[Column11]])</f>
        <v>3623429</v>
      </c>
      <c r="Q654" s="101">
        <f>SUM(Query2[[#This Row],[Column12]],Query2[[#This Row],[Column13]])</f>
        <v>127103.53004899999</v>
      </c>
      <c r="R654" s="103" t="e">
        <f>(Query2[[#This Row],[Column4]]/D714)</f>
        <v>#DIV/0!</v>
      </c>
      <c r="S654" s="103" t="e">
        <f>(Query2[[#This Row],[Column15]]/O718)</f>
        <v>#DIV/0!</v>
      </c>
      <c r="T654" s="103" t="e">
        <f>(Query2[[#This Row],[Column14]]/N718)</f>
        <v>#DIV/0!</v>
      </c>
      <c r="U654" s="103">
        <f>(Query2[[#This Row],[Column9]]/I714)</f>
        <v>0.43467620809376584</v>
      </c>
      <c r="V654" s="103">
        <f>(Query2[[#This Row],[Column17]]/Q718)</f>
        <v>0.97921921631233766</v>
      </c>
      <c r="W654" s="103">
        <f>(Query2[[#This Row],[Column10]]+Query2[[#This Row],[Column11]]/J714+K714)</f>
        <v>6071278.1750614373</v>
      </c>
      <c r="X654" s="104">
        <f>(Query2[[#This Row],[Column5]]+Query2[[#This Row],[Column6]])</f>
        <v>0</v>
      </c>
      <c r="Y654" s="104">
        <f>(Query2[[#This Row],[Column7]]+Query2[[#This Row],[Column8]])</f>
        <v>0</v>
      </c>
      <c r="Z654" s="104">
        <f>(Query2[[#This Row],[Column10]]+Query2[[#This Row],[Column11]])</f>
        <v>3623429</v>
      </c>
      <c r="AA654" s="104">
        <f>(Query2[[#This Row],[Column12]]+Query2[[#This Row],[Column13]])</f>
        <v>127103.53004899999</v>
      </c>
      <c r="AB654" s="104" t="e">
        <f t="shared" si="190"/>
        <v>#DIV/0!</v>
      </c>
      <c r="AC654" s="104" t="e">
        <f t="shared" si="191"/>
        <v>#DIV/0!</v>
      </c>
      <c r="AD654" s="104" t="e">
        <f t="shared" si="192"/>
        <v>#DIV/0!</v>
      </c>
      <c r="AE654" s="104">
        <f t="shared" si="193"/>
        <v>3833356.9559363271</v>
      </c>
      <c r="AF654" s="104">
        <f>(Query2[[#This Row],[Column12]]+Query2[[#This Row],[Column13]]/I714)</f>
        <v>105445.69607910192</v>
      </c>
      <c r="AG654" s="104">
        <f t="shared" si="194"/>
        <v>6364617.3666187143</v>
      </c>
      <c r="AH654" s="102" t="s">
        <v>172</v>
      </c>
    </row>
    <row r="655" spans="1:34">
      <c r="A655" s="105" t="s">
        <v>215</v>
      </c>
      <c r="B655" s="101" t="s">
        <v>28</v>
      </c>
      <c r="C655" s="101" t="s">
        <v>89</v>
      </c>
      <c r="D655" s="101">
        <v>0</v>
      </c>
      <c r="E655" s="101">
        <v>0</v>
      </c>
      <c r="F655" s="101">
        <v>0</v>
      </c>
      <c r="G655" s="101">
        <v>0</v>
      </c>
      <c r="H655" s="101">
        <v>0</v>
      </c>
      <c r="I655" s="101">
        <v>753606</v>
      </c>
      <c r="J655" s="101">
        <v>459545</v>
      </c>
      <c r="K655" s="101">
        <v>290352</v>
      </c>
      <c r="L655" s="101">
        <v>20006.2934886</v>
      </c>
      <c r="M655" s="101">
        <v>4418.3619896999999</v>
      </c>
      <c r="N655" s="101">
        <f>SUM(Query2[[#This Row],[Column5]],Query2[[#This Row],[Column6]])</f>
        <v>0</v>
      </c>
      <c r="O655" s="101">
        <f>SUM(Query2[[#This Row],[Column7]],Query2[[#This Row],[Column8]])</f>
        <v>0</v>
      </c>
      <c r="P655" s="101">
        <f>SUM(Query2[[#This Row],[Column10]],Query2[[#This Row],[Column11]])</f>
        <v>749897</v>
      </c>
      <c r="Q655" s="101">
        <f>SUM(Query2[[#This Row],[Column12]],Query2[[#This Row],[Column13]])</f>
        <v>24424.655478299999</v>
      </c>
      <c r="R655" s="103">
        <f>(Query2[[#This Row],[Column4]]/D715)</f>
        <v>0</v>
      </c>
      <c r="S655" s="103" t="e">
        <f>(Query2[[#This Row],[Column15]]/O719)</f>
        <v>#DIV/0!</v>
      </c>
      <c r="T655" s="103" t="e">
        <f>(Query2[[#This Row],[Column14]]/N719)</f>
        <v>#DIV/0!</v>
      </c>
      <c r="U655" s="103">
        <f>(Query2[[#This Row],[Column9]]/I715)</f>
        <v>1.7281517018925358E-2</v>
      </c>
      <c r="V655" s="103">
        <f>(Query2[[#This Row],[Column17]]/Q719)</f>
        <v>0.93219117422182241</v>
      </c>
      <c r="W655" s="103">
        <f>(Query2[[#This Row],[Column10]]+Query2[[#This Row],[Column11]]/J715+K715)</f>
        <v>26707746.006228939</v>
      </c>
      <c r="X655" s="104">
        <f>(Query2[[#This Row],[Column5]]+Query2[[#This Row],[Column6]])</f>
        <v>0</v>
      </c>
      <c r="Y655" s="104">
        <f>(Query2[[#This Row],[Column7]]+Query2[[#This Row],[Column8]])</f>
        <v>0</v>
      </c>
      <c r="Z655" s="104">
        <f>(Query2[[#This Row],[Column10]]+Query2[[#This Row],[Column11]])</f>
        <v>749897</v>
      </c>
      <c r="AA655" s="104">
        <f>(Query2[[#This Row],[Column12]]+Query2[[#This Row],[Column13]])</f>
        <v>24424.655478299999</v>
      </c>
      <c r="AB655" s="104">
        <f t="shared" si="190"/>
        <v>848153.53643038927</v>
      </c>
      <c r="AC655" s="104">
        <f t="shared" si="191"/>
        <v>569.65245990087578</v>
      </c>
      <c r="AD655" s="104">
        <f t="shared" si="192"/>
        <v>11613.839658106301</v>
      </c>
      <c r="AE655" s="104">
        <f t="shared" si="193"/>
        <v>27679075.477343906</v>
      </c>
      <c r="AF655" s="104">
        <f>(Query2[[#This Row],[Column12]]+Query2[[#This Row],[Column13]]/I715)</f>
        <v>20006.293589920846</v>
      </c>
      <c r="AG655" s="104">
        <f t="shared" si="194"/>
        <v>46613412.601917624</v>
      </c>
      <c r="AH655" s="102" t="s">
        <v>172</v>
      </c>
    </row>
    <row r="656" spans="1:34">
      <c r="A656" s="105" t="s">
        <v>215</v>
      </c>
      <c r="B656" s="101" t="s">
        <v>29</v>
      </c>
      <c r="C656" s="101" t="s">
        <v>89</v>
      </c>
      <c r="D656" s="101">
        <v>4560</v>
      </c>
      <c r="E656" s="101">
        <v>15</v>
      </c>
      <c r="F656" s="101">
        <v>3801</v>
      </c>
      <c r="G656" s="101">
        <v>0.45300000000000001</v>
      </c>
      <c r="H656" s="101">
        <v>73.528188900000004</v>
      </c>
      <c r="I656" s="101">
        <v>2218163</v>
      </c>
      <c r="J656" s="101">
        <v>2371827</v>
      </c>
      <c r="K656" s="101">
        <v>1263660</v>
      </c>
      <c r="L656" s="101">
        <v>113768.9506424</v>
      </c>
      <c r="M656" s="101">
        <v>19924.5493236</v>
      </c>
      <c r="N656" s="101">
        <f>SUM(Query2[[#This Row],[Column5]],Query2[[#This Row],[Column6]])</f>
        <v>3816</v>
      </c>
      <c r="O656" s="101">
        <f>SUM(Query2[[#This Row],[Column7]],Query2[[#This Row],[Column8]])</f>
        <v>73.981188900000006</v>
      </c>
      <c r="P656" s="101">
        <f>SUM(Query2[[#This Row],[Column10]],Query2[[#This Row],[Column11]])</f>
        <v>3635487</v>
      </c>
      <c r="Q656" s="101">
        <f>SUM(Query2[[#This Row],[Column12]],Query2[[#This Row],[Column13]])</f>
        <v>133693.499966</v>
      </c>
      <c r="R656" s="103">
        <f>(Query2[[#This Row],[Column4]]/D716)</f>
        <v>3.968654245881281E-4</v>
      </c>
      <c r="S656" s="103">
        <f>(Query2[[#This Row],[Column15]]/O720)</f>
        <v>1.0189884271068765</v>
      </c>
      <c r="T656" s="103">
        <f>(Query2[[#This Row],[Column14]]/N720)</f>
        <v>1.0731158605174353</v>
      </c>
      <c r="U656" s="103">
        <f>(Query2[[#This Row],[Column9]]/I716)</f>
        <v>7.5312331802157365E-3</v>
      </c>
      <c r="V656" s="103">
        <f>(Query2[[#This Row],[Column17]]/Q720)</f>
        <v>0.99848217832589348</v>
      </c>
      <c r="W656" s="103">
        <f>(Query2[[#This Row],[Column10]]+Query2[[#This Row],[Column11]]/J716+K716)</f>
        <v>115287924.00656828</v>
      </c>
      <c r="X656" s="104">
        <f>(Query2[[#This Row],[Column5]]+Query2[[#This Row],[Column6]])</f>
        <v>3816</v>
      </c>
      <c r="Y656" s="104">
        <f>(Query2[[#This Row],[Column7]]+Query2[[#This Row],[Column8]])</f>
        <v>73.981188900000006</v>
      </c>
      <c r="Z656" s="104">
        <f>(Query2[[#This Row],[Column10]]+Query2[[#This Row],[Column11]])</f>
        <v>3635487</v>
      </c>
      <c r="AA656" s="104">
        <f>(Query2[[#This Row],[Column12]]+Query2[[#This Row],[Column13]])</f>
        <v>133693.499966</v>
      </c>
      <c r="AB656" s="104">
        <f t="shared" si="190"/>
        <v>33749472.570395485</v>
      </c>
      <c r="AC656" s="104">
        <f t="shared" si="191"/>
        <v>3569.5561050760384</v>
      </c>
      <c r="AD656" s="104">
        <f t="shared" si="192"/>
        <v>92488.936968632232</v>
      </c>
      <c r="AE656" s="104">
        <f t="shared" si="193"/>
        <v>122541866.08404605</v>
      </c>
      <c r="AF656" s="104">
        <f>(Query2[[#This Row],[Column12]]+Query2[[#This Row],[Column13]]/I716)</f>
        <v>113768.95071004896</v>
      </c>
      <c r="AG656" s="104">
        <f t="shared" si="194"/>
        <v>192388076.38337916</v>
      </c>
      <c r="AH656" s="102" t="s">
        <v>172</v>
      </c>
    </row>
    <row r="657" spans="1:34">
      <c r="A657" s="105" t="s">
        <v>215</v>
      </c>
      <c r="B657" s="101" t="s">
        <v>30</v>
      </c>
      <c r="C657" s="101" t="s">
        <v>89</v>
      </c>
      <c r="D657" s="101">
        <v>5994</v>
      </c>
      <c r="E657" s="101">
        <v>333</v>
      </c>
      <c r="F657" s="101">
        <v>16561</v>
      </c>
      <c r="G657" s="101">
        <v>20.50882</v>
      </c>
      <c r="H657" s="101">
        <v>466.70335439999997</v>
      </c>
      <c r="I657" s="101">
        <v>782028</v>
      </c>
      <c r="J657" s="101">
        <v>389675</v>
      </c>
      <c r="K657" s="101">
        <v>430392</v>
      </c>
      <c r="L657" s="101">
        <v>22482.65969</v>
      </c>
      <c r="M657" s="101">
        <v>10354.305048099999</v>
      </c>
      <c r="N657" s="101">
        <f>SUM(Query2[[#This Row],[Column5]],Query2[[#This Row],[Column6]])</f>
        <v>16894</v>
      </c>
      <c r="O657" s="101">
        <f>SUM(Query2[[#This Row],[Column7]],Query2[[#This Row],[Column8]])</f>
        <v>487.21217439999998</v>
      </c>
      <c r="P657" s="101">
        <f>SUM(Query2[[#This Row],[Column10]],Query2[[#This Row],[Column11]])</f>
        <v>820067</v>
      </c>
      <c r="Q657" s="101">
        <f>SUM(Query2[[#This Row],[Column12]],Query2[[#This Row],[Column13]])</f>
        <v>32836.964738099996</v>
      </c>
      <c r="R657" s="103" t="e">
        <f>(Query2[[#This Row],[Column4]]/#REF!)</f>
        <v>#REF!</v>
      </c>
      <c r="S657" s="103">
        <f>(Query2[[#This Row],[Column15]]/O721)</f>
        <v>1.1064494864154244</v>
      </c>
      <c r="T657" s="103">
        <f>(Query2[[#This Row],[Column14]]/N721)</f>
        <v>1.0085970149253731</v>
      </c>
      <c r="U657" s="103" t="e">
        <f>(Query2[[#This Row],[Column9]]/#REF!)</f>
        <v>#REF!</v>
      </c>
      <c r="V657" s="103">
        <f>(Query2[[#This Row],[Column17]]/Q721)</f>
        <v>0.98012596995026113</v>
      </c>
      <c r="W657" s="103" t="e">
        <f>(Query2[[#This Row],[Column10]]+Query2[[#This Row],[Column11]]/#REF!+#REF!)</f>
        <v>#REF!</v>
      </c>
      <c r="X657" s="104">
        <f>(Query2[[#This Row],[Column5]]+Query2[[#This Row],[Column6]])</f>
        <v>16894</v>
      </c>
      <c r="Y657" s="104">
        <f>(Query2[[#This Row],[Column7]]+Query2[[#This Row],[Column8]])</f>
        <v>487.21217439999998</v>
      </c>
      <c r="Z657" s="104">
        <f>(Query2[[#This Row],[Column10]]+Query2[[#This Row],[Column11]])</f>
        <v>820067</v>
      </c>
      <c r="AA657" s="104">
        <f>(Query2[[#This Row],[Column12]]+Query2[[#This Row],[Column13]])</f>
        <v>32836.964738099996</v>
      </c>
      <c r="AB657" s="104" t="e">
        <f>(#REF!+#REF!/#REF!+#REF!)</f>
        <v>#REF!</v>
      </c>
      <c r="AC657" s="104" t="e">
        <f>(#REF!+#REF!/#REF!)</f>
        <v>#REF!</v>
      </c>
      <c r="AD657" s="104" t="e">
        <f>(#REF!+#REF!/#REF!)</f>
        <v>#REF!</v>
      </c>
      <c r="AE657" s="104" t="e">
        <f>(#REF!+#REF!/#REF!+#REF!)</f>
        <v>#REF!</v>
      </c>
      <c r="AF657" s="104" t="e">
        <f>(Query2[[#This Row],[Column12]]+Query2[[#This Row],[Column13]]/#REF!)</f>
        <v>#REF!</v>
      </c>
      <c r="AG657" s="104" t="e">
        <f>(#REF!+#REF!/#REF!)</f>
        <v>#REF!</v>
      </c>
      <c r="AH657" s="102" t="s">
        <v>172</v>
      </c>
    </row>
    <row r="658" spans="1:34">
      <c r="A658" s="105" t="s">
        <v>215</v>
      </c>
      <c r="B658" s="101" t="s">
        <v>31</v>
      </c>
      <c r="C658" s="101" t="s">
        <v>89</v>
      </c>
      <c r="D658" s="101">
        <v>5981</v>
      </c>
      <c r="E658" s="101">
        <v>551</v>
      </c>
      <c r="F658" s="101">
        <v>19143</v>
      </c>
      <c r="G658" s="101">
        <v>8.9697096999999992</v>
      </c>
      <c r="H658" s="101">
        <v>389.71895039999998</v>
      </c>
      <c r="I658" s="101">
        <v>516560</v>
      </c>
      <c r="J658" s="101">
        <v>508730</v>
      </c>
      <c r="K658" s="101">
        <v>294694</v>
      </c>
      <c r="L658" s="101">
        <v>17451.228831700002</v>
      </c>
      <c r="M658" s="101">
        <v>4406.5116867000015</v>
      </c>
      <c r="N658" s="101">
        <f>SUM(Query2[[#This Row],[Column5]],Query2[[#This Row],[Column6]])</f>
        <v>19694</v>
      </c>
      <c r="O658" s="101">
        <f>SUM(Query2[[#This Row],[Column7]],Query2[[#This Row],[Column8]])</f>
        <v>398.68866009999999</v>
      </c>
      <c r="P658" s="101">
        <f>SUM(Query2[[#This Row],[Column10]],Query2[[#This Row],[Column11]])</f>
        <v>803424</v>
      </c>
      <c r="Q658" s="101">
        <f>SUM(Query2[[#This Row],[Column12]],Query2[[#This Row],[Column13]])</f>
        <v>21857.740518400002</v>
      </c>
      <c r="R658" s="103">
        <f>(Query2[[#This Row],[Column4]]/D717)</f>
        <v>8.7033088434843562E-4</v>
      </c>
      <c r="S658" s="103">
        <f>(Query2[[#This Row],[Column15]]/O722)</f>
        <v>0.94720147411073874</v>
      </c>
      <c r="T658" s="103">
        <f>(Query2[[#This Row],[Column14]]/N722)</f>
        <v>0.95328912338448135</v>
      </c>
      <c r="U658" s="103">
        <f>(Query2[[#This Row],[Column9]]/I717)</f>
        <v>2.2319964485780528E-2</v>
      </c>
      <c r="V658" s="103">
        <f>(Query2[[#This Row],[Column17]]/Q722)</f>
        <v>0.96149174869234888</v>
      </c>
      <c r="W658" s="103">
        <f>(Query2[[#This Row],[Column10]]+Query2[[#This Row],[Column11]]/J717+K717)</f>
        <v>22745925.012861982</v>
      </c>
      <c r="X658" s="104">
        <f>(Query2[[#This Row],[Column5]]+Query2[[#This Row],[Column6]])</f>
        <v>19694</v>
      </c>
      <c r="Y658" s="104">
        <f>(Query2[[#This Row],[Column7]]+Query2[[#This Row],[Column8]])</f>
        <v>398.68866009999999</v>
      </c>
      <c r="Z658" s="104">
        <f>(Query2[[#This Row],[Column10]]+Query2[[#This Row],[Column11]])</f>
        <v>803424</v>
      </c>
      <c r="AA658" s="104">
        <f>(Query2[[#This Row],[Column12]]+Query2[[#This Row],[Column13]])</f>
        <v>21857.740518400002</v>
      </c>
      <c r="AB658" s="104">
        <f t="shared" ref="AB658:AB678" si="195">(G717+H717/E717+F717)</f>
        <v>14797352.304385297</v>
      </c>
      <c r="AC658" s="104">
        <f t="shared" ref="AC658:AC678" si="196">(G717+H717/D717)</f>
        <v>1722.2857014430429</v>
      </c>
      <c r="AD658" s="104">
        <f t="shared" ref="AD658:AD678" si="197">(E717+F717/D717)</f>
        <v>34437.152997941383</v>
      </c>
      <c r="AE658" s="104">
        <f t="shared" ref="AE658:AE678" si="198">(L717+M717/J717+K717)</f>
        <v>23556727.064753726</v>
      </c>
      <c r="AF658" s="104">
        <f>(Query2[[#This Row],[Column12]]+Query2[[#This Row],[Column13]]/I717)</f>
        <v>17451.229022100313</v>
      </c>
      <c r="AG658" s="104">
        <f t="shared" ref="AG658:AG678" si="199">(J717+K717/I717)</f>
        <v>22912024.960843664</v>
      </c>
      <c r="AH658" s="102" t="s">
        <v>172</v>
      </c>
    </row>
    <row r="659" spans="1:34">
      <c r="A659" s="105" t="s">
        <v>215</v>
      </c>
      <c r="B659" s="101" t="s">
        <v>32</v>
      </c>
      <c r="C659" s="101" t="s">
        <v>89</v>
      </c>
      <c r="D659" s="101">
        <v>0</v>
      </c>
      <c r="E659" s="101">
        <v>0</v>
      </c>
      <c r="F659" s="101">
        <v>0</v>
      </c>
      <c r="G659" s="101">
        <v>0</v>
      </c>
      <c r="H659" s="101">
        <v>0</v>
      </c>
      <c r="I659" s="101">
        <v>8263538</v>
      </c>
      <c r="J659" s="101">
        <v>7661576</v>
      </c>
      <c r="K659" s="101">
        <v>5774988</v>
      </c>
      <c r="L659" s="101">
        <v>372315.83224000002</v>
      </c>
      <c r="M659" s="101">
        <v>94745.479349999994</v>
      </c>
      <c r="N659" s="101">
        <f>SUM(Query2[[#This Row],[Column5]],Query2[[#This Row],[Column6]])</f>
        <v>0</v>
      </c>
      <c r="O659" s="101">
        <f>SUM(Query2[[#This Row],[Column7]],Query2[[#This Row],[Column8]])</f>
        <v>0</v>
      </c>
      <c r="P659" s="101">
        <f>SUM(Query2[[#This Row],[Column10]],Query2[[#This Row],[Column11]])</f>
        <v>13436564</v>
      </c>
      <c r="Q659" s="101">
        <f>SUM(Query2[[#This Row],[Column12]],Query2[[#This Row],[Column13]])</f>
        <v>467061.31159</v>
      </c>
      <c r="R659" s="103" t="e">
        <f>(Query2[[#This Row],[Column4]]/D718)</f>
        <v>#DIV/0!</v>
      </c>
      <c r="S659" s="103" t="e">
        <f>(Query2[[#This Row],[Column15]]/O723)</f>
        <v>#DIV/0!</v>
      </c>
      <c r="T659" s="103" t="e">
        <f>(Query2[[#This Row],[Column14]]/N723)</f>
        <v>#DIV/0!</v>
      </c>
      <c r="U659" s="103">
        <f>(Query2[[#This Row],[Column9]]/I718)</f>
        <v>1.9102555063350102</v>
      </c>
      <c r="V659" s="103">
        <f>(Query2[[#This Row],[Column17]]/Q723)</f>
        <v>0.93073748645252041</v>
      </c>
      <c r="W659" s="103">
        <f>(Query2[[#This Row],[Column10]]+Query2[[#This Row],[Column11]]/J718+K718)</f>
        <v>8800329.235818781</v>
      </c>
      <c r="X659" s="104">
        <f>(Query2[[#This Row],[Column5]]+Query2[[#This Row],[Column6]])</f>
        <v>0</v>
      </c>
      <c r="Y659" s="104">
        <f>(Query2[[#This Row],[Column7]]+Query2[[#This Row],[Column8]])</f>
        <v>0</v>
      </c>
      <c r="Z659" s="104">
        <f>(Query2[[#This Row],[Column10]]+Query2[[#This Row],[Column11]])</f>
        <v>13436564</v>
      </c>
      <c r="AA659" s="104">
        <f>(Query2[[#This Row],[Column12]]+Query2[[#This Row],[Column13]])</f>
        <v>467061.31159</v>
      </c>
      <c r="AB659" s="104" t="e">
        <f t="shared" si="195"/>
        <v>#DIV/0!</v>
      </c>
      <c r="AC659" s="104" t="e">
        <f t="shared" si="196"/>
        <v>#DIV/0!</v>
      </c>
      <c r="AD659" s="104" t="e">
        <f t="shared" si="197"/>
        <v>#DIV/0!</v>
      </c>
      <c r="AE659" s="104">
        <f t="shared" si="198"/>
        <v>1246817.7637844931</v>
      </c>
      <c r="AF659" s="104">
        <f>(Query2[[#This Row],[Column12]]+Query2[[#This Row],[Column13]]/I718)</f>
        <v>372315.85414200783</v>
      </c>
      <c r="AG659" s="104">
        <f t="shared" si="199"/>
        <v>2582941.263241407</v>
      </c>
      <c r="AH659" s="102" t="s">
        <v>172</v>
      </c>
    </row>
    <row r="660" spans="1:34">
      <c r="A660" s="105" t="s">
        <v>215</v>
      </c>
      <c r="B660" s="101" t="s">
        <v>33</v>
      </c>
      <c r="C660" s="101" t="s">
        <v>89</v>
      </c>
      <c r="D660" s="101">
        <v>15386822</v>
      </c>
      <c r="E660" s="101">
        <v>128750</v>
      </c>
      <c r="F660" s="101">
        <v>47641184</v>
      </c>
      <c r="G660" s="101">
        <v>7944.048149100001</v>
      </c>
      <c r="H660" s="101">
        <v>1912292.0169440003</v>
      </c>
      <c r="I660" s="101">
        <v>34932317</v>
      </c>
      <c r="J660" s="101">
        <v>36590465</v>
      </c>
      <c r="K660" s="101">
        <v>43692916</v>
      </c>
      <c r="L660" s="101">
        <v>2079803.1572149999</v>
      </c>
      <c r="M660" s="101">
        <v>900242.00214610004</v>
      </c>
      <c r="N660" s="101">
        <f>SUM(Query2[[#This Row],[Column5]],Query2[[#This Row],[Column6]])</f>
        <v>47769934</v>
      </c>
      <c r="O660" s="101">
        <f>SUM(Query2[[#This Row],[Column7]],Query2[[#This Row],[Column8]])</f>
        <v>1920236.0650931003</v>
      </c>
      <c r="P660" s="101">
        <f>SUM(Query2[[#This Row],[Column10]],Query2[[#This Row],[Column11]])</f>
        <v>80283381</v>
      </c>
      <c r="Q660" s="101">
        <f>SUM(Query2[[#This Row],[Column12]],Query2[[#This Row],[Column13]])</f>
        <v>2980045.1593610998</v>
      </c>
      <c r="R660" s="103" t="e">
        <f>(Query2[[#This Row],[Column4]]/D719)</f>
        <v>#DIV/0!</v>
      </c>
      <c r="S660" s="103">
        <f>(Query2[[#This Row],[Column15]]/O724)</f>
        <v>0.97321322163137625</v>
      </c>
      <c r="T660" s="103">
        <f>(Query2[[#This Row],[Column14]]/N724)</f>
        <v>0.94793994723676012</v>
      </c>
      <c r="U660" s="103">
        <f>(Query2[[#This Row],[Column9]]/I719)</f>
        <v>45.293704942689693</v>
      </c>
      <c r="V660" s="103">
        <f>(Query2[[#This Row],[Column17]]/Q724)</f>
        <v>0.9997563066589128</v>
      </c>
      <c r="W660" s="103">
        <f>(Query2[[#This Row],[Column10]]+Query2[[#This Row],[Column11]]/J719+K719)</f>
        <v>36901175.451137498</v>
      </c>
      <c r="X660" s="104">
        <f>(Query2[[#This Row],[Column5]]+Query2[[#This Row],[Column6]])</f>
        <v>47769934</v>
      </c>
      <c r="Y660" s="104">
        <f>(Query2[[#This Row],[Column7]]+Query2[[#This Row],[Column8]])</f>
        <v>1920236.0650931003</v>
      </c>
      <c r="Z660" s="104">
        <f>(Query2[[#This Row],[Column10]]+Query2[[#This Row],[Column11]])</f>
        <v>80283381</v>
      </c>
      <c r="AA660" s="104">
        <f>(Query2[[#This Row],[Column12]]+Query2[[#This Row],[Column13]])</f>
        <v>2980045.1593610998</v>
      </c>
      <c r="AB660" s="104" t="e">
        <f t="shared" si="195"/>
        <v>#DIV/0!</v>
      </c>
      <c r="AC660" s="104" t="e">
        <f t="shared" si="196"/>
        <v>#DIV/0!</v>
      </c>
      <c r="AD660" s="104" t="e">
        <f t="shared" si="197"/>
        <v>#DIV/0!</v>
      </c>
      <c r="AE660" s="104">
        <f t="shared" si="198"/>
        <v>332037.25922016846</v>
      </c>
      <c r="AF660" s="104">
        <f>(Query2[[#This Row],[Column12]]+Query2[[#This Row],[Column13]]/I719)</f>
        <v>2079804.3244807047</v>
      </c>
      <c r="AG660" s="104">
        <f t="shared" si="199"/>
        <v>493978.40275659977</v>
      </c>
      <c r="AH660" s="102" t="s">
        <v>172</v>
      </c>
    </row>
    <row r="661" spans="1:34">
      <c r="A661" s="105" t="s">
        <v>215</v>
      </c>
      <c r="B661" s="101" t="s">
        <v>34</v>
      </c>
      <c r="C661" s="101" t="s">
        <v>89</v>
      </c>
      <c r="D661" s="101">
        <v>9710535</v>
      </c>
      <c r="E661" s="101">
        <v>29530</v>
      </c>
      <c r="F661" s="101">
        <v>26898356</v>
      </c>
      <c r="G661" s="101">
        <v>1487.5511751999998</v>
      </c>
      <c r="H661" s="101">
        <v>877768.10575351177</v>
      </c>
      <c r="I661" s="101">
        <v>47750539</v>
      </c>
      <c r="J661" s="101">
        <v>26692363</v>
      </c>
      <c r="K661" s="101">
        <v>30371735</v>
      </c>
      <c r="L661" s="101">
        <v>1556087.5564300001</v>
      </c>
      <c r="M661" s="101">
        <v>658433.74586710637</v>
      </c>
      <c r="N661" s="101">
        <f>SUM(Query2[[#This Row],[Column5]],Query2[[#This Row],[Column6]])</f>
        <v>26927886</v>
      </c>
      <c r="O661" s="101">
        <f>SUM(Query2[[#This Row],[Column7]],Query2[[#This Row],[Column8]])</f>
        <v>879255.6569287118</v>
      </c>
      <c r="P661" s="101">
        <f>SUM(Query2[[#This Row],[Column10]],Query2[[#This Row],[Column11]])</f>
        <v>57064098</v>
      </c>
      <c r="Q661" s="101">
        <f>SUM(Query2[[#This Row],[Column12]],Query2[[#This Row],[Column13]])</f>
        <v>2214521.3022971065</v>
      </c>
      <c r="R661" s="103">
        <f>(Query2[[#This Row],[Column4]]/D720)</f>
        <v>2202.4347924699478</v>
      </c>
      <c r="S661" s="103">
        <f>(Query2[[#This Row],[Column15]]/O725)</f>
        <v>0.94295756015009236</v>
      </c>
      <c r="T661" s="103">
        <f>(Query2[[#This Row],[Column14]]/N725)</f>
        <v>0.93422452791070043</v>
      </c>
      <c r="U661" s="103">
        <f>(Query2[[#This Row],[Column9]]/I720)</f>
        <v>21.278571005232909</v>
      </c>
      <c r="V661" s="103">
        <f>(Query2[[#This Row],[Column17]]/Q725)</f>
        <v>1.008941643624069</v>
      </c>
      <c r="W661" s="103">
        <f>(Query2[[#This Row],[Column10]]+Query2[[#This Row],[Column11]]/J720+K720)</f>
        <v>27939881.44761603</v>
      </c>
      <c r="X661" s="104">
        <f>(Query2[[#This Row],[Column5]]+Query2[[#This Row],[Column6]])</f>
        <v>26927886</v>
      </c>
      <c r="Y661" s="104">
        <f>(Query2[[#This Row],[Column7]]+Query2[[#This Row],[Column8]])</f>
        <v>879255.6569287118</v>
      </c>
      <c r="Z661" s="104">
        <f>(Query2[[#This Row],[Column10]]+Query2[[#This Row],[Column11]])</f>
        <v>57064098</v>
      </c>
      <c r="AA661" s="104">
        <f>(Query2[[#This Row],[Column12]]+Query2[[#This Row],[Column13]])</f>
        <v>2214521.3022971065</v>
      </c>
      <c r="AB661" s="104">
        <f t="shared" si="195"/>
        <v>3535.7917741708334</v>
      </c>
      <c r="AC661" s="104">
        <f t="shared" si="196"/>
        <v>0.81628545704241329</v>
      </c>
      <c r="AD661" s="104">
        <f t="shared" si="197"/>
        <v>24.80108868224087</v>
      </c>
      <c r="AE661" s="104">
        <f t="shared" si="198"/>
        <v>1362336.8025497238</v>
      </c>
      <c r="AF661" s="104">
        <f>(Query2[[#This Row],[Column12]]+Query2[[#This Row],[Column13]]/I720)</f>
        <v>1556087.8498409125</v>
      </c>
      <c r="AG661" s="104">
        <f t="shared" si="199"/>
        <v>2439964.555912992</v>
      </c>
      <c r="AH661" s="102" t="s">
        <v>172</v>
      </c>
    </row>
    <row r="662" spans="1:34">
      <c r="A662" s="105" t="s">
        <v>215</v>
      </c>
      <c r="B662" s="101" t="s">
        <v>24</v>
      </c>
      <c r="C662" s="101" t="s">
        <v>89</v>
      </c>
      <c r="D662" s="101">
        <v>36893</v>
      </c>
      <c r="E662" s="101">
        <v>413</v>
      </c>
      <c r="F662" s="101">
        <v>108823</v>
      </c>
      <c r="G662" s="101">
        <v>22.28</v>
      </c>
      <c r="H662" s="101">
        <v>3056.0793491000313</v>
      </c>
      <c r="I662" s="101">
        <v>13013281</v>
      </c>
      <c r="J662" s="101">
        <v>7589193</v>
      </c>
      <c r="K662" s="101">
        <v>5004421</v>
      </c>
      <c r="L662" s="101">
        <v>372109.20535949996</v>
      </c>
      <c r="M662" s="101">
        <v>86471.063674700068</v>
      </c>
      <c r="N662" s="101">
        <f>SUM(Query2[[#This Row],[Column5]],Query2[[#This Row],[Column6]])</f>
        <v>109236</v>
      </c>
      <c r="O662" s="101">
        <f>SUM(Query2[[#This Row],[Column7]],Query2[[#This Row],[Column8]])</f>
        <v>3078.3593491000315</v>
      </c>
      <c r="P662" s="101">
        <f>SUM(Query2[[#This Row],[Column10]],Query2[[#This Row],[Column11]])</f>
        <v>12593614</v>
      </c>
      <c r="Q662" s="101">
        <f>SUM(Query2[[#This Row],[Column12]],Query2[[#This Row],[Column13]])</f>
        <v>458580.2690342</v>
      </c>
      <c r="R662" s="103">
        <f>(Query2[[#This Row],[Column4]]/D721)</f>
        <v>6.3542886668963146</v>
      </c>
      <c r="S662" s="103">
        <f>(Query2[[#This Row],[Column15]]/O726)</f>
        <v>1.0140654700716272</v>
      </c>
      <c r="T662" s="103">
        <f>(Query2[[#This Row],[Column14]]/N726)</f>
        <v>0.97059842729574841</v>
      </c>
      <c r="U662" s="103">
        <f>(Query2[[#This Row],[Column9]]/I721)</f>
        <v>16.570905210560429</v>
      </c>
      <c r="V662" s="103">
        <f>(Query2[[#This Row],[Column17]]/Q726)</f>
        <v>1.0279047750353523</v>
      </c>
      <c r="W662" s="103">
        <f>(Query2[[#This Row],[Column10]]+Query2[[#This Row],[Column11]]/J721+K721)</f>
        <v>8036691.5369726913</v>
      </c>
      <c r="X662" s="104">
        <f>(Query2[[#This Row],[Column5]]+Query2[[#This Row],[Column6]])</f>
        <v>109236</v>
      </c>
      <c r="Y662" s="104">
        <f>(Query2[[#This Row],[Column7]]+Query2[[#This Row],[Column8]])</f>
        <v>3078.3593491000315</v>
      </c>
      <c r="Z662" s="104">
        <f>(Query2[[#This Row],[Column10]]+Query2[[#This Row],[Column11]])</f>
        <v>12593614</v>
      </c>
      <c r="AA662" s="104">
        <f>(Query2[[#This Row],[Column12]]+Query2[[#This Row],[Column13]])</f>
        <v>458580.2690342</v>
      </c>
      <c r="AB662" s="104">
        <f t="shared" si="195"/>
        <v>16419.689482549576</v>
      </c>
      <c r="AC662" s="104">
        <f t="shared" si="196"/>
        <v>21.575118374095762</v>
      </c>
      <c r="AD662" s="104">
        <f t="shared" si="197"/>
        <v>355.82414743368929</v>
      </c>
      <c r="AE662" s="104">
        <f t="shared" si="198"/>
        <v>470271.81961802737</v>
      </c>
      <c r="AF662" s="104">
        <f>(Query2[[#This Row],[Column12]]+Query2[[#This Row],[Column13]]/I721)</f>
        <v>372109.31547037821</v>
      </c>
      <c r="AG662" s="104">
        <f t="shared" si="199"/>
        <v>399173.5698215607</v>
      </c>
      <c r="AH662" s="102" t="s">
        <v>172</v>
      </c>
    </row>
    <row r="663" spans="1:34">
      <c r="A663" s="105" t="s">
        <v>215</v>
      </c>
      <c r="B663" s="101" t="s">
        <v>35</v>
      </c>
      <c r="C663" s="101" t="s">
        <v>89</v>
      </c>
      <c r="D663" s="101">
        <v>41936</v>
      </c>
      <c r="E663" s="101">
        <v>196</v>
      </c>
      <c r="F663" s="101">
        <v>184211</v>
      </c>
      <c r="G663" s="101">
        <v>3.0739999999999998</v>
      </c>
      <c r="H663" s="101">
        <v>5461.1704274000003</v>
      </c>
      <c r="I663" s="101">
        <v>2578383</v>
      </c>
      <c r="J663" s="101">
        <v>2514457</v>
      </c>
      <c r="K663" s="101">
        <v>1806155</v>
      </c>
      <c r="L663" s="101">
        <v>98679.520090000005</v>
      </c>
      <c r="M663" s="101">
        <v>26965.874856800005</v>
      </c>
      <c r="N663" s="101">
        <f>SUM(Query2[[#This Row],[Column5]],Query2[[#This Row],[Column6]])</f>
        <v>184407</v>
      </c>
      <c r="O663" s="101">
        <f>SUM(Query2[[#This Row],[Column7]],Query2[[#This Row],[Column8]])</f>
        <v>5464.2444273999999</v>
      </c>
      <c r="P663" s="101">
        <f>SUM(Query2[[#This Row],[Column10]],Query2[[#This Row],[Column11]])</f>
        <v>4320612</v>
      </c>
      <c r="Q663" s="101">
        <f>SUM(Query2[[#This Row],[Column12]],Query2[[#This Row],[Column13]])</f>
        <v>125645.39494680001</v>
      </c>
      <c r="R663" s="103">
        <f>(Query2[[#This Row],[Column4]]/D722)</f>
        <v>7.0221031480241125</v>
      </c>
      <c r="S663" s="103">
        <f>(Query2[[#This Row],[Column15]]/O727)</f>
        <v>0.67524539969189579</v>
      </c>
      <c r="T663" s="103">
        <f>(Query2[[#This Row],[Column14]]/N727)</f>
        <v>0.66355651350991518</v>
      </c>
      <c r="U663" s="103">
        <f>(Query2[[#This Row],[Column9]]/I722)</f>
        <v>4.9252967537602821</v>
      </c>
      <c r="V663" s="103">
        <f>(Query2[[#This Row],[Column17]]/Q727)</f>
        <v>0.98117011525136</v>
      </c>
      <c r="W663" s="103">
        <f>(Query2[[#This Row],[Column10]]+Query2[[#This Row],[Column11]]/J722+K722)</f>
        <v>2807490.3981644711</v>
      </c>
      <c r="X663" s="104">
        <f>(Query2[[#This Row],[Column5]]+Query2[[#This Row],[Column6]])</f>
        <v>184407</v>
      </c>
      <c r="Y663" s="104">
        <f>(Query2[[#This Row],[Column7]]+Query2[[#This Row],[Column8]])</f>
        <v>5464.2444273999999</v>
      </c>
      <c r="Z663" s="104">
        <f>(Query2[[#This Row],[Column10]]+Query2[[#This Row],[Column11]])</f>
        <v>4320612</v>
      </c>
      <c r="AA663" s="104">
        <f>(Query2[[#This Row],[Column12]]+Query2[[#This Row],[Column13]])</f>
        <v>125645.39494680001</v>
      </c>
      <c r="AB663" s="104">
        <f t="shared" si="195"/>
        <v>20042.205081465392</v>
      </c>
      <c r="AC663" s="104">
        <f t="shared" si="196"/>
        <v>9.6178817832886789</v>
      </c>
      <c r="AD663" s="104">
        <f t="shared" si="197"/>
        <v>630.35432016075015</v>
      </c>
      <c r="AE663" s="104">
        <f t="shared" si="198"/>
        <v>311302.07944644167</v>
      </c>
      <c r="AF663" s="104">
        <f>(Query2[[#This Row],[Column12]]+Query2[[#This Row],[Column13]]/I722)</f>
        <v>98679.571600941519</v>
      </c>
      <c r="AG663" s="104">
        <f t="shared" si="199"/>
        <v>531509.55975380994</v>
      </c>
      <c r="AH663" s="102" t="s">
        <v>172</v>
      </c>
    </row>
    <row r="664" spans="1:34">
      <c r="A664" s="105" t="s">
        <v>215</v>
      </c>
      <c r="B664" s="101" t="s">
        <v>36</v>
      </c>
      <c r="C664" s="101" t="s">
        <v>89</v>
      </c>
      <c r="D664" s="101">
        <v>1481934</v>
      </c>
      <c r="E664" s="101">
        <v>14032</v>
      </c>
      <c r="F664" s="101">
        <v>3774224</v>
      </c>
      <c r="G664" s="101">
        <v>728.86563000000001</v>
      </c>
      <c r="H664" s="101">
        <v>272931.94036000001</v>
      </c>
      <c r="I664" s="101">
        <v>6224601</v>
      </c>
      <c r="J664" s="101">
        <v>4075280</v>
      </c>
      <c r="K664" s="101">
        <v>2796769</v>
      </c>
      <c r="L664" s="101">
        <v>186769.59892019999</v>
      </c>
      <c r="M664" s="101">
        <v>55856.79507</v>
      </c>
      <c r="N664" s="101">
        <f>SUM(Query2[[#This Row],[Column5]],Query2[[#This Row],[Column6]])</f>
        <v>3788256</v>
      </c>
      <c r="O664" s="101">
        <f>SUM(Query2[[#This Row],[Column7]],Query2[[#This Row],[Column8]])</f>
        <v>273660.80599000002</v>
      </c>
      <c r="P664" s="101">
        <f>SUM(Query2[[#This Row],[Column10]],Query2[[#This Row],[Column11]])</f>
        <v>6872049</v>
      </c>
      <c r="Q664" s="101">
        <f>SUM(Query2[[#This Row],[Column12]],Query2[[#This Row],[Column13]])</f>
        <v>242626.39399019998</v>
      </c>
      <c r="R664" s="103" t="e">
        <f>(Query2[[#This Row],[Column4]]/D723)</f>
        <v>#DIV/0!</v>
      </c>
      <c r="S664" s="103">
        <f>(Query2[[#This Row],[Column15]]/O728)</f>
        <v>0.86460745499824687</v>
      </c>
      <c r="T664" s="103">
        <f>(Query2[[#This Row],[Column14]]/N728)</f>
        <v>0.95976723923672747</v>
      </c>
      <c r="U664" s="103">
        <f>(Query2[[#This Row],[Column9]]/I723)</f>
        <v>0.74603756746679384</v>
      </c>
      <c r="V664" s="103">
        <f>(Query2[[#This Row],[Column17]]/Q728)</f>
        <v>0.9927496363395294</v>
      </c>
      <c r="W664" s="103">
        <f>(Query2[[#This Row],[Column10]]+Query2[[#This Row],[Column11]]/J723+K723)</f>
        <v>10374202.338849595</v>
      </c>
      <c r="X664" s="104">
        <f>(Query2[[#This Row],[Column5]]+Query2[[#This Row],[Column6]])</f>
        <v>3788256</v>
      </c>
      <c r="Y664" s="104">
        <f>(Query2[[#This Row],[Column7]]+Query2[[#This Row],[Column8]])</f>
        <v>273660.80599000002</v>
      </c>
      <c r="Z664" s="104">
        <f>(Query2[[#This Row],[Column10]]+Query2[[#This Row],[Column11]])</f>
        <v>6872049</v>
      </c>
      <c r="AA664" s="104">
        <f>(Query2[[#This Row],[Column12]]+Query2[[#This Row],[Column13]])</f>
        <v>242626.39399019998</v>
      </c>
      <c r="AB664" s="104" t="e">
        <f t="shared" si="195"/>
        <v>#DIV/0!</v>
      </c>
      <c r="AC664" s="104" t="e">
        <f t="shared" si="196"/>
        <v>#DIV/0!</v>
      </c>
      <c r="AD664" s="104" t="e">
        <f t="shared" si="197"/>
        <v>#DIV/0!</v>
      </c>
      <c r="AE664" s="104">
        <f t="shared" si="198"/>
        <v>6695046.7739555938</v>
      </c>
      <c r="AF664" s="104">
        <f>(Query2[[#This Row],[Column12]]+Query2[[#This Row],[Column13]]/I723)</f>
        <v>186769.60561480862</v>
      </c>
      <c r="AG664" s="104">
        <f t="shared" si="199"/>
        <v>8253718.7549451683</v>
      </c>
      <c r="AH664" s="102" t="s">
        <v>172</v>
      </c>
    </row>
    <row r="665" spans="1:34">
      <c r="A665" s="105" t="s">
        <v>215</v>
      </c>
      <c r="B665" s="101" t="s">
        <v>37</v>
      </c>
      <c r="C665" s="101" t="s">
        <v>89</v>
      </c>
      <c r="D665" s="101">
        <v>80796</v>
      </c>
      <c r="E665" s="101">
        <v>5263</v>
      </c>
      <c r="F665" s="101">
        <v>292730</v>
      </c>
      <c r="G665" s="101">
        <v>215.59700000000001</v>
      </c>
      <c r="H665" s="101">
        <v>10432.370024000002</v>
      </c>
      <c r="I665" s="101">
        <v>4437204</v>
      </c>
      <c r="J665" s="101">
        <v>5793371</v>
      </c>
      <c r="K665" s="101">
        <v>3910126</v>
      </c>
      <c r="L665" s="101">
        <v>322839.80002999998</v>
      </c>
      <c r="M665" s="101">
        <v>37107.115820899999</v>
      </c>
      <c r="N665" s="101">
        <f>SUM(Query2[[#This Row],[Column5]],Query2[[#This Row],[Column6]])</f>
        <v>297993</v>
      </c>
      <c r="O665" s="101">
        <f>SUM(Query2[[#This Row],[Column7]],Query2[[#This Row],[Column8]])</f>
        <v>10647.967024000001</v>
      </c>
      <c r="P665" s="101">
        <f>SUM(Query2[[#This Row],[Column10]],Query2[[#This Row],[Column11]])</f>
        <v>9703497</v>
      </c>
      <c r="Q665" s="101">
        <f>SUM(Query2[[#This Row],[Column12]],Query2[[#This Row],[Column13]])</f>
        <v>359946.9158509</v>
      </c>
      <c r="R665" s="103">
        <f>(Query2[[#This Row],[Column4]]/D724)</f>
        <v>5.2777339214988353E-3</v>
      </c>
      <c r="S665" s="103">
        <f>(Query2[[#This Row],[Column15]]/O729)</f>
        <v>0.92212756143384544</v>
      </c>
      <c r="T665" s="103">
        <f>(Query2[[#This Row],[Column14]]/N729)</f>
        <v>0.94960294192627337</v>
      </c>
      <c r="U665" s="103">
        <f>(Query2[[#This Row],[Column9]]/I724)</f>
        <v>0.12499179928676542</v>
      </c>
      <c r="V665" s="103">
        <f>(Query2[[#This Row],[Column17]]/Q729)</f>
        <v>1.0338162574508412</v>
      </c>
      <c r="W665" s="103">
        <f>(Query2[[#This Row],[Column10]]+Query2[[#This Row],[Column11]]/J724+K724)</f>
        <v>50680812.105652511</v>
      </c>
      <c r="X665" s="104">
        <f>(Query2[[#This Row],[Column5]]+Query2[[#This Row],[Column6]])</f>
        <v>297993</v>
      </c>
      <c r="Y665" s="104">
        <f>(Query2[[#This Row],[Column7]]+Query2[[#This Row],[Column8]])</f>
        <v>10647.967024000001</v>
      </c>
      <c r="Z665" s="104">
        <f>(Query2[[#This Row],[Column10]]+Query2[[#This Row],[Column11]])</f>
        <v>9703497</v>
      </c>
      <c r="AA665" s="104">
        <f>(Query2[[#This Row],[Column12]]+Query2[[#This Row],[Column13]])</f>
        <v>359946.9158509</v>
      </c>
      <c r="AB665" s="104">
        <f t="shared" si="195"/>
        <v>50270584.163353905</v>
      </c>
      <c r="AC665" s="104">
        <f t="shared" si="196"/>
        <v>8165.2938921942687</v>
      </c>
      <c r="AD665" s="104">
        <f t="shared" si="197"/>
        <v>131017.28322682518</v>
      </c>
      <c r="AE665" s="104">
        <f t="shared" si="198"/>
        <v>46969604.294000603</v>
      </c>
      <c r="AF665" s="104">
        <f>(Query2[[#This Row],[Column12]]+Query2[[#This Row],[Column13]]/I724)</f>
        <v>322839.80107527203</v>
      </c>
      <c r="AG665" s="104">
        <f t="shared" si="199"/>
        <v>37009306.264436349</v>
      </c>
      <c r="AH665" s="102" t="s">
        <v>172</v>
      </c>
    </row>
    <row r="666" spans="1:34">
      <c r="A666" s="105" t="s">
        <v>215</v>
      </c>
      <c r="B666" s="101" t="s">
        <v>38</v>
      </c>
      <c r="C666" s="101" t="s">
        <v>89</v>
      </c>
      <c r="D666" s="101">
        <v>0</v>
      </c>
      <c r="E666" s="101">
        <v>0</v>
      </c>
      <c r="F666" s="101">
        <v>0</v>
      </c>
      <c r="G666" s="101">
        <v>0</v>
      </c>
      <c r="H666" s="101">
        <v>0</v>
      </c>
      <c r="I666" s="101">
        <v>5034027</v>
      </c>
      <c r="J666" s="101">
        <v>4264204</v>
      </c>
      <c r="K666" s="101">
        <v>3098832</v>
      </c>
      <c r="L666" s="101">
        <v>177450.81919000001</v>
      </c>
      <c r="M666" s="101">
        <v>39888.04853</v>
      </c>
      <c r="N666" s="101">
        <f>SUM(Query2[[#This Row],[Column5]],Query2[[#This Row],[Column6]])</f>
        <v>0</v>
      </c>
      <c r="O666" s="101">
        <f>SUM(Query2[[#This Row],[Column7]],Query2[[#This Row],[Column8]])</f>
        <v>0</v>
      </c>
      <c r="P666" s="101">
        <f>SUM(Query2[[#This Row],[Column10]],Query2[[#This Row],[Column11]])</f>
        <v>7363036</v>
      </c>
      <c r="Q666" s="101">
        <f>SUM(Query2[[#This Row],[Column12]],Query2[[#This Row],[Column13]])</f>
        <v>217338.86772000001</v>
      </c>
      <c r="R666" s="103">
        <f>(Query2[[#This Row],[Column4]]/D725)</f>
        <v>0</v>
      </c>
      <c r="S666" s="103" t="e">
        <f>(Query2[[#This Row],[Column15]]/O730)</f>
        <v>#DIV/0!</v>
      </c>
      <c r="T666" s="103" t="e">
        <f>(Query2[[#This Row],[Column14]]/N730)</f>
        <v>#DIV/0!</v>
      </c>
      <c r="U666" s="103">
        <f>(Query2[[#This Row],[Column9]]/I725)</f>
        <v>0.110932737240914</v>
      </c>
      <c r="V666" s="103">
        <f>(Query2[[#This Row],[Column17]]/Q730)</f>
        <v>0.97630300017347516</v>
      </c>
      <c r="W666" s="103">
        <f>(Query2[[#This Row],[Column10]]+Query2[[#This Row],[Column11]]/J725+K725)</f>
        <v>35081688.116401941</v>
      </c>
      <c r="X666" s="104">
        <f>(Query2[[#This Row],[Column5]]+Query2[[#This Row],[Column6]])</f>
        <v>0</v>
      </c>
      <c r="Y666" s="104">
        <f>(Query2[[#This Row],[Column7]]+Query2[[#This Row],[Column8]])</f>
        <v>0</v>
      </c>
      <c r="Z666" s="104">
        <f>(Query2[[#This Row],[Column10]]+Query2[[#This Row],[Column11]])</f>
        <v>7363036</v>
      </c>
      <c r="AA666" s="104">
        <f>(Query2[[#This Row],[Column12]]+Query2[[#This Row],[Column13]])</f>
        <v>217338.86772000001</v>
      </c>
      <c r="AB666" s="104">
        <f t="shared" si="195"/>
        <v>28792153.80499693</v>
      </c>
      <c r="AC666" s="104">
        <f t="shared" si="196"/>
        <v>1448.7781107820967</v>
      </c>
      <c r="AD666" s="104">
        <f t="shared" si="197"/>
        <v>33109.904772027672</v>
      </c>
      <c r="AE666" s="104">
        <f t="shared" si="198"/>
        <v>32362901.444846448</v>
      </c>
      <c r="AF666" s="104">
        <f>(Query2[[#This Row],[Column12]]+Query2[[#This Row],[Column13]]/I725)</f>
        <v>177450.82006899617</v>
      </c>
      <c r="AG666" s="104">
        <f t="shared" si="199"/>
        <v>26621824.679111943</v>
      </c>
      <c r="AH666" s="102" t="s">
        <v>172</v>
      </c>
    </row>
    <row r="667" spans="1:34">
      <c r="A667" s="105" t="s">
        <v>215</v>
      </c>
      <c r="B667" s="101" t="s">
        <v>39</v>
      </c>
      <c r="C667" s="101" t="s">
        <v>89</v>
      </c>
      <c r="D667" s="101">
        <v>2703</v>
      </c>
      <c r="E667" s="101">
        <v>83</v>
      </c>
      <c r="F667" s="101">
        <v>8054</v>
      </c>
      <c r="G667" s="101">
        <v>3.0096620000000001</v>
      </c>
      <c r="H667" s="101">
        <v>642.09119859999998</v>
      </c>
      <c r="I667" s="101">
        <v>4218586</v>
      </c>
      <c r="J667" s="101">
        <v>5024119</v>
      </c>
      <c r="K667" s="101">
        <v>2772048</v>
      </c>
      <c r="L667" s="101">
        <v>239200.35079999999</v>
      </c>
      <c r="M667" s="101">
        <v>49437.4469971</v>
      </c>
      <c r="N667" s="101">
        <f>SUM(Query2[[#This Row],[Column5]],Query2[[#This Row],[Column6]])</f>
        <v>8137</v>
      </c>
      <c r="O667" s="101">
        <f>SUM(Query2[[#This Row],[Column7]],Query2[[#This Row],[Column8]])</f>
        <v>645.10086060000003</v>
      </c>
      <c r="P667" s="101">
        <f>SUM(Query2[[#This Row],[Column10]],Query2[[#This Row],[Column11]])</f>
        <v>7796167</v>
      </c>
      <c r="Q667" s="101">
        <f>SUM(Query2[[#This Row],[Column12]],Query2[[#This Row],[Column13]])</f>
        <v>288637.79779709998</v>
      </c>
      <c r="R667" s="103">
        <f>(Query2[[#This Row],[Column4]]/D726)</f>
        <v>7.3311635475996742E-2</v>
      </c>
      <c r="S667" s="103">
        <f>(Query2[[#This Row],[Column15]]/O731)</f>
        <v>0.96060581048329186</v>
      </c>
      <c r="T667" s="103">
        <f>(Query2[[#This Row],[Column14]]/N731)</f>
        <v>1.0566160238930009</v>
      </c>
      <c r="U667" s="103">
        <f>(Query2[[#This Row],[Column9]]/I726)</f>
        <v>0.32293081238351073</v>
      </c>
      <c r="V667" s="103">
        <f>(Query2[[#This Row],[Column17]]/Q731)</f>
        <v>0.97389580852992397</v>
      </c>
      <c r="W667" s="103">
        <f>(Query2[[#This Row],[Column10]]+Query2[[#This Row],[Column11]]/J726+K726)</f>
        <v>9948897.367008809</v>
      </c>
      <c r="X667" s="104">
        <f>(Query2[[#This Row],[Column5]]+Query2[[#This Row],[Column6]])</f>
        <v>8137</v>
      </c>
      <c r="Y667" s="104">
        <f>(Query2[[#This Row],[Column7]]+Query2[[#This Row],[Column8]])</f>
        <v>645.10086060000003</v>
      </c>
      <c r="Z667" s="104">
        <f>(Query2[[#This Row],[Column10]]+Query2[[#This Row],[Column11]])</f>
        <v>7796167</v>
      </c>
      <c r="AA667" s="104">
        <f>(Query2[[#This Row],[Column12]]+Query2[[#This Row],[Column13]])</f>
        <v>288637.79779709998</v>
      </c>
      <c r="AB667" s="104">
        <f t="shared" si="195"/>
        <v>112171.38369351567</v>
      </c>
      <c r="AC667" s="104">
        <f t="shared" si="196"/>
        <v>20.966015754198537</v>
      </c>
      <c r="AD667" s="104">
        <f t="shared" si="197"/>
        <v>405.04157851912123</v>
      </c>
      <c r="AE667" s="104">
        <f t="shared" si="198"/>
        <v>5289300.9384272154</v>
      </c>
      <c r="AF667" s="104">
        <f>(Query2[[#This Row],[Column12]]+Query2[[#This Row],[Column13]]/I726)</f>
        <v>239200.35458441376</v>
      </c>
      <c r="AG667" s="104">
        <f t="shared" si="199"/>
        <v>7553083.3769894838</v>
      </c>
      <c r="AH667" s="102" t="s">
        <v>172</v>
      </c>
    </row>
    <row r="668" spans="1:34">
      <c r="A668" s="105" t="s">
        <v>215</v>
      </c>
      <c r="B668" s="101" t="s">
        <v>40</v>
      </c>
      <c r="C668" s="101" t="s">
        <v>89</v>
      </c>
      <c r="D668" s="101">
        <v>2331935</v>
      </c>
      <c r="E668" s="101">
        <v>11531</v>
      </c>
      <c r="F668" s="101">
        <v>4535716</v>
      </c>
      <c r="G668" s="101">
        <v>551.45471469999995</v>
      </c>
      <c r="H668" s="101">
        <v>155375.00067850002</v>
      </c>
      <c r="I668" s="101">
        <v>16492962</v>
      </c>
      <c r="J668" s="101">
        <v>8061838</v>
      </c>
      <c r="K668" s="101">
        <v>10050441</v>
      </c>
      <c r="L668" s="101">
        <v>359452.66797590005</v>
      </c>
      <c r="M668" s="101">
        <v>192705.5985197007</v>
      </c>
      <c r="N668" s="101">
        <f>SUM(Query2[[#This Row],[Column5]],Query2[[#This Row],[Column6]])</f>
        <v>4547247</v>
      </c>
      <c r="O668" s="101">
        <f>SUM(Query2[[#This Row],[Column7]],Query2[[#This Row],[Column8]])</f>
        <v>155926.45539320001</v>
      </c>
      <c r="P668" s="101">
        <f>SUM(Query2[[#This Row],[Column10]],Query2[[#This Row],[Column11]])</f>
        <v>18112279</v>
      </c>
      <c r="Q668" s="101">
        <f>SUM(Query2[[#This Row],[Column12]],Query2[[#This Row],[Column13]])</f>
        <v>552158.26649560081</v>
      </c>
      <c r="R668" s="103">
        <f>(Query2[[#This Row],[Column4]]/D727)</f>
        <v>41.055916477402768</v>
      </c>
      <c r="S668" s="103">
        <f>(Query2[[#This Row],[Column15]]/O732)</f>
        <v>1.0099154085930431</v>
      </c>
      <c r="T668" s="103">
        <f>(Query2[[#This Row],[Column14]]/N732)</f>
        <v>0.96291894068999861</v>
      </c>
      <c r="U668" s="103">
        <f>(Query2[[#This Row],[Column9]]/I727)</f>
        <v>6.1862890094750629</v>
      </c>
      <c r="V668" s="103">
        <f>(Query2[[#This Row],[Column17]]/Q732)</f>
        <v>1.0405249435113648</v>
      </c>
      <c r="W668" s="103">
        <f>(Query2[[#This Row],[Column10]]+Query2[[#This Row],[Column11]]/J727+K727)</f>
        <v>9918584.9302783571</v>
      </c>
      <c r="X668" s="104">
        <f>(Query2[[#This Row],[Column5]]+Query2[[#This Row],[Column6]])</f>
        <v>4547247</v>
      </c>
      <c r="Y668" s="104">
        <f>(Query2[[#This Row],[Column7]]+Query2[[#This Row],[Column8]])</f>
        <v>155926.45539320001</v>
      </c>
      <c r="Z668" s="104">
        <f>(Query2[[#This Row],[Column10]]+Query2[[#This Row],[Column11]])</f>
        <v>18112279</v>
      </c>
      <c r="AA668" s="104">
        <f>(Query2[[#This Row],[Column12]]+Query2[[#This Row],[Column13]])</f>
        <v>552158.26649560081</v>
      </c>
      <c r="AB668" s="104">
        <f t="shared" si="195"/>
        <v>277744.01249978738</v>
      </c>
      <c r="AC668" s="104">
        <f t="shared" si="196"/>
        <v>3.8904054465078612</v>
      </c>
      <c r="AD668" s="104">
        <f t="shared" si="197"/>
        <v>210.88918818993292</v>
      </c>
      <c r="AE668" s="104">
        <f t="shared" si="198"/>
        <v>1957702.9283163359</v>
      </c>
      <c r="AF668" s="104">
        <f>(Query2[[#This Row],[Column12]]+Query2[[#This Row],[Column13]]/I727)</f>
        <v>359452.74025718746</v>
      </c>
      <c r="AG668" s="104">
        <f t="shared" si="199"/>
        <v>2557183.6964394157</v>
      </c>
      <c r="AH668" s="102" t="s">
        <v>172</v>
      </c>
    </row>
    <row r="669" spans="1:34">
      <c r="A669" s="105" t="s">
        <v>215</v>
      </c>
      <c r="B669" s="101" t="s">
        <v>41</v>
      </c>
      <c r="C669" s="101" t="s">
        <v>89</v>
      </c>
      <c r="D669" s="101">
        <v>2858282</v>
      </c>
      <c r="E669" s="101">
        <v>42222</v>
      </c>
      <c r="F669" s="101">
        <v>7674365</v>
      </c>
      <c r="G669" s="101">
        <v>1537.0024781</v>
      </c>
      <c r="H669" s="101">
        <v>281222.42850169999</v>
      </c>
      <c r="I669" s="101">
        <v>1154528</v>
      </c>
      <c r="J669" s="101">
        <v>635585</v>
      </c>
      <c r="K669" s="101">
        <v>560573</v>
      </c>
      <c r="L669" s="101">
        <v>28752.337610999999</v>
      </c>
      <c r="M669" s="101">
        <v>9525.8591740000011</v>
      </c>
      <c r="N669" s="101">
        <f>SUM(Query2[[#This Row],[Column5]],Query2[[#This Row],[Column6]])</f>
        <v>7716587</v>
      </c>
      <c r="O669" s="101">
        <f>SUM(Query2[[#This Row],[Column7]],Query2[[#This Row],[Column8]])</f>
        <v>282759.4309798</v>
      </c>
      <c r="P669" s="101">
        <f>SUM(Query2[[#This Row],[Column10]],Query2[[#This Row],[Column11]])</f>
        <v>1196158</v>
      </c>
      <c r="Q669" s="101">
        <f>SUM(Query2[[#This Row],[Column12]],Query2[[#This Row],[Column13]])</f>
        <v>38278.196785</v>
      </c>
      <c r="R669" s="103">
        <f>(Query2[[#This Row],[Column4]]/D728)</f>
        <v>1.8996968627521353</v>
      </c>
      <c r="S669" s="103">
        <f>(Query2[[#This Row],[Column15]]/O733)</f>
        <v>0.95593798490855075</v>
      </c>
      <c r="T669" s="103">
        <f>(Query2[[#This Row],[Column14]]/N733)</f>
        <v>0.95710318464385469</v>
      </c>
      <c r="U669" s="103">
        <f>(Query2[[#This Row],[Column9]]/I728)</f>
        <v>0.18122316153208262</v>
      </c>
      <c r="V669" s="103">
        <f>(Query2[[#This Row],[Column17]]/Q733)</f>
        <v>1.0333442893027727</v>
      </c>
      <c r="W669" s="103">
        <f>(Query2[[#This Row],[Column10]]+Query2[[#This Row],[Column11]]/J728+K728)</f>
        <v>3515174.1345689017</v>
      </c>
      <c r="X669" s="104">
        <f>(Query2[[#This Row],[Column5]]+Query2[[#This Row],[Column6]])</f>
        <v>7716587</v>
      </c>
      <c r="Y669" s="104">
        <f>(Query2[[#This Row],[Column7]]+Query2[[#This Row],[Column8]])</f>
        <v>282759.4309798</v>
      </c>
      <c r="Z669" s="104">
        <f>(Query2[[#This Row],[Column10]]+Query2[[#This Row],[Column11]])</f>
        <v>1196158</v>
      </c>
      <c r="AA669" s="104">
        <f>(Query2[[#This Row],[Column12]]+Query2[[#This Row],[Column13]])</f>
        <v>38278.196785</v>
      </c>
      <c r="AB669" s="104">
        <f t="shared" si="195"/>
        <v>3931947.331051263</v>
      </c>
      <c r="AC669" s="104">
        <f t="shared" si="196"/>
        <v>833.76507069104127</v>
      </c>
      <c r="AD669" s="104">
        <f t="shared" si="197"/>
        <v>15965.612718737684</v>
      </c>
      <c r="AE669" s="104">
        <f t="shared" si="198"/>
        <v>3066999.3175087264</v>
      </c>
      <c r="AF669" s="104">
        <f>(Query2[[#This Row],[Column12]]+Query2[[#This Row],[Column13]]/I728)</f>
        <v>28752.339106248546</v>
      </c>
      <c r="AG669" s="104">
        <f t="shared" si="199"/>
        <v>4165695.452001357</v>
      </c>
      <c r="AH669" s="102" t="s">
        <v>172</v>
      </c>
    </row>
    <row r="670" spans="1:34">
      <c r="A670" s="105" t="s">
        <v>215</v>
      </c>
      <c r="B670" s="101" t="s">
        <v>42</v>
      </c>
      <c r="C670" s="101" t="s">
        <v>89</v>
      </c>
      <c r="D670" s="101">
        <v>0</v>
      </c>
      <c r="E670" s="101">
        <v>0</v>
      </c>
      <c r="F670" s="101">
        <v>0</v>
      </c>
      <c r="G670" s="101">
        <v>0</v>
      </c>
      <c r="H670" s="101">
        <v>0</v>
      </c>
      <c r="I670" s="101">
        <v>3396452</v>
      </c>
      <c r="J670" s="101">
        <v>2883482</v>
      </c>
      <c r="K670" s="101">
        <v>2234944</v>
      </c>
      <c r="L670" s="101">
        <v>125267.41588670001</v>
      </c>
      <c r="M670" s="101">
        <v>36340.862893699996</v>
      </c>
      <c r="N670" s="101">
        <f>SUM(Query2[[#This Row],[Column5]],Query2[[#This Row],[Column6]])</f>
        <v>0</v>
      </c>
      <c r="O670" s="101">
        <f>SUM(Query2[[#This Row],[Column7]],Query2[[#This Row],[Column8]])</f>
        <v>0</v>
      </c>
      <c r="P670" s="101">
        <f>SUM(Query2[[#This Row],[Column10]],Query2[[#This Row],[Column11]])</f>
        <v>5118426</v>
      </c>
      <c r="Q670" s="101">
        <f>SUM(Query2[[#This Row],[Column12]],Query2[[#This Row],[Column13]])</f>
        <v>161608.2787804</v>
      </c>
      <c r="R670" s="103">
        <f>(Query2[[#This Row],[Column4]]/D729)</f>
        <v>0</v>
      </c>
      <c r="S670" s="103" t="e">
        <f>(Query2[[#This Row],[Column15]]/O734)</f>
        <v>#DIV/0!</v>
      </c>
      <c r="T670" s="103" t="e">
        <f>(Query2[[#This Row],[Column14]]/N734)</f>
        <v>#DIV/0!</v>
      </c>
      <c r="U670" s="103">
        <f>(Query2[[#This Row],[Column9]]/I729)</f>
        <v>0.91410347156994409</v>
      </c>
      <c r="V670" s="103">
        <f>(Query2[[#This Row],[Column17]]/Q734)</f>
        <v>0.92178693299322501</v>
      </c>
      <c r="W670" s="103">
        <f>(Query2[[#This Row],[Column10]]+Query2[[#This Row],[Column11]]/J729+K729)</f>
        <v>6681442.3729221374</v>
      </c>
      <c r="X670" s="104">
        <f>(Query2[[#This Row],[Column5]]+Query2[[#This Row],[Column6]])</f>
        <v>0</v>
      </c>
      <c r="Y670" s="104">
        <f>(Query2[[#This Row],[Column7]]+Query2[[#This Row],[Column8]])</f>
        <v>0</v>
      </c>
      <c r="Z670" s="104">
        <f>(Query2[[#This Row],[Column10]]+Query2[[#This Row],[Column11]])</f>
        <v>5118426</v>
      </c>
      <c r="AA670" s="104">
        <f>(Query2[[#This Row],[Column12]]+Query2[[#This Row],[Column13]])</f>
        <v>161608.2787804</v>
      </c>
      <c r="AB670" s="104">
        <f t="shared" si="195"/>
        <v>307883.28075264615</v>
      </c>
      <c r="AC670" s="104">
        <f t="shared" si="196"/>
        <v>248.58830204505961</v>
      </c>
      <c r="AD670" s="104">
        <f t="shared" si="197"/>
        <v>6178.7383553487016</v>
      </c>
      <c r="AE670" s="104">
        <f t="shared" si="198"/>
        <v>4110256.1483564037</v>
      </c>
      <c r="AF670" s="104">
        <f>(Query2[[#This Row],[Column12]]+Query2[[#This Row],[Column13]]/I729)</f>
        <v>125267.42566729132</v>
      </c>
      <c r="AG670" s="104">
        <f t="shared" si="199"/>
        <v>5993059.0221632514</v>
      </c>
      <c r="AH670" s="102" t="s">
        <v>172</v>
      </c>
    </row>
    <row r="671" spans="1:34">
      <c r="A671" s="105" t="s">
        <v>215</v>
      </c>
      <c r="B671" s="101" t="s">
        <v>43</v>
      </c>
      <c r="C671" s="101" t="s">
        <v>89</v>
      </c>
      <c r="D671" s="101">
        <v>32894</v>
      </c>
      <c r="E671" s="101">
        <v>2190</v>
      </c>
      <c r="F671" s="101">
        <v>63523</v>
      </c>
      <c r="G671" s="101">
        <v>83.12</v>
      </c>
      <c r="H671" s="101">
        <v>2483.5174830000001</v>
      </c>
      <c r="I671" s="101">
        <v>1885783</v>
      </c>
      <c r="J671" s="101">
        <v>5482283</v>
      </c>
      <c r="K671" s="101">
        <v>793312</v>
      </c>
      <c r="L671" s="101">
        <v>239279.05843</v>
      </c>
      <c r="M671" s="101">
        <v>14132.021722699999</v>
      </c>
      <c r="N671" s="101">
        <f>SUM(Query2[[#This Row],[Column5]],Query2[[#This Row],[Column6]])</f>
        <v>65713</v>
      </c>
      <c r="O671" s="101">
        <f>SUM(Query2[[#This Row],[Column7]],Query2[[#This Row],[Column8]])</f>
        <v>2566.637483</v>
      </c>
      <c r="P671" s="101">
        <f>SUM(Query2[[#This Row],[Column10]],Query2[[#This Row],[Column11]])</f>
        <v>6275595</v>
      </c>
      <c r="Q671" s="101">
        <f>SUM(Query2[[#This Row],[Column12]],Query2[[#This Row],[Column13]])</f>
        <v>253411.08015270001</v>
      </c>
      <c r="R671" s="103" t="e">
        <f>(Query2[[#This Row],[Column4]]/D730)</f>
        <v>#DIV/0!</v>
      </c>
      <c r="S671" s="103">
        <f>(Query2[[#This Row],[Column15]]/O735)</f>
        <v>1.0068875694210417</v>
      </c>
      <c r="T671" s="103">
        <f>(Query2[[#This Row],[Column14]]/N735)</f>
        <v>0.97016269524906251</v>
      </c>
      <c r="U671" s="103">
        <f>(Query2[[#This Row],[Column9]]/I730)</f>
        <v>0.370016829265852</v>
      </c>
      <c r="V671" s="103">
        <f>(Query2[[#This Row],[Column17]]/Q735)</f>
        <v>1.0399778492950362</v>
      </c>
      <c r="W671" s="103">
        <f>(Query2[[#This Row],[Column10]]+Query2[[#This Row],[Column11]]/J730+K730)</f>
        <v>8639655.1799834147</v>
      </c>
      <c r="X671" s="104">
        <f>(Query2[[#This Row],[Column5]]+Query2[[#This Row],[Column6]])</f>
        <v>65713</v>
      </c>
      <c r="Y671" s="104">
        <f>(Query2[[#This Row],[Column7]]+Query2[[#This Row],[Column8]])</f>
        <v>2566.637483</v>
      </c>
      <c r="Z671" s="104">
        <f>(Query2[[#This Row],[Column10]]+Query2[[#This Row],[Column11]])</f>
        <v>6275595</v>
      </c>
      <c r="AA671" s="104">
        <f>(Query2[[#This Row],[Column12]]+Query2[[#This Row],[Column13]])</f>
        <v>253411.08015270001</v>
      </c>
      <c r="AB671" s="104" t="e">
        <f t="shared" si="195"/>
        <v>#DIV/0!</v>
      </c>
      <c r="AC671" s="104" t="e">
        <f t="shared" si="196"/>
        <v>#DIV/0!</v>
      </c>
      <c r="AD671" s="104" t="e">
        <f t="shared" si="197"/>
        <v>#DIV/0!</v>
      </c>
      <c r="AE671" s="104">
        <f t="shared" si="198"/>
        <v>3340120.1130846483</v>
      </c>
      <c r="AF671" s="104">
        <f>(Query2[[#This Row],[Column12]]+Query2[[#This Row],[Column13]]/I730)</f>
        <v>239279.06120289906</v>
      </c>
      <c r="AG671" s="104">
        <f t="shared" si="199"/>
        <v>4407695.619520261</v>
      </c>
      <c r="AH671" s="102" t="s">
        <v>172</v>
      </c>
    </row>
    <row r="672" spans="1:34">
      <c r="A672" s="105" t="s">
        <v>215</v>
      </c>
      <c r="B672" s="101" t="s">
        <v>44</v>
      </c>
      <c r="C672" s="101" t="s">
        <v>89</v>
      </c>
      <c r="D672" s="101">
        <v>0</v>
      </c>
      <c r="E672" s="101">
        <v>0</v>
      </c>
      <c r="F672" s="101">
        <v>0</v>
      </c>
      <c r="G672" s="101">
        <v>0</v>
      </c>
      <c r="H672" s="101">
        <v>0</v>
      </c>
      <c r="I672" s="101">
        <v>1486473</v>
      </c>
      <c r="J672" s="101">
        <v>674145</v>
      </c>
      <c r="K672" s="101">
        <v>255603</v>
      </c>
      <c r="L672" s="101">
        <v>33257.306564899998</v>
      </c>
      <c r="M672" s="101">
        <v>4410.4149881000003</v>
      </c>
      <c r="N672" s="101">
        <f>SUM(Query2[[#This Row],[Column5]],Query2[[#This Row],[Column6]])</f>
        <v>0</v>
      </c>
      <c r="O672" s="101">
        <f>SUM(Query2[[#This Row],[Column7]],Query2[[#This Row],[Column8]])</f>
        <v>0</v>
      </c>
      <c r="P672" s="101">
        <f>SUM(Query2[[#This Row],[Column10]],Query2[[#This Row],[Column11]])</f>
        <v>929748</v>
      </c>
      <c r="Q672" s="101">
        <f>SUM(Query2[[#This Row],[Column12]],Query2[[#This Row],[Column13]])</f>
        <v>37667.721552999996</v>
      </c>
      <c r="R672" s="103">
        <f>(Query2[[#This Row],[Column4]]/D731)</f>
        <v>0</v>
      </c>
      <c r="S672" s="103" t="e">
        <f>(Query2[[#This Row],[Column15]]/O736)</f>
        <v>#DIV/0!</v>
      </c>
      <c r="T672" s="103" t="e">
        <f>(Query2[[#This Row],[Column14]]/N736)</f>
        <v>#DIV/0!</v>
      </c>
      <c r="U672" s="103">
        <f>(Query2[[#This Row],[Column9]]/I731)</f>
        <v>0.34787475438870752</v>
      </c>
      <c r="V672" s="103">
        <f>(Query2[[#This Row],[Column17]]/Q736)</f>
        <v>1.0425640239024296</v>
      </c>
      <c r="W672" s="103">
        <f>(Query2[[#This Row],[Column10]]+Query2[[#This Row],[Column11]]/J731+K731)</f>
        <v>3405863.0486850245</v>
      </c>
      <c r="X672" s="104">
        <f>(Query2[[#This Row],[Column5]]+Query2[[#This Row],[Column6]])</f>
        <v>0</v>
      </c>
      <c r="Y672" s="104">
        <f>(Query2[[#This Row],[Column7]]+Query2[[#This Row],[Column8]])</f>
        <v>0</v>
      </c>
      <c r="Z672" s="104">
        <f>(Query2[[#This Row],[Column10]]+Query2[[#This Row],[Column11]])</f>
        <v>929748</v>
      </c>
      <c r="AA672" s="104">
        <f>(Query2[[#This Row],[Column12]]+Query2[[#This Row],[Column13]])</f>
        <v>37667.721552999996</v>
      </c>
      <c r="AB672" s="104">
        <f t="shared" si="195"/>
        <v>7551.5733443549998</v>
      </c>
      <c r="AC672" s="104">
        <f t="shared" si="196"/>
        <v>6.6680705928814845</v>
      </c>
      <c r="AD672" s="104">
        <f t="shared" si="197"/>
        <v>162.85535781900796</v>
      </c>
      <c r="AE672" s="104">
        <f t="shared" si="198"/>
        <v>2979616.1884933291</v>
      </c>
      <c r="AF672" s="104">
        <f>(Query2[[#This Row],[Column12]]+Query2[[#This Row],[Column13]]/I731)</f>
        <v>33257.307597056002</v>
      </c>
      <c r="AG672" s="104">
        <f t="shared" si="199"/>
        <v>5250136.6392956534</v>
      </c>
      <c r="AH672" s="102" t="s">
        <v>172</v>
      </c>
    </row>
    <row r="673" spans="1:34">
      <c r="A673" s="105" t="s">
        <v>215</v>
      </c>
      <c r="B673" s="101" t="s">
        <v>45</v>
      </c>
      <c r="C673" s="101" t="s">
        <v>89</v>
      </c>
      <c r="D673" s="101">
        <v>841129</v>
      </c>
      <c r="E673" s="101">
        <v>8651</v>
      </c>
      <c r="F673" s="101">
        <v>1695257</v>
      </c>
      <c r="G673" s="101">
        <v>369.96944539999998</v>
      </c>
      <c r="H673" s="101">
        <v>54603.167945900001</v>
      </c>
      <c r="I673" s="101">
        <v>3142367</v>
      </c>
      <c r="J673" s="101">
        <v>1974230</v>
      </c>
      <c r="K673" s="101">
        <v>2083538</v>
      </c>
      <c r="L673" s="101">
        <v>92922.673320000002</v>
      </c>
      <c r="M673" s="101">
        <v>40086.048754702344</v>
      </c>
      <c r="N673" s="101">
        <f>SUM(Query2[[#This Row],[Column5]],Query2[[#This Row],[Column6]])</f>
        <v>1703908</v>
      </c>
      <c r="O673" s="101">
        <f>SUM(Query2[[#This Row],[Column7]],Query2[[#This Row],[Column8]])</f>
        <v>54973.137391299999</v>
      </c>
      <c r="P673" s="101">
        <f>SUM(Query2[[#This Row],[Column10]],Query2[[#This Row],[Column11]])</f>
        <v>4057768</v>
      </c>
      <c r="Q673" s="101">
        <f>SUM(Query2[[#This Row],[Column12]],Query2[[#This Row],[Column13]])</f>
        <v>133008.72207470235</v>
      </c>
      <c r="R673" s="103">
        <f>(Query2[[#This Row],[Column4]]/D732)</f>
        <v>0.35898310264061783</v>
      </c>
      <c r="S673" s="103">
        <f>(Query2[[#This Row],[Column15]]/O737)</f>
        <v>0.78184759534697368</v>
      </c>
      <c r="T673" s="103">
        <f>(Query2[[#This Row],[Column14]]/N737)</f>
        <v>0.90709928695165176</v>
      </c>
      <c r="U673" s="103">
        <f>(Query2[[#This Row],[Column9]]/I732)</f>
        <v>0.18720431041498145</v>
      </c>
      <c r="V673" s="103">
        <f>(Query2[[#This Row],[Column17]]/Q737)</f>
        <v>1.0173735353266617</v>
      </c>
      <c r="W673" s="103">
        <f>(Query2[[#This Row],[Column10]]+Query2[[#This Row],[Column11]]/J732+K732)</f>
        <v>11968779.255901188</v>
      </c>
      <c r="X673" s="104">
        <f>(Query2[[#This Row],[Column5]]+Query2[[#This Row],[Column6]])</f>
        <v>1703908</v>
      </c>
      <c r="Y673" s="104">
        <f>(Query2[[#This Row],[Column7]]+Query2[[#This Row],[Column8]])</f>
        <v>54973.137391299999</v>
      </c>
      <c r="Z673" s="104">
        <f>(Query2[[#This Row],[Column10]]+Query2[[#This Row],[Column11]])</f>
        <v>4057768</v>
      </c>
      <c r="AA673" s="104">
        <f>(Query2[[#This Row],[Column12]]+Query2[[#This Row],[Column13]])</f>
        <v>133008.72207470235</v>
      </c>
      <c r="AB673" s="104">
        <f t="shared" si="195"/>
        <v>4707651.3725290447</v>
      </c>
      <c r="AC673" s="104">
        <f t="shared" si="196"/>
        <v>738.49523679873084</v>
      </c>
      <c r="AD673" s="104">
        <f t="shared" si="197"/>
        <v>15456.008846018587</v>
      </c>
      <c r="AE673" s="104">
        <f t="shared" si="198"/>
        <v>10354572.808316935</v>
      </c>
      <c r="AF673" s="104">
        <f>(Query2[[#This Row],[Column12]]+Query2[[#This Row],[Column13]]/I732)</f>
        <v>92922.67570809825</v>
      </c>
      <c r="AG673" s="104">
        <f t="shared" si="199"/>
        <v>8141963.5954182483</v>
      </c>
      <c r="AH673" s="102" t="s">
        <v>172</v>
      </c>
    </row>
    <row r="674" spans="1:34">
      <c r="A674" s="105" t="s">
        <v>215</v>
      </c>
      <c r="B674" s="101" t="s">
        <v>90</v>
      </c>
      <c r="C674" s="101"/>
      <c r="D674" s="101"/>
      <c r="E674" s="101"/>
      <c r="F674" s="101"/>
      <c r="G674" s="101"/>
      <c r="H674" s="101"/>
      <c r="I674" s="101"/>
      <c r="J674" s="101"/>
      <c r="K674" s="101"/>
      <c r="L674" s="101"/>
      <c r="M674" s="101"/>
      <c r="N674" s="101">
        <f>SUM(Query2[[#This Row],[Column5]],Query2[[#This Row],[Column6]])</f>
        <v>0</v>
      </c>
      <c r="O674" s="101">
        <f>SUM(Query2[[#This Row],[Column7]],Query2[[#This Row],[Column8]])</f>
        <v>0</v>
      </c>
      <c r="P674" s="101">
        <f>SUM(Query2[[#This Row],[Column10]],Query2[[#This Row],[Column11]])</f>
        <v>0</v>
      </c>
      <c r="Q674" s="101">
        <f>SUM(Query2[[#This Row],[Column12]],Query2[[#This Row],[Column13]])</f>
        <v>0</v>
      </c>
      <c r="R674" s="103">
        <f>(Query2[[#This Row],[Column4]]/D733)</f>
        <v>0</v>
      </c>
      <c r="S674" s="103">
        <f>(Query2[[#This Row],[Column15]]/O738)</f>
        <v>0</v>
      </c>
      <c r="T674" s="103">
        <f>(Query2[[#This Row],[Column14]]/N738)</f>
        <v>0</v>
      </c>
      <c r="U674" s="103">
        <f>(Query2[[#This Row],[Column9]]/I733)</f>
        <v>0</v>
      </c>
      <c r="V674" s="103" t="e">
        <f>(Query2[[#This Row],[Column17]]/Q738)</f>
        <v>#DIV/0!</v>
      </c>
      <c r="W674" s="103">
        <f>(Query2[[#This Row],[Column10]]+Query2[[#This Row],[Column11]]/J733+K733)</f>
        <v>551071</v>
      </c>
      <c r="X674" s="104">
        <f>(Query2[[#This Row],[Column5]]+Query2[[#This Row],[Column6]])</f>
        <v>0</v>
      </c>
      <c r="Y674" s="104">
        <f>(Query2[[#This Row],[Column7]]+Query2[[#This Row],[Column8]])</f>
        <v>0</v>
      </c>
      <c r="Z674" s="104">
        <f>(Query2[[#This Row],[Column10]]+Query2[[#This Row],[Column11]])</f>
        <v>0</v>
      </c>
      <c r="AA674" s="104">
        <f>(Query2[[#This Row],[Column12]]+Query2[[#This Row],[Column13]])</f>
        <v>0</v>
      </c>
      <c r="AB674" s="104">
        <f t="shared" si="195"/>
        <v>8019706.434378894</v>
      </c>
      <c r="AC674" s="104">
        <f t="shared" si="196"/>
        <v>1595.9030192613252</v>
      </c>
      <c r="AD674" s="104">
        <f t="shared" si="197"/>
        <v>44338.841536933302</v>
      </c>
      <c r="AE674" s="104">
        <f t="shared" si="198"/>
        <v>579092.57332083746</v>
      </c>
      <c r="AF674" s="104">
        <f>(Query2[[#This Row],[Column12]]+Query2[[#This Row],[Column13]]/I733)</f>
        <v>0</v>
      </c>
      <c r="AG674" s="104">
        <f t="shared" si="199"/>
        <v>627893.46817778272</v>
      </c>
      <c r="AH674" s="102" t="s">
        <v>172</v>
      </c>
    </row>
    <row r="675" spans="1:34">
      <c r="A675" s="105" t="s">
        <v>215</v>
      </c>
      <c r="B675" s="101" t="s">
        <v>46</v>
      </c>
      <c r="C675" s="101" t="s">
        <v>90</v>
      </c>
      <c r="D675" s="101">
        <v>1612527</v>
      </c>
      <c r="E675" s="101">
        <v>1380</v>
      </c>
      <c r="F675" s="101">
        <v>4379285</v>
      </c>
      <c r="G675" s="101">
        <v>111.34687635000002</v>
      </c>
      <c r="H675" s="101">
        <v>252075.75081270005</v>
      </c>
      <c r="I675" s="101">
        <v>0</v>
      </c>
      <c r="J675" s="101">
        <v>0</v>
      </c>
      <c r="K675" s="101">
        <v>0</v>
      </c>
      <c r="L675" s="101">
        <v>0</v>
      </c>
      <c r="M675" s="101">
        <v>0</v>
      </c>
      <c r="N675" s="101">
        <f>SUM(Query2[[#This Row],[Column5]],Query2[[#This Row],[Column6]])</f>
        <v>4380665</v>
      </c>
      <c r="O675" s="101">
        <f>SUM(Query2[[#This Row],[Column7]],Query2[[#This Row],[Column8]])</f>
        <v>252187.09768905005</v>
      </c>
      <c r="P675" s="101">
        <f>SUM(Query2[[#This Row],[Column10]],Query2[[#This Row],[Column11]])</f>
        <v>0</v>
      </c>
      <c r="Q675" s="101">
        <f>SUM(Query2[[#This Row],[Column12]],Query2[[#This Row],[Column13]])</f>
        <v>0</v>
      </c>
      <c r="R675" s="103" t="e">
        <f>(Query2[[#This Row],[Column4]]/D734)</f>
        <v>#DIV/0!</v>
      </c>
      <c r="S675" s="103">
        <f>(Query2[[#This Row],[Column15]]/O739)</f>
        <v>333.16678706900348</v>
      </c>
      <c r="T675" s="103">
        <f>(Query2[[#This Row],[Column14]]/N739)</f>
        <v>222.06442946215847</v>
      </c>
      <c r="U675" s="103">
        <f>(Query2[[#This Row],[Column9]]/I734)</f>
        <v>0</v>
      </c>
      <c r="V675" s="103" t="e">
        <f>(Query2[[#This Row],[Column17]]/Q739)</f>
        <v>#DIV/0!</v>
      </c>
      <c r="W675" s="103">
        <f>(Query2[[#This Row],[Column10]]+Query2[[#This Row],[Column11]]/J734+K734)</f>
        <v>2438635</v>
      </c>
      <c r="X675" s="104">
        <f>(Query2[[#This Row],[Column5]]+Query2[[#This Row],[Column6]])</f>
        <v>4380665</v>
      </c>
      <c r="Y675" s="104">
        <f>(Query2[[#This Row],[Column7]]+Query2[[#This Row],[Column8]])</f>
        <v>252187.09768905005</v>
      </c>
      <c r="Z675" s="104">
        <f>(Query2[[#This Row],[Column10]]+Query2[[#This Row],[Column11]])</f>
        <v>0</v>
      </c>
      <c r="AA675" s="104">
        <f>(Query2[[#This Row],[Column12]]+Query2[[#This Row],[Column13]])</f>
        <v>0</v>
      </c>
      <c r="AB675" s="104" t="e">
        <f t="shared" si="195"/>
        <v>#DIV/0!</v>
      </c>
      <c r="AC675" s="104" t="e">
        <f t="shared" si="196"/>
        <v>#DIV/0!</v>
      </c>
      <c r="AD675" s="104" t="e">
        <f t="shared" si="197"/>
        <v>#DIV/0!</v>
      </c>
      <c r="AE675" s="104">
        <f t="shared" si="198"/>
        <v>2573816.9422100247</v>
      </c>
      <c r="AF675" s="104">
        <f>(Query2[[#This Row],[Column12]]+Query2[[#This Row],[Column13]]/I734)</f>
        <v>0</v>
      </c>
      <c r="AG675" s="104">
        <f t="shared" si="199"/>
        <v>3146179.7151709613</v>
      </c>
      <c r="AH675" s="102" t="s">
        <v>172</v>
      </c>
    </row>
    <row r="676" spans="1:34">
      <c r="A676" s="105" t="s">
        <v>215</v>
      </c>
      <c r="B676" s="101" t="s">
        <v>47</v>
      </c>
      <c r="C676" s="101" t="s">
        <v>90</v>
      </c>
      <c r="D676" s="101">
        <v>26357</v>
      </c>
      <c r="E676" s="101">
        <v>10</v>
      </c>
      <c r="F676" s="101">
        <v>15421</v>
      </c>
      <c r="G676" s="101">
        <v>0.98</v>
      </c>
      <c r="H676" s="101">
        <v>839.59223900000006</v>
      </c>
      <c r="I676" s="101">
        <v>0</v>
      </c>
      <c r="J676" s="101">
        <v>0</v>
      </c>
      <c r="K676" s="101">
        <v>0</v>
      </c>
      <c r="L676" s="101">
        <v>0</v>
      </c>
      <c r="M676" s="101">
        <v>0</v>
      </c>
      <c r="N676" s="101">
        <f>SUM(Query2[[#This Row],[Column5]],Query2[[#This Row],[Column6]])</f>
        <v>15431</v>
      </c>
      <c r="O676" s="101">
        <f>SUM(Query2[[#This Row],[Column7]],Query2[[#This Row],[Column8]])</f>
        <v>840.57223900000008</v>
      </c>
      <c r="P676" s="101">
        <f>SUM(Query2[[#This Row],[Column10]],Query2[[#This Row],[Column11]])</f>
        <v>0</v>
      </c>
      <c r="Q676" s="101">
        <f>SUM(Query2[[#This Row],[Column12]],Query2[[#This Row],[Column13]])</f>
        <v>0</v>
      </c>
      <c r="R676" s="103">
        <f>(Query2[[#This Row],[Column4]]/D735)</f>
        <v>0.79843082608827365</v>
      </c>
      <c r="S676" s="103" t="e">
        <f>(Query2[[#This Row],[Column15]]/O740)</f>
        <v>#DIV/0!</v>
      </c>
      <c r="T676" s="103" t="e">
        <f>(Query2[[#This Row],[Column14]]/N740)</f>
        <v>#DIV/0!</v>
      </c>
      <c r="U676" s="103">
        <f>(Query2[[#This Row],[Column9]]/I735)</f>
        <v>0</v>
      </c>
      <c r="V676" s="103">
        <f>(Query2[[#This Row],[Column17]]/Q740)</f>
        <v>0</v>
      </c>
      <c r="W676" s="103">
        <f>(Query2[[#This Row],[Column10]]+Query2[[#This Row],[Column11]]/J735+K735)</f>
        <v>776017</v>
      </c>
      <c r="X676" s="104">
        <f>(Query2[[#This Row],[Column5]]+Query2[[#This Row],[Column6]])</f>
        <v>15431</v>
      </c>
      <c r="Y676" s="104">
        <f>(Query2[[#This Row],[Column7]]+Query2[[#This Row],[Column8]])</f>
        <v>840.57223900000008</v>
      </c>
      <c r="Z676" s="104">
        <f>(Query2[[#This Row],[Column10]]+Query2[[#This Row],[Column11]])</f>
        <v>0</v>
      </c>
      <c r="AA676" s="104">
        <f>(Query2[[#This Row],[Column12]]+Query2[[#This Row],[Column13]])</f>
        <v>0</v>
      </c>
      <c r="AB676" s="104">
        <f t="shared" si="195"/>
        <v>65753.812457556196</v>
      </c>
      <c r="AC676" s="104">
        <f t="shared" si="196"/>
        <v>91.70144347381175</v>
      </c>
      <c r="AD676" s="104">
        <f t="shared" si="197"/>
        <v>2074.9890642513101</v>
      </c>
      <c r="AE676" s="104">
        <f t="shared" si="198"/>
        <v>1006146.1375496365</v>
      </c>
      <c r="AF676" s="104">
        <f>(Query2[[#This Row],[Column12]]+Query2[[#This Row],[Column13]]/I735)</f>
        <v>0</v>
      </c>
      <c r="AG676" s="104">
        <f t="shared" si="199"/>
        <v>5505104.4127649004</v>
      </c>
      <c r="AH676" s="102" t="s">
        <v>172</v>
      </c>
    </row>
    <row r="677" spans="1:34">
      <c r="A677" s="105" t="s">
        <v>215</v>
      </c>
      <c r="B677" s="101" t="s">
        <v>48</v>
      </c>
      <c r="C677" s="101" t="s">
        <v>90</v>
      </c>
      <c r="D677" s="101">
        <v>0</v>
      </c>
      <c r="E677" s="101">
        <v>0</v>
      </c>
      <c r="F677" s="101">
        <v>0</v>
      </c>
      <c r="G677" s="101">
        <v>0</v>
      </c>
      <c r="H677" s="101">
        <v>0</v>
      </c>
      <c r="I677" s="101">
        <v>2170</v>
      </c>
      <c r="J677" s="101">
        <v>97</v>
      </c>
      <c r="K677" s="101">
        <v>143</v>
      </c>
      <c r="L677" s="101">
        <v>7.8137913000000001</v>
      </c>
      <c r="M677" s="101">
        <v>4.4752629000000006</v>
      </c>
      <c r="N677" s="101">
        <f>SUM(Query2[[#This Row],[Column5]],Query2[[#This Row],[Column6]])</f>
        <v>0</v>
      </c>
      <c r="O677" s="101">
        <f>SUM(Query2[[#This Row],[Column7]],Query2[[#This Row],[Column8]])</f>
        <v>0</v>
      </c>
      <c r="P677" s="101">
        <f>SUM(Query2[[#This Row],[Column10]],Query2[[#This Row],[Column11]])</f>
        <v>240</v>
      </c>
      <c r="Q677" s="101">
        <f>SUM(Query2[[#This Row],[Column12]],Query2[[#This Row],[Column13]])</f>
        <v>12.289054200000001</v>
      </c>
      <c r="R677" s="103" t="e">
        <f>(Query2[[#This Row],[Column4]]/D736)</f>
        <v>#DIV/0!</v>
      </c>
      <c r="S677" s="103">
        <f>(Query2[[#This Row],[Column15]]/O741)</f>
        <v>0</v>
      </c>
      <c r="T677" s="103">
        <f>(Query2[[#This Row],[Column14]]/N741)</f>
        <v>0</v>
      </c>
      <c r="U677" s="103">
        <f>(Query2[[#This Row],[Column9]]/I736)</f>
        <v>1.4510924987879699E-3</v>
      </c>
      <c r="V677" s="103">
        <f>(Query2[[#This Row],[Column17]]/Q741)</f>
        <v>9.8931552176353664E-5</v>
      </c>
      <c r="W677" s="103">
        <f>(Query2[[#This Row],[Column10]]+Query2[[#This Row],[Column11]]/J736+K736)</f>
        <v>274569.00020765385</v>
      </c>
      <c r="X677" s="104">
        <f>(Query2[[#This Row],[Column5]]+Query2[[#This Row],[Column6]])</f>
        <v>0</v>
      </c>
      <c r="Y677" s="104">
        <f>(Query2[[#This Row],[Column7]]+Query2[[#This Row],[Column8]])</f>
        <v>0</v>
      </c>
      <c r="Z677" s="104">
        <f>(Query2[[#This Row],[Column10]]+Query2[[#This Row],[Column11]])</f>
        <v>240</v>
      </c>
      <c r="AA677" s="104">
        <f>(Query2[[#This Row],[Column12]]+Query2[[#This Row],[Column13]])</f>
        <v>12.289054200000001</v>
      </c>
      <c r="AB677" s="104" t="e">
        <f t="shared" si="195"/>
        <v>#DIV/0!</v>
      </c>
      <c r="AC677" s="104" t="e">
        <f t="shared" si="196"/>
        <v>#DIV/0!</v>
      </c>
      <c r="AD677" s="104" t="e">
        <f t="shared" si="197"/>
        <v>#DIV/0!</v>
      </c>
      <c r="AE677" s="104">
        <f t="shared" si="198"/>
        <v>306312.27273376635</v>
      </c>
      <c r="AF677" s="104">
        <f>(Query2[[#This Row],[Column12]]+Query2[[#This Row],[Column13]]/I736)</f>
        <v>7.8137942926361399</v>
      </c>
      <c r="AG677" s="104">
        <f t="shared" si="199"/>
        <v>688646.18354113377</v>
      </c>
      <c r="AH677" s="102" t="s">
        <v>172</v>
      </c>
    </row>
    <row r="678" spans="1:34">
      <c r="A678" s="105" t="s">
        <v>215</v>
      </c>
      <c r="B678" s="101" t="s">
        <v>49</v>
      </c>
      <c r="C678" s="101" t="s">
        <v>90</v>
      </c>
      <c r="D678" s="101">
        <v>2731766</v>
      </c>
      <c r="E678" s="101">
        <v>15041</v>
      </c>
      <c r="F678" s="101">
        <v>12802435</v>
      </c>
      <c r="G678" s="101">
        <v>861.72</v>
      </c>
      <c r="H678" s="101">
        <v>362242.67819490004</v>
      </c>
      <c r="I678" s="101">
        <v>1669941</v>
      </c>
      <c r="J678" s="101">
        <v>1278982</v>
      </c>
      <c r="K678" s="101">
        <v>2772791</v>
      </c>
      <c r="L678" s="101">
        <v>64817.780144999997</v>
      </c>
      <c r="M678" s="101">
        <v>57051.580098099992</v>
      </c>
      <c r="N678" s="101">
        <f>SUM(Query2[[#This Row],[Column5]],Query2[[#This Row],[Column6]])</f>
        <v>12817476</v>
      </c>
      <c r="O678" s="101">
        <f>SUM(Query2[[#This Row],[Column7]],Query2[[#This Row],[Column8]])</f>
        <v>363104.39819490002</v>
      </c>
      <c r="P678" s="101">
        <f>SUM(Query2[[#This Row],[Column10]],Query2[[#This Row],[Column11]])</f>
        <v>4051773</v>
      </c>
      <c r="Q678" s="101">
        <f>SUM(Query2[[#This Row],[Column12]],Query2[[#This Row],[Column13]])</f>
        <v>121869.36024309999</v>
      </c>
      <c r="R678" s="103">
        <f>(Query2[[#This Row],[Column4]]/D737)</f>
        <v>3.1927327551950633</v>
      </c>
      <c r="S678" s="103" t="e">
        <f>(Query2[[#This Row],[Column15]]/O742)</f>
        <v>#DIV/0!</v>
      </c>
      <c r="T678" s="103" t="e">
        <f>(Query2[[#This Row],[Column14]]/N742)</f>
        <v>#DIV/0!</v>
      </c>
      <c r="U678" s="103">
        <f>(Query2[[#This Row],[Column9]]/I737)</f>
        <v>0.51961636644018472</v>
      </c>
      <c r="V678" s="103">
        <f>(Query2[[#This Row],[Column17]]/Q742)</f>
        <v>3.2076213593889773</v>
      </c>
      <c r="W678" s="103">
        <f>(Query2[[#This Row],[Column10]]+Query2[[#This Row],[Column11]]/J737+K737)</f>
        <v>3413432.3951535765</v>
      </c>
      <c r="X678" s="104">
        <f>(Query2[[#This Row],[Column5]]+Query2[[#This Row],[Column6]])</f>
        <v>12817476</v>
      </c>
      <c r="Y678" s="104">
        <f>(Query2[[#This Row],[Column7]]+Query2[[#This Row],[Column8]])</f>
        <v>363104.39819490002</v>
      </c>
      <c r="Z678" s="104">
        <f>(Query2[[#This Row],[Column10]]+Query2[[#This Row],[Column11]])</f>
        <v>4051773</v>
      </c>
      <c r="AA678" s="104">
        <f>(Query2[[#This Row],[Column12]]+Query2[[#This Row],[Column13]])</f>
        <v>121869.36024309999</v>
      </c>
      <c r="AB678" s="104">
        <f t="shared" si="195"/>
        <v>1869152.5058504289</v>
      </c>
      <c r="AC678" s="104">
        <f t="shared" si="196"/>
        <v>405.36132280401347</v>
      </c>
      <c r="AD678" s="104">
        <f t="shared" si="197"/>
        <v>9676.1840770435465</v>
      </c>
      <c r="AE678" s="104">
        <f t="shared" si="198"/>
        <v>2225636.1996600083</v>
      </c>
      <c r="AF678" s="104">
        <f>(Query2[[#This Row],[Column12]]+Query2[[#This Row],[Column13]]/I737)</f>
        <v>64817.797897085104</v>
      </c>
      <c r="AG678" s="104">
        <f t="shared" si="199"/>
        <v>1987445.6641519873</v>
      </c>
      <c r="AH678" s="102" t="s">
        <v>172</v>
      </c>
    </row>
    <row r="679" spans="1:34">
      <c r="A679" s="105" t="s">
        <v>215</v>
      </c>
      <c r="B679" s="101" t="s">
        <v>50</v>
      </c>
      <c r="C679" s="101" t="s">
        <v>90</v>
      </c>
      <c r="D679" s="101">
        <v>0</v>
      </c>
      <c r="E679" s="101">
        <v>0</v>
      </c>
      <c r="F679" s="101">
        <v>0</v>
      </c>
      <c r="G679" s="101">
        <v>0</v>
      </c>
      <c r="H679" s="101">
        <v>0</v>
      </c>
      <c r="I679" s="101">
        <v>1057960</v>
      </c>
      <c r="J679" s="101">
        <v>764546</v>
      </c>
      <c r="K679" s="101">
        <v>1092832</v>
      </c>
      <c r="L679" s="101">
        <v>24553.446269699998</v>
      </c>
      <c r="M679" s="101">
        <v>12666.830286399998</v>
      </c>
      <c r="N679" s="101">
        <f>SUM(Query2[[#This Row],[Column5]],Query2[[#This Row],[Column6]])</f>
        <v>0</v>
      </c>
      <c r="O679" s="101">
        <f>SUM(Query2[[#This Row],[Column7]],Query2[[#This Row],[Column8]])</f>
        <v>0</v>
      </c>
      <c r="P679" s="101">
        <f>SUM(Query2[[#This Row],[Column10]],Query2[[#This Row],[Column11]])</f>
        <v>1857378</v>
      </c>
      <c r="Q679" s="101">
        <f>SUM(Query2[[#This Row],[Column12]],Query2[[#This Row],[Column13]])</f>
        <v>37220.276556099998</v>
      </c>
      <c r="R679" s="103" t="e">
        <f>(Query2[[#This Row],[Column4]]/#REF!)</f>
        <v>#REF!</v>
      </c>
      <c r="S679" s="103" t="e">
        <f>(Query2[[#This Row],[Column15]]/O743)</f>
        <v>#DIV/0!</v>
      </c>
      <c r="T679" s="103" t="e">
        <f>(Query2[[#This Row],[Column14]]/N743)</f>
        <v>#DIV/0!</v>
      </c>
      <c r="U679" s="103" t="e">
        <f>(Query2[[#This Row],[Column9]]/#REF!)</f>
        <v>#REF!</v>
      </c>
      <c r="V679" s="103">
        <f>(Query2[[#This Row],[Column17]]/Q743)</f>
        <v>6.2132635892888999</v>
      </c>
      <c r="W679" s="103" t="e">
        <f>(Query2[[#This Row],[Column10]]+Query2[[#This Row],[Column11]]/#REF!+#REF!)</f>
        <v>#REF!</v>
      </c>
      <c r="X679" s="104">
        <f>(Query2[[#This Row],[Column5]]+Query2[[#This Row],[Column6]])</f>
        <v>0</v>
      </c>
      <c r="Y679" s="104">
        <f>(Query2[[#This Row],[Column7]]+Query2[[#This Row],[Column8]])</f>
        <v>0</v>
      </c>
      <c r="Z679" s="104">
        <f>(Query2[[#This Row],[Column10]]+Query2[[#This Row],[Column11]])</f>
        <v>1857378</v>
      </c>
      <c r="AA679" s="104">
        <f>(Query2[[#This Row],[Column12]]+Query2[[#This Row],[Column13]])</f>
        <v>37220.276556099998</v>
      </c>
      <c r="AB679" s="104" t="e">
        <f>(#REF!+#REF!/#REF!+#REF!)</f>
        <v>#REF!</v>
      </c>
      <c r="AC679" s="104" t="e">
        <f>(#REF!+#REF!/#REF!)</f>
        <v>#REF!</v>
      </c>
      <c r="AD679" s="104" t="e">
        <f>(#REF!+#REF!/#REF!)</f>
        <v>#REF!</v>
      </c>
      <c r="AE679" s="104" t="e">
        <f>(#REF!+#REF!/#REF!+#REF!)</f>
        <v>#REF!</v>
      </c>
      <c r="AF679" s="104" t="e">
        <f>(Query2[[#This Row],[Column12]]+Query2[[#This Row],[Column13]]/#REF!)</f>
        <v>#REF!</v>
      </c>
      <c r="AG679" s="104" t="e">
        <f>(#REF!+#REF!/#REF!)</f>
        <v>#REF!</v>
      </c>
      <c r="AH679" s="102" t="s">
        <v>172</v>
      </c>
    </row>
    <row r="680" spans="1:34">
      <c r="A680" s="105" t="s">
        <v>215</v>
      </c>
      <c r="B680" s="101" t="s">
        <v>51</v>
      </c>
      <c r="C680" s="101" t="s">
        <v>90</v>
      </c>
      <c r="D680" s="101">
        <v>0</v>
      </c>
      <c r="E680" s="101">
        <v>0</v>
      </c>
      <c r="F680" s="101">
        <v>0</v>
      </c>
      <c r="G680" s="101">
        <v>0</v>
      </c>
      <c r="H680" s="101">
        <v>0</v>
      </c>
      <c r="I680" s="101">
        <v>122882</v>
      </c>
      <c r="J680" s="101">
        <v>57441</v>
      </c>
      <c r="K680" s="101">
        <v>133523</v>
      </c>
      <c r="L680" s="101">
        <v>3187.3115058000012</v>
      </c>
      <c r="M680" s="101">
        <v>2733.9168997999723</v>
      </c>
      <c r="N680" s="101">
        <f>SUM(Query2[[#This Row],[Column5]],Query2[[#This Row],[Column6]])</f>
        <v>0</v>
      </c>
      <c r="O680" s="101">
        <f>SUM(Query2[[#This Row],[Column7]],Query2[[#This Row],[Column8]])</f>
        <v>0</v>
      </c>
      <c r="P680" s="101">
        <f>SUM(Query2[[#This Row],[Column10]],Query2[[#This Row],[Column11]])</f>
        <v>190964</v>
      </c>
      <c r="Q680" s="101">
        <f>SUM(Query2[[#This Row],[Column12]],Query2[[#This Row],[Column13]])</f>
        <v>5921.2284055999735</v>
      </c>
      <c r="R680" s="103">
        <f>(Query2[[#This Row],[Column4]]/D738)</f>
        <v>0</v>
      </c>
      <c r="S680" s="103">
        <f>(Query2[[#This Row],[Column15]]/O744)</f>
        <v>0</v>
      </c>
      <c r="T680" s="103">
        <f>(Query2[[#This Row],[Column14]]/N744)</f>
        <v>0</v>
      </c>
      <c r="U680" s="103" t="e">
        <f>(Query2[[#This Row],[Column9]]/I738)</f>
        <v>#DIV/0!</v>
      </c>
      <c r="V680" s="103">
        <f>(Query2[[#This Row],[Column17]]/Q744)</f>
        <v>0.2142257144578022</v>
      </c>
      <c r="W680" s="103" t="e">
        <f>(Query2[[#This Row],[Column10]]+Query2[[#This Row],[Column11]]/J738+K738)</f>
        <v>#DIV/0!</v>
      </c>
      <c r="X680" s="104">
        <f>(Query2[[#This Row],[Column5]]+Query2[[#This Row],[Column6]])</f>
        <v>0</v>
      </c>
      <c r="Y680" s="104">
        <f>(Query2[[#This Row],[Column7]]+Query2[[#This Row],[Column8]])</f>
        <v>0</v>
      </c>
      <c r="Z680" s="104">
        <f>(Query2[[#This Row],[Column10]]+Query2[[#This Row],[Column11]])</f>
        <v>190964</v>
      </c>
      <c r="AA680" s="104">
        <f>(Query2[[#This Row],[Column12]]+Query2[[#This Row],[Column13]])</f>
        <v>5921.2284055999735</v>
      </c>
      <c r="AB680" s="104">
        <f t="shared" ref="AB680:AB687" si="200">(G738+H738/E738+F738)</f>
        <v>5040283.6987776589</v>
      </c>
      <c r="AC680" s="104">
        <f t="shared" ref="AC680:AC687" si="201">(G738+H738/D738)</f>
        <v>151.38053088330616</v>
      </c>
      <c r="AD680" s="104">
        <f t="shared" ref="AD680:AD687" si="202">(E738+F738/D738)</f>
        <v>1959.1594136032707</v>
      </c>
      <c r="AE680" s="104" t="e">
        <f t="shared" ref="AE680:AE687" si="203">(L738+M738/J738+K738)</f>
        <v>#DIV/0!</v>
      </c>
      <c r="AF680" s="104" t="e">
        <f>(Query2[[#This Row],[Column12]]+Query2[[#This Row],[Column13]]/I738)</f>
        <v>#DIV/0!</v>
      </c>
      <c r="AG680" s="104" t="e">
        <f t="shared" ref="AG680:AG687" si="204">(J738+K738/I738)</f>
        <v>#DIV/0!</v>
      </c>
      <c r="AH680" s="102" t="s">
        <v>172</v>
      </c>
    </row>
    <row r="681" spans="1:34">
      <c r="A681" s="105" t="s">
        <v>215</v>
      </c>
      <c r="B681" s="101" t="s">
        <v>52</v>
      </c>
      <c r="C681" s="101" t="s">
        <v>90</v>
      </c>
      <c r="D681" s="101">
        <v>865581</v>
      </c>
      <c r="E681" s="101">
        <v>1906</v>
      </c>
      <c r="F681" s="101">
        <v>1571553</v>
      </c>
      <c r="G681" s="101">
        <v>138.8226267</v>
      </c>
      <c r="H681" s="101">
        <v>60669.102927000371</v>
      </c>
      <c r="I681" s="101">
        <v>478303</v>
      </c>
      <c r="J681" s="101">
        <v>289790</v>
      </c>
      <c r="K681" s="101">
        <v>440518</v>
      </c>
      <c r="L681" s="101">
        <v>16651.808940799998</v>
      </c>
      <c r="M681" s="101">
        <v>10102.254839799998</v>
      </c>
      <c r="N681" s="101">
        <f>SUM(Query2[[#This Row],[Column5]],Query2[[#This Row],[Column6]])</f>
        <v>1573459</v>
      </c>
      <c r="O681" s="101">
        <f>SUM(Query2[[#This Row],[Column7]],Query2[[#This Row],[Column8]])</f>
        <v>60807.92555370037</v>
      </c>
      <c r="P681" s="101">
        <f>SUM(Query2[[#This Row],[Column10]],Query2[[#This Row],[Column11]])</f>
        <v>730308</v>
      </c>
      <c r="Q681" s="101">
        <f>SUM(Query2[[#This Row],[Column12]],Query2[[#This Row],[Column13]])</f>
        <v>26754.063780599994</v>
      </c>
      <c r="R681" s="103">
        <f>(Query2[[#This Row],[Column4]]/D739)</f>
        <v>33.420115830115833</v>
      </c>
      <c r="S681" s="103">
        <f>(Query2[[#This Row],[Column15]]/O745)</f>
        <v>0.64981093675072443</v>
      </c>
      <c r="T681" s="103">
        <f>(Query2[[#This Row],[Column14]]/N745)</f>
        <v>0.47836610082098091</v>
      </c>
      <c r="U681" s="103" t="e">
        <f>(Query2[[#This Row],[Column9]]/I739)</f>
        <v>#DIV/0!</v>
      </c>
      <c r="V681" s="103">
        <f>(Query2[[#This Row],[Column17]]/Q745)</f>
        <v>0.31797237313070803</v>
      </c>
      <c r="W681" s="103" t="e">
        <f>(Query2[[#This Row],[Column10]]+Query2[[#This Row],[Column11]]/J739+K739)</f>
        <v>#DIV/0!</v>
      </c>
      <c r="X681" s="104">
        <f>(Query2[[#This Row],[Column5]]+Query2[[#This Row],[Column6]])</f>
        <v>1573459</v>
      </c>
      <c r="Y681" s="104">
        <f>(Query2[[#This Row],[Column7]]+Query2[[#This Row],[Column8]])</f>
        <v>60807.92555370037</v>
      </c>
      <c r="Z681" s="104">
        <f>(Query2[[#This Row],[Column10]]+Query2[[#This Row],[Column11]])</f>
        <v>730308</v>
      </c>
      <c r="AA681" s="104">
        <f>(Query2[[#This Row],[Column12]]+Query2[[#This Row],[Column13]])</f>
        <v>26754.063780599994</v>
      </c>
      <c r="AB681" s="104">
        <f t="shared" si="200"/>
        <v>20103.569744699998</v>
      </c>
      <c r="AC681" s="104">
        <f t="shared" si="201"/>
        <v>0.22921774090347491</v>
      </c>
      <c r="AD681" s="104">
        <f t="shared" si="202"/>
        <v>2.7615830115830118</v>
      </c>
      <c r="AE681" s="104" t="e">
        <f t="shared" si="203"/>
        <v>#DIV/0!</v>
      </c>
      <c r="AF681" s="104" t="e">
        <f>(Query2[[#This Row],[Column12]]+Query2[[#This Row],[Column13]]/I739)</f>
        <v>#DIV/0!</v>
      </c>
      <c r="AG681" s="104" t="e">
        <f t="shared" si="204"/>
        <v>#DIV/0!</v>
      </c>
      <c r="AH681" s="102" t="s">
        <v>172</v>
      </c>
    </row>
    <row r="682" spans="1:34">
      <c r="A682" s="105" t="s">
        <v>215</v>
      </c>
      <c r="B682" s="101" t="s">
        <v>53</v>
      </c>
      <c r="C682" s="101" t="s">
        <v>90</v>
      </c>
      <c r="D682" s="101">
        <v>1437793</v>
      </c>
      <c r="E682" s="101">
        <v>3483</v>
      </c>
      <c r="F682" s="101">
        <v>3165878</v>
      </c>
      <c r="G682" s="101">
        <v>194.53795</v>
      </c>
      <c r="H682" s="101">
        <v>90345.475210000004</v>
      </c>
      <c r="I682" s="101">
        <v>1002863</v>
      </c>
      <c r="J682" s="101">
        <v>1138737</v>
      </c>
      <c r="K682" s="101">
        <v>1874066</v>
      </c>
      <c r="L682" s="101">
        <v>49579.457799999996</v>
      </c>
      <c r="M682" s="101">
        <v>34146.845580000001</v>
      </c>
      <c r="N682" s="101">
        <f>SUM(Query2[[#This Row],[Column5]],Query2[[#This Row],[Column6]])</f>
        <v>3169361</v>
      </c>
      <c r="O682" s="101">
        <f>SUM(Query2[[#This Row],[Column7]],Query2[[#This Row],[Column8]])</f>
        <v>90540.013160000002</v>
      </c>
      <c r="P682" s="101">
        <f>SUM(Query2[[#This Row],[Column10]],Query2[[#This Row],[Column11]])</f>
        <v>3012803</v>
      </c>
      <c r="Q682" s="101">
        <f>SUM(Query2[[#This Row],[Column12]],Query2[[#This Row],[Column13]])</f>
        <v>83726.303379999998</v>
      </c>
      <c r="R682" s="103" t="e">
        <f>(Query2[[#This Row],[Column4]]/D740)</f>
        <v>#DIV/0!</v>
      </c>
      <c r="S682" s="103" t="e">
        <f>(Query2[[#This Row],[Column15]]/O746)</f>
        <v>#DIV/0!</v>
      </c>
      <c r="T682" s="103" t="e">
        <f>(Query2[[#This Row],[Column14]]/N746)</f>
        <v>#DIV/0!</v>
      </c>
      <c r="U682" s="103">
        <f>(Query2[[#This Row],[Column9]]/I740)</f>
        <v>471.71354656632172</v>
      </c>
      <c r="V682" s="103">
        <f>(Query2[[#This Row],[Column17]]/Q746)</f>
        <v>36.588436140059919</v>
      </c>
      <c r="W682" s="103">
        <f>(Query2[[#This Row],[Column10]]+Query2[[#This Row],[Column11]]/J740+K740)</f>
        <v>1157821.9595959596</v>
      </c>
      <c r="X682" s="104">
        <f>(Query2[[#This Row],[Column5]]+Query2[[#This Row],[Column6]])</f>
        <v>3169361</v>
      </c>
      <c r="Y682" s="104">
        <f>(Query2[[#This Row],[Column7]]+Query2[[#This Row],[Column8]])</f>
        <v>90540.013160000002</v>
      </c>
      <c r="Z682" s="104">
        <f>(Query2[[#This Row],[Column10]]+Query2[[#This Row],[Column11]])</f>
        <v>3012803</v>
      </c>
      <c r="AA682" s="104">
        <f>(Query2[[#This Row],[Column12]]+Query2[[#This Row],[Column13]])</f>
        <v>83726.303379999998</v>
      </c>
      <c r="AB682" s="104" t="e">
        <f t="shared" si="200"/>
        <v>#DIV/0!</v>
      </c>
      <c r="AC682" s="104" t="e">
        <f t="shared" si="201"/>
        <v>#DIV/0!</v>
      </c>
      <c r="AD682" s="104" t="e">
        <f t="shared" si="202"/>
        <v>#DIV/0!</v>
      </c>
      <c r="AE682" s="104">
        <f t="shared" si="203"/>
        <v>163.30397223232325</v>
      </c>
      <c r="AF682" s="104">
        <f>(Query2[[#This Row],[Column12]]+Query2[[#This Row],[Column13]]/I740)</f>
        <v>49595.519345428031</v>
      </c>
      <c r="AG682" s="104">
        <f t="shared" si="204"/>
        <v>99.072906867356537</v>
      </c>
      <c r="AH682" s="102" t="s">
        <v>172</v>
      </c>
    </row>
    <row r="683" spans="1:34">
      <c r="A683" s="105" t="s">
        <v>215</v>
      </c>
      <c r="B683" s="101"/>
      <c r="C683" s="101"/>
      <c r="D683" s="101"/>
      <c r="E683" s="101"/>
      <c r="F683" s="101"/>
      <c r="G683" s="101"/>
      <c r="H683" s="101"/>
      <c r="I683" s="101"/>
      <c r="J683" s="101"/>
      <c r="K683" s="101"/>
      <c r="L683" s="101"/>
      <c r="M683" s="101"/>
      <c r="N683" s="101">
        <f>SUM(Query2[[#This Row],[Column5]],Query2[[#This Row],[Column6]])</f>
        <v>0</v>
      </c>
      <c r="O683" s="101">
        <f>SUM(Query2[[#This Row],[Column7]],Query2[[#This Row],[Column8]])</f>
        <v>0</v>
      </c>
      <c r="P683" s="101">
        <f>SUM(Query2[[#This Row],[Column10]],Query2[[#This Row],[Column11]])</f>
        <v>0</v>
      </c>
      <c r="Q683" s="101">
        <f>SUM(Query2[[#This Row],[Column12]],Query2[[#This Row],[Column13]])</f>
        <v>0</v>
      </c>
      <c r="R683" s="103">
        <f>(Query2[[#This Row],[Column4]]/D741)</f>
        <v>0</v>
      </c>
      <c r="S683" s="103" t="e">
        <f>(Query2[[#This Row],[Column15]]/O747)</f>
        <v>#DIV/0!</v>
      </c>
      <c r="T683" s="103" t="e">
        <f>(Query2[[#This Row],[Column14]]/N747)</f>
        <v>#DIV/0!</v>
      </c>
      <c r="U683" s="103">
        <f>(Query2[[#This Row],[Column9]]/I741)</f>
        <v>0</v>
      </c>
      <c r="V683" s="103">
        <f>(Query2[[#This Row],[Column17]]/Q747)</f>
        <v>0</v>
      </c>
      <c r="W683" s="103">
        <f>(Query2[[#This Row],[Column10]]+Query2[[#This Row],[Column11]]/J741+K741)</f>
        <v>2858111</v>
      </c>
      <c r="X683" s="104">
        <f>(Query2[[#This Row],[Column5]]+Query2[[#This Row],[Column6]])</f>
        <v>0</v>
      </c>
      <c r="Y683" s="104">
        <f>(Query2[[#This Row],[Column7]]+Query2[[#This Row],[Column8]])</f>
        <v>0</v>
      </c>
      <c r="Z683" s="104">
        <f>(Query2[[#This Row],[Column10]]+Query2[[#This Row],[Column11]])</f>
        <v>0</v>
      </c>
      <c r="AA683" s="104">
        <f>(Query2[[#This Row],[Column12]]+Query2[[#This Row],[Column13]])</f>
        <v>0</v>
      </c>
      <c r="AB683" s="104">
        <f t="shared" si="200"/>
        <v>12979285.0084824</v>
      </c>
      <c r="AC683" s="104">
        <f t="shared" si="201"/>
        <v>888.50249029345093</v>
      </c>
      <c r="AD683" s="104">
        <f t="shared" si="202"/>
        <v>15640.817246120108</v>
      </c>
      <c r="AE683" s="104">
        <f t="shared" si="203"/>
        <v>2925209.7262879168</v>
      </c>
      <c r="AF683" s="104">
        <f>(Query2[[#This Row],[Column12]]+Query2[[#This Row],[Column13]]/I741)</f>
        <v>0</v>
      </c>
      <c r="AG683" s="104">
        <f t="shared" si="204"/>
        <v>1321042.7168151853</v>
      </c>
      <c r="AH683" s="102" t="s">
        <v>172</v>
      </c>
    </row>
    <row r="684" spans="1:34">
      <c r="A684" s="105" t="s">
        <v>215</v>
      </c>
      <c r="B684" s="101" t="s">
        <v>55</v>
      </c>
      <c r="C684" s="101" t="s">
        <v>91</v>
      </c>
      <c r="D684" s="101">
        <v>0</v>
      </c>
      <c r="E684" s="101">
        <v>0</v>
      </c>
      <c r="F684" s="101">
        <v>0</v>
      </c>
      <c r="G684" s="101">
        <v>0</v>
      </c>
      <c r="H684" s="101">
        <v>0</v>
      </c>
      <c r="I684" s="101">
        <v>2313604</v>
      </c>
      <c r="J684" s="101">
        <v>0</v>
      </c>
      <c r="K684" s="101">
        <v>428662</v>
      </c>
      <c r="L684" s="101">
        <v>0</v>
      </c>
      <c r="M684" s="101">
        <v>2504.2214426999999</v>
      </c>
      <c r="N684" s="101">
        <f>SUM(Query2[[#This Row],[Column5]],Query2[[#This Row],[Column6]])</f>
        <v>0</v>
      </c>
      <c r="O684" s="101">
        <f>SUM(Query2[[#This Row],[Column7]],Query2[[#This Row],[Column8]])</f>
        <v>0</v>
      </c>
      <c r="P684" s="101">
        <f>SUM(Query2[[#This Row],[Column10]],Query2[[#This Row],[Column11]])</f>
        <v>428662</v>
      </c>
      <c r="Q684" s="101">
        <f>SUM(Query2[[#This Row],[Column12]],Query2[[#This Row],[Column13]])</f>
        <v>2504.2214426999999</v>
      </c>
      <c r="R684" s="103" t="e">
        <f>(Query2[[#This Row],[Column4]]/D742)</f>
        <v>#DIV/0!</v>
      </c>
      <c r="S684" s="103" t="e">
        <f>(Query2[[#This Row],[Column15]]/O748)</f>
        <v>#DIV/0!</v>
      </c>
      <c r="T684" s="103" t="e">
        <f>(Query2[[#This Row],[Column14]]/N748)</f>
        <v>#DIV/0!</v>
      </c>
      <c r="U684" s="103">
        <f>(Query2[[#This Row],[Column9]]/I742)</f>
        <v>2.2343731288509456</v>
      </c>
      <c r="V684" s="103">
        <f>(Query2[[#This Row],[Column17]]/Q748)</f>
        <v>5.4047675326320972</v>
      </c>
      <c r="W684" s="103">
        <f>(Query2[[#This Row],[Column10]]+Query2[[#This Row],[Column11]]/J742+K742)</f>
        <v>1126563.5493624166</v>
      </c>
      <c r="X684" s="104">
        <f>(Query2[[#This Row],[Column5]]+Query2[[#This Row],[Column6]])</f>
        <v>0</v>
      </c>
      <c r="Y684" s="104">
        <f>(Query2[[#This Row],[Column7]]+Query2[[#This Row],[Column8]])</f>
        <v>0</v>
      </c>
      <c r="Z684" s="104">
        <f>(Query2[[#This Row],[Column10]]+Query2[[#This Row],[Column11]])</f>
        <v>428662</v>
      </c>
      <c r="AA684" s="104">
        <f>(Query2[[#This Row],[Column12]]+Query2[[#This Row],[Column13]])</f>
        <v>2504.2214426999999</v>
      </c>
      <c r="AB684" s="104" t="e">
        <f t="shared" si="200"/>
        <v>#DIV/0!</v>
      </c>
      <c r="AC684" s="104" t="e">
        <f t="shared" si="201"/>
        <v>#DIV/0!</v>
      </c>
      <c r="AD684" s="104" t="e">
        <f t="shared" si="202"/>
        <v>#DIV/0!</v>
      </c>
      <c r="AE684" s="104">
        <f t="shared" si="203"/>
        <v>1151810.1695356357</v>
      </c>
      <c r="AF684" s="104">
        <f>(Query2[[#This Row],[Column12]]+Query2[[#This Row],[Column13]]/I742)</f>
        <v>2.4184627534622294E-3</v>
      </c>
      <c r="AG684" s="104">
        <f t="shared" si="204"/>
        <v>780291.0879831186</v>
      </c>
      <c r="AH684" s="102" t="s">
        <v>172</v>
      </c>
    </row>
    <row r="685" spans="1:34">
      <c r="A685" s="105" t="s">
        <v>215</v>
      </c>
      <c r="B685" s="101" t="s">
        <v>56</v>
      </c>
      <c r="C685" s="101" t="s">
        <v>91</v>
      </c>
      <c r="D685" s="101">
        <v>0</v>
      </c>
      <c r="E685" s="101">
        <v>0</v>
      </c>
      <c r="F685" s="101">
        <v>0</v>
      </c>
      <c r="G685" s="101">
        <v>0</v>
      </c>
      <c r="H685" s="101">
        <v>0</v>
      </c>
      <c r="I685" s="101">
        <v>1801893</v>
      </c>
      <c r="J685" s="101">
        <v>456976</v>
      </c>
      <c r="K685" s="101">
        <v>143853</v>
      </c>
      <c r="L685" s="101">
        <v>13804.935240000001</v>
      </c>
      <c r="M685" s="101">
        <v>1787.6264349</v>
      </c>
      <c r="N685" s="101">
        <f>SUM(Query2[[#This Row],[Column5]],Query2[[#This Row],[Column6]])</f>
        <v>0</v>
      </c>
      <c r="O685" s="101">
        <f>SUM(Query2[[#This Row],[Column7]],Query2[[#This Row],[Column8]])</f>
        <v>0</v>
      </c>
      <c r="P685" s="101">
        <f>SUM(Query2[[#This Row],[Column10]],Query2[[#This Row],[Column11]])</f>
        <v>600829</v>
      </c>
      <c r="Q685" s="101">
        <f>SUM(Query2[[#This Row],[Column12]],Query2[[#This Row],[Column13]])</f>
        <v>15592.5616749</v>
      </c>
      <c r="R685" s="103" t="e">
        <f>(Query2[[#This Row],[Column4]]/D743)</f>
        <v>#DIV/0!</v>
      </c>
      <c r="S685" s="103" t="e">
        <f>(Query2[[#This Row],[Column15]]/O749)</f>
        <v>#DIV/0!</v>
      </c>
      <c r="T685" s="103" t="e">
        <f>(Query2[[#This Row],[Column14]]/N749)</f>
        <v>#DIV/0!</v>
      </c>
      <c r="U685" s="103">
        <f>(Query2[[#This Row],[Column9]]/I743)</f>
        <v>14.567932475806256</v>
      </c>
      <c r="V685" s="103" t="e">
        <f>(Query2[[#This Row],[Column17]]/Q749)</f>
        <v>#DIV/0!</v>
      </c>
      <c r="W685" s="103">
        <f>(Query2[[#This Row],[Column10]]+Query2[[#This Row],[Column11]]/J743+K743)</f>
        <v>599603.39595269819</v>
      </c>
      <c r="X685" s="104">
        <f>(Query2[[#This Row],[Column5]]+Query2[[#This Row],[Column6]])</f>
        <v>0</v>
      </c>
      <c r="Y685" s="104">
        <f>(Query2[[#This Row],[Column7]]+Query2[[#This Row],[Column8]])</f>
        <v>0</v>
      </c>
      <c r="Z685" s="104">
        <f>(Query2[[#This Row],[Column10]]+Query2[[#This Row],[Column11]])</f>
        <v>600829</v>
      </c>
      <c r="AA685" s="104">
        <f>(Query2[[#This Row],[Column12]]+Query2[[#This Row],[Column13]])</f>
        <v>15592.5616749</v>
      </c>
      <c r="AB685" s="104" t="e">
        <f t="shared" si="200"/>
        <v>#DIV/0!</v>
      </c>
      <c r="AC685" s="104" t="e">
        <f t="shared" si="201"/>
        <v>#DIV/0!</v>
      </c>
      <c r="AD685" s="104" t="e">
        <f t="shared" si="202"/>
        <v>#DIV/0!</v>
      </c>
      <c r="AE685" s="104">
        <f t="shared" si="203"/>
        <v>145886.17671842506</v>
      </c>
      <c r="AF685" s="104">
        <f>(Query2[[#This Row],[Column12]]+Query2[[#This Row],[Column13]]/I743)</f>
        <v>13804.949692590246</v>
      </c>
      <c r="AG685" s="104">
        <f t="shared" si="204"/>
        <v>60041.153093646164</v>
      </c>
      <c r="AH685" s="102" t="s">
        <v>172</v>
      </c>
    </row>
    <row r="686" spans="1:34">
      <c r="A686" s="105" t="s">
        <v>215</v>
      </c>
      <c r="B686" s="101" t="s">
        <v>57</v>
      </c>
      <c r="C686" s="101" t="s">
        <v>91</v>
      </c>
      <c r="D686" s="101">
        <v>0</v>
      </c>
      <c r="E686" s="101">
        <v>0</v>
      </c>
      <c r="F686" s="101">
        <v>0</v>
      </c>
      <c r="G686" s="101">
        <v>0</v>
      </c>
      <c r="H686" s="101">
        <v>0</v>
      </c>
      <c r="I686" s="101">
        <v>1157</v>
      </c>
      <c r="J686" s="101">
        <v>0</v>
      </c>
      <c r="K686" s="101">
        <v>42</v>
      </c>
      <c r="L686" s="101">
        <v>0</v>
      </c>
      <c r="M686" s="101">
        <v>0.26784469999999999</v>
      </c>
      <c r="N686" s="101">
        <f>SUM(Query2[[#This Row],[Column5]],Query2[[#This Row],[Column6]])</f>
        <v>0</v>
      </c>
      <c r="O686" s="101">
        <f>SUM(Query2[[#This Row],[Column7]],Query2[[#This Row],[Column8]])</f>
        <v>0</v>
      </c>
      <c r="P686" s="101">
        <f>SUM(Query2[[#This Row],[Column10]],Query2[[#This Row],[Column11]])</f>
        <v>42</v>
      </c>
      <c r="Q686" s="101">
        <f>SUM(Query2[[#This Row],[Column12]],Query2[[#This Row],[Column13]])</f>
        <v>0.26784469999999999</v>
      </c>
      <c r="R686" s="103">
        <f>(Query2[[#This Row],[Column4]]/D744)</f>
        <v>0</v>
      </c>
      <c r="S686" s="103" t="e">
        <f>(Query2[[#This Row],[Column15]]/O750)</f>
        <v>#DIV/0!</v>
      </c>
      <c r="T686" s="103" t="e">
        <f>(Query2[[#This Row],[Column14]]/N750)</f>
        <v>#DIV/0!</v>
      </c>
      <c r="U686" s="103">
        <f>(Query2[[#This Row],[Column9]]/I744)</f>
        <v>2.4198996484138886E-3</v>
      </c>
      <c r="V686" s="103">
        <f>(Query2[[#This Row],[Column17]]/Q750)</f>
        <v>1.820362004235675E-3</v>
      </c>
      <c r="W686" s="103">
        <f>(Query2[[#This Row],[Column10]]+Query2[[#This Row],[Column11]]/J744+K744)</f>
        <v>459265.0001400467</v>
      </c>
      <c r="X686" s="104">
        <f>(Query2[[#This Row],[Column5]]+Query2[[#This Row],[Column6]])</f>
        <v>0</v>
      </c>
      <c r="Y686" s="104">
        <f>(Query2[[#This Row],[Column7]]+Query2[[#This Row],[Column8]])</f>
        <v>0</v>
      </c>
      <c r="Z686" s="104">
        <f>(Query2[[#This Row],[Column10]]+Query2[[#This Row],[Column11]])</f>
        <v>42</v>
      </c>
      <c r="AA686" s="104">
        <f>(Query2[[#This Row],[Column12]]+Query2[[#This Row],[Column13]])</f>
        <v>0.26784469999999999</v>
      </c>
      <c r="AB686" s="104">
        <f t="shared" si="200"/>
        <v>1685955.5690318812</v>
      </c>
      <c r="AC686" s="104">
        <f t="shared" si="201"/>
        <v>160.26085030438634</v>
      </c>
      <c r="AD686" s="104">
        <f t="shared" si="202"/>
        <v>2180.9646855485912</v>
      </c>
      <c r="AE686" s="104">
        <f t="shared" si="203"/>
        <v>476244.62875859975</v>
      </c>
      <c r="AF686" s="104">
        <f>(Query2[[#This Row],[Column12]]+Query2[[#This Row],[Column13]]/I744)</f>
        <v>5.6020509538420346E-7</v>
      </c>
      <c r="AG686" s="104">
        <f t="shared" si="204"/>
        <v>299900.96056630253</v>
      </c>
      <c r="AH686" s="102" t="s">
        <v>172</v>
      </c>
    </row>
    <row r="687" spans="1:34">
      <c r="A687" s="105" t="s">
        <v>215</v>
      </c>
      <c r="B687" s="101" t="s">
        <v>58</v>
      </c>
      <c r="C687" s="101" t="s">
        <v>91</v>
      </c>
      <c r="D687" s="101">
        <v>0</v>
      </c>
      <c r="E687" s="101">
        <v>0</v>
      </c>
      <c r="F687" s="101">
        <v>0</v>
      </c>
      <c r="G687" s="101">
        <v>0</v>
      </c>
      <c r="H687" s="101">
        <v>0</v>
      </c>
      <c r="I687" s="101">
        <v>0</v>
      </c>
      <c r="J687" s="101">
        <v>0</v>
      </c>
      <c r="K687" s="101">
        <v>0</v>
      </c>
      <c r="L687" s="101">
        <v>0</v>
      </c>
      <c r="M687" s="101">
        <v>0</v>
      </c>
      <c r="N687" s="101">
        <f>SUM(Query2[[#This Row],[Column5]],Query2[[#This Row],[Column6]])</f>
        <v>0</v>
      </c>
      <c r="O687" s="101">
        <f>SUM(Query2[[#This Row],[Column7]],Query2[[#This Row],[Column8]])</f>
        <v>0</v>
      </c>
      <c r="P687" s="101">
        <f>SUM(Query2[[#This Row],[Column10]],Query2[[#This Row],[Column11]])</f>
        <v>0</v>
      </c>
      <c r="Q687" s="101">
        <f>SUM(Query2[[#This Row],[Column12]],Query2[[#This Row],[Column13]])</f>
        <v>0</v>
      </c>
      <c r="R687" s="103">
        <f>(Query2[[#This Row],[Column4]]/D745)</f>
        <v>0</v>
      </c>
      <c r="S687" s="103" t="e">
        <f>(Query2[[#This Row],[Column15]]/O751)</f>
        <v>#DIV/0!</v>
      </c>
      <c r="T687" s="103" t="e">
        <f>(Query2[[#This Row],[Column14]]/N751)</f>
        <v>#DIV/0!</v>
      </c>
      <c r="U687" s="103">
        <f>(Query2[[#This Row],[Column9]]/I745)</f>
        <v>0</v>
      </c>
      <c r="V687" s="103">
        <f>(Query2[[#This Row],[Column17]]/Q751)</f>
        <v>0</v>
      </c>
      <c r="W687" s="103">
        <f>(Query2[[#This Row],[Column10]]+Query2[[#This Row],[Column11]]/J745+K745)</f>
        <v>1927865</v>
      </c>
      <c r="X687" s="104">
        <f>(Query2[[#This Row],[Column5]]+Query2[[#This Row],[Column6]])</f>
        <v>0</v>
      </c>
      <c r="Y687" s="104">
        <f>(Query2[[#This Row],[Column7]]+Query2[[#This Row],[Column8]])</f>
        <v>0</v>
      </c>
      <c r="Z687" s="104">
        <f>(Query2[[#This Row],[Column10]]+Query2[[#This Row],[Column11]])</f>
        <v>0</v>
      </c>
      <c r="AA687" s="104">
        <f>(Query2[[#This Row],[Column12]]+Query2[[#This Row],[Column13]])</f>
        <v>0</v>
      </c>
      <c r="AB687" s="104">
        <f t="shared" si="200"/>
        <v>3285482.0677614021</v>
      </c>
      <c r="AC687" s="104">
        <f t="shared" si="201"/>
        <v>223.79984773557644</v>
      </c>
      <c r="AD687" s="104">
        <f t="shared" si="202"/>
        <v>4003.2799518086672</v>
      </c>
      <c r="AE687" s="104">
        <f t="shared" si="203"/>
        <v>1977285.2580074784</v>
      </c>
      <c r="AF687" s="104">
        <f>(Query2[[#This Row],[Column12]]+Query2[[#This Row],[Column13]]/I745)</f>
        <v>0</v>
      </c>
      <c r="AG687" s="104">
        <f t="shared" si="204"/>
        <v>1152416.9089624537</v>
      </c>
      <c r="AH687" s="102" t="s">
        <v>172</v>
      </c>
    </row>
    <row r="688" spans="1:34">
      <c r="A688" s="105" t="s">
        <v>215</v>
      </c>
      <c r="B688" s="101" t="s">
        <v>59</v>
      </c>
      <c r="C688" s="101" t="s">
        <v>91</v>
      </c>
      <c r="D688" s="101">
        <v>0</v>
      </c>
      <c r="E688" s="101">
        <v>0</v>
      </c>
      <c r="F688" s="101">
        <v>0</v>
      </c>
      <c r="G688" s="101">
        <v>0</v>
      </c>
      <c r="H688" s="101">
        <v>0</v>
      </c>
      <c r="I688" s="101">
        <v>101487</v>
      </c>
      <c r="J688" s="101">
        <v>1357</v>
      </c>
      <c r="K688" s="101">
        <v>19878</v>
      </c>
      <c r="L688" s="101">
        <v>40.552432400000001</v>
      </c>
      <c r="M688" s="101">
        <v>90.516080599999981</v>
      </c>
      <c r="N688" s="101">
        <f>SUM(Query2[[#This Row],[Column5]],Query2[[#This Row],[Column6]])</f>
        <v>0</v>
      </c>
      <c r="O688" s="101">
        <f>SUM(Query2[[#This Row],[Column7]],Query2[[#This Row],[Column8]])</f>
        <v>0</v>
      </c>
      <c r="P688" s="101">
        <f>SUM(Query2[[#This Row],[Column10]],Query2[[#This Row],[Column11]])</f>
        <v>21235</v>
      </c>
      <c r="Q688" s="101">
        <f>SUM(Query2[[#This Row],[Column12]],Query2[[#This Row],[Column13]])</f>
        <v>131.068513</v>
      </c>
      <c r="R688" s="103" t="e">
        <f>(Query2[[#This Row],[Column4]]/#REF!)</f>
        <v>#REF!</v>
      </c>
      <c r="S688" s="103">
        <f>(Query2[[#This Row],[Column15]]/O752)</f>
        <v>0</v>
      </c>
      <c r="T688" s="103">
        <f>(Query2[[#This Row],[Column14]]/N752)</f>
        <v>0</v>
      </c>
      <c r="U688" s="103" t="e">
        <f>(Query2[[#This Row],[Column9]]/#REF!)</f>
        <v>#REF!</v>
      </c>
      <c r="V688" s="103">
        <f>(Query2[[#This Row],[Column17]]/Q752)</f>
        <v>2.6280468990789872E-3</v>
      </c>
      <c r="W688" s="103" t="e">
        <f>(Query2[[#This Row],[Column10]]+Query2[[#This Row],[Column11]]/#REF!+#REF!)</f>
        <v>#REF!</v>
      </c>
      <c r="X688" s="104">
        <f>(Query2[[#This Row],[Column5]]+Query2[[#This Row],[Column6]])</f>
        <v>0</v>
      </c>
      <c r="Y688" s="104">
        <f>(Query2[[#This Row],[Column7]]+Query2[[#This Row],[Column8]])</f>
        <v>0</v>
      </c>
      <c r="Z688" s="104">
        <f>(Query2[[#This Row],[Column10]]+Query2[[#This Row],[Column11]])</f>
        <v>21235</v>
      </c>
      <c r="AA688" s="104">
        <f>(Query2[[#This Row],[Column12]]+Query2[[#This Row],[Column13]])</f>
        <v>131.068513</v>
      </c>
      <c r="AB688" s="104" t="e">
        <f>(#REF!+#REF!/#REF!+#REF!)</f>
        <v>#REF!</v>
      </c>
      <c r="AC688" s="104" t="e">
        <f>(#REF!+#REF!/#REF!)</f>
        <v>#REF!</v>
      </c>
      <c r="AD688" s="104" t="e">
        <f>(#REF!+#REF!/#REF!)</f>
        <v>#REF!</v>
      </c>
      <c r="AE688" s="104" t="e">
        <f>(#REF!+#REF!/#REF!+#REF!)</f>
        <v>#REF!</v>
      </c>
      <c r="AF688" s="104" t="e">
        <f>(Query2[[#This Row],[Column12]]+Query2[[#This Row],[Column13]]/#REF!)</f>
        <v>#REF!</v>
      </c>
      <c r="AG688" s="104" t="e">
        <f>(#REF!+#REF!/#REF!)</f>
        <v>#REF!</v>
      </c>
      <c r="AH688" s="102" t="s">
        <v>172</v>
      </c>
    </row>
    <row r="689" spans="1:34">
      <c r="A689" s="105" t="s">
        <v>215</v>
      </c>
      <c r="B689" s="101" t="s">
        <v>60</v>
      </c>
      <c r="C689" s="101" t="s">
        <v>91</v>
      </c>
      <c r="D689" s="101">
        <v>0</v>
      </c>
      <c r="E689" s="101">
        <v>0</v>
      </c>
      <c r="F689" s="101">
        <v>0</v>
      </c>
      <c r="G689" s="101">
        <v>0</v>
      </c>
      <c r="H689" s="101">
        <v>0</v>
      </c>
      <c r="I689" s="101">
        <v>61709416</v>
      </c>
      <c r="J689" s="101">
        <v>1634047</v>
      </c>
      <c r="K689" s="101">
        <v>2370245</v>
      </c>
      <c r="L689" s="101">
        <v>53165.632469999997</v>
      </c>
      <c r="M689" s="101">
        <v>23346.876840000001</v>
      </c>
      <c r="N689" s="101">
        <f>SUM(Query2[[#This Row],[Column5]],Query2[[#This Row],[Column6]])</f>
        <v>0</v>
      </c>
      <c r="O689" s="101">
        <f>SUM(Query2[[#This Row],[Column7]],Query2[[#This Row],[Column8]])</f>
        <v>0</v>
      </c>
      <c r="P689" s="101">
        <f>SUM(Query2[[#This Row],[Column10]],Query2[[#This Row],[Column11]])</f>
        <v>4004292</v>
      </c>
      <c r="Q689" s="101">
        <f>SUM(Query2[[#This Row],[Column12]],Query2[[#This Row],[Column13]])</f>
        <v>76512.509309999994</v>
      </c>
      <c r="R689" s="103" t="e">
        <f>(Query2[[#This Row],[Column4]]/D746)</f>
        <v>#DIV/0!</v>
      </c>
      <c r="S689" s="103" t="e">
        <f>(Query2[[#This Row],[Column15]]/O753)</f>
        <v>#DIV/0!</v>
      </c>
      <c r="T689" s="103" t="e">
        <f>(Query2[[#This Row],[Column14]]/N753)</f>
        <v>#DIV/0!</v>
      </c>
      <c r="U689" s="103">
        <f>(Query2[[#This Row],[Column9]]/I746)</f>
        <v>51.02266730938252</v>
      </c>
      <c r="V689" s="103">
        <f>(Query2[[#This Row],[Column17]]/Q753)</f>
        <v>12.066189172834038</v>
      </c>
      <c r="W689" s="103" t="e">
        <f>(Query2[[#This Row],[Column10]]+Query2[[#This Row],[Column11]]/J746+K746)</f>
        <v>#DIV/0!</v>
      </c>
      <c r="X689" s="104">
        <f>(Query2[[#This Row],[Column5]]+Query2[[#This Row],[Column6]])</f>
        <v>0</v>
      </c>
      <c r="Y689" s="104">
        <f>(Query2[[#This Row],[Column7]]+Query2[[#This Row],[Column8]])</f>
        <v>0</v>
      </c>
      <c r="Z689" s="104">
        <f>(Query2[[#This Row],[Column10]]+Query2[[#This Row],[Column11]])</f>
        <v>4004292</v>
      </c>
      <c r="AA689" s="104">
        <f>(Query2[[#This Row],[Column12]]+Query2[[#This Row],[Column13]])</f>
        <v>76512.509309999994</v>
      </c>
      <c r="AB689" s="104" t="e">
        <f t="shared" ref="AB689:AB694" si="205">(G746+H746/E746+F746)</f>
        <v>#DIV/0!</v>
      </c>
      <c r="AC689" s="104" t="e">
        <f t="shared" ref="AC689:AC694" si="206">(G746+H746/D746)</f>
        <v>#DIV/0!</v>
      </c>
      <c r="AD689" s="104" t="e">
        <f t="shared" ref="AD689:AD694" si="207">(E746+F746/D746)</f>
        <v>#DIV/0!</v>
      </c>
      <c r="AE689" s="104" t="e">
        <f t="shared" ref="AE689:AE694" si="208">(L746+M746/J746+K746)</f>
        <v>#DIV/0!</v>
      </c>
      <c r="AF689" s="104">
        <f>(Query2[[#This Row],[Column12]]+Query2[[#This Row],[Column13]]/I746)</f>
        <v>53165.651773697988</v>
      </c>
      <c r="AG689" s="104">
        <f t="shared" ref="AG689:AG694" si="209">(J746+K746/I746)</f>
        <v>0.31203331098159415</v>
      </c>
      <c r="AH689" s="102" t="s">
        <v>172</v>
      </c>
    </row>
    <row r="690" spans="1:34">
      <c r="A690" s="105" t="s">
        <v>215</v>
      </c>
      <c r="B690" s="101" t="s">
        <v>92</v>
      </c>
      <c r="C690" s="101" t="s">
        <v>91</v>
      </c>
      <c r="D690" s="101"/>
      <c r="E690" s="101"/>
      <c r="F690" s="101"/>
      <c r="G690" s="101"/>
      <c r="H690" s="101"/>
      <c r="I690" s="101"/>
      <c r="J690" s="101"/>
      <c r="K690" s="101"/>
      <c r="L690" s="101"/>
      <c r="M690" s="101"/>
      <c r="N690" s="101">
        <f>SUM(Query2[[#This Row],[Column5]],Query2[[#This Row],[Column6]])</f>
        <v>0</v>
      </c>
      <c r="O690" s="101">
        <f>SUM(Query2[[#This Row],[Column7]],Query2[[#This Row],[Column8]])</f>
        <v>0</v>
      </c>
      <c r="P690" s="101">
        <f>SUM(Query2[[#This Row],[Column10]],Query2[[#This Row],[Column11]])</f>
        <v>0</v>
      </c>
      <c r="Q690" s="101">
        <f>SUM(Query2[[#This Row],[Column12]],Query2[[#This Row],[Column13]])</f>
        <v>0</v>
      </c>
      <c r="R690" s="103" t="e">
        <f>(Query2[[#This Row],[Column4]]/D747)</f>
        <v>#DIV/0!</v>
      </c>
      <c r="S690" s="103" t="e">
        <f>(Query2[[#This Row],[Column15]]/O754)</f>
        <v>#DIV/0!</v>
      </c>
      <c r="T690" s="103" t="e">
        <f>(Query2[[#This Row],[Column14]]/N754)</f>
        <v>#DIV/0!</v>
      </c>
      <c r="U690" s="103">
        <f>(Query2[[#This Row],[Column9]]/I747)</f>
        <v>0</v>
      </c>
      <c r="V690" s="103">
        <f>(Query2[[#This Row],[Column17]]/Q754)</f>
        <v>0</v>
      </c>
      <c r="W690" s="103">
        <f>(Query2[[#This Row],[Column10]]+Query2[[#This Row],[Column11]]/J747+K747)</f>
        <v>168372</v>
      </c>
      <c r="X690" s="104">
        <f>(Query2[[#This Row],[Column5]]+Query2[[#This Row],[Column6]])</f>
        <v>0</v>
      </c>
      <c r="Y690" s="104">
        <f>(Query2[[#This Row],[Column7]]+Query2[[#This Row],[Column8]])</f>
        <v>0</v>
      </c>
      <c r="Z690" s="104">
        <f>(Query2[[#This Row],[Column10]]+Query2[[#This Row],[Column11]])</f>
        <v>0</v>
      </c>
      <c r="AA690" s="104">
        <f>(Query2[[#This Row],[Column12]]+Query2[[#This Row],[Column13]])</f>
        <v>0</v>
      </c>
      <c r="AB690" s="104" t="e">
        <f t="shared" si="205"/>
        <v>#DIV/0!</v>
      </c>
      <c r="AC690" s="104" t="e">
        <f t="shared" si="206"/>
        <v>#DIV/0!</v>
      </c>
      <c r="AD690" s="104" t="e">
        <f t="shared" si="207"/>
        <v>#DIV/0!</v>
      </c>
      <c r="AE690" s="104">
        <f t="shared" si="208"/>
        <v>184498.05590787073</v>
      </c>
      <c r="AF690" s="104">
        <f>(Query2[[#This Row],[Column12]]+Query2[[#This Row],[Column13]]/I747)</f>
        <v>0</v>
      </c>
      <c r="AG690" s="104">
        <f t="shared" si="209"/>
        <v>550187.0880911696</v>
      </c>
      <c r="AH690" s="102" t="s">
        <v>172</v>
      </c>
    </row>
    <row r="691" spans="1:34">
      <c r="A691" s="105" t="s">
        <v>215</v>
      </c>
      <c r="B691" s="101" t="s">
        <v>61</v>
      </c>
      <c r="C691" s="101" t="s">
        <v>91</v>
      </c>
      <c r="D691" s="101">
        <v>26</v>
      </c>
      <c r="E691" s="101">
        <v>3</v>
      </c>
      <c r="F691" s="101">
        <v>100</v>
      </c>
      <c r="G691" s="101">
        <v>3.3000000000000002E-2</v>
      </c>
      <c r="H691" s="101">
        <v>1.2472926000000002</v>
      </c>
      <c r="I691" s="101">
        <v>1412877</v>
      </c>
      <c r="J691" s="101">
        <v>618403</v>
      </c>
      <c r="K691" s="101">
        <v>356202</v>
      </c>
      <c r="L691" s="101">
        <v>41121.477958599993</v>
      </c>
      <c r="M691" s="101">
        <v>8894.4028576000001</v>
      </c>
      <c r="N691" s="101">
        <f>SUM(Query2[[#This Row],[Column5]],Query2[[#This Row],[Column6]])</f>
        <v>103</v>
      </c>
      <c r="O691" s="101">
        <f>SUM(Query2[[#This Row],[Column7]],Query2[[#This Row],[Column8]])</f>
        <v>1.2802926000000001</v>
      </c>
      <c r="P691" s="101">
        <f>SUM(Query2[[#This Row],[Column10]],Query2[[#This Row],[Column11]])</f>
        <v>974605</v>
      </c>
      <c r="Q691" s="101">
        <f>SUM(Query2[[#This Row],[Column12]],Query2[[#This Row],[Column13]])</f>
        <v>50015.880816199991</v>
      </c>
      <c r="R691" s="103" t="e">
        <f>(Query2[[#This Row],[Column4]]/D748)</f>
        <v>#DIV/0!</v>
      </c>
      <c r="S691" s="103" t="e">
        <f>(Query2[[#This Row],[Column15]]/O755)</f>
        <v>#DIV/0!</v>
      </c>
      <c r="T691" s="103" t="e">
        <f>(Query2[[#This Row],[Column14]]/N755)</f>
        <v>#DIV/0!</v>
      </c>
      <c r="U691" s="103">
        <f>(Query2[[#This Row],[Column9]]/I748)</f>
        <v>3.4358428761456845</v>
      </c>
      <c r="V691" s="103">
        <f>(Query2[[#This Row],[Column17]]/Q755)</f>
        <v>1.9393398379929556</v>
      </c>
      <c r="W691" s="103" t="e">
        <f>(Query2[[#This Row],[Column10]]+Query2[[#This Row],[Column11]]/J748+K748)</f>
        <v>#DIV/0!</v>
      </c>
      <c r="X691" s="104">
        <f>(Query2[[#This Row],[Column5]]+Query2[[#This Row],[Column6]])</f>
        <v>103</v>
      </c>
      <c r="Y691" s="104">
        <f>(Query2[[#This Row],[Column7]]+Query2[[#This Row],[Column8]])</f>
        <v>1.2802926000000001</v>
      </c>
      <c r="Z691" s="104">
        <f>(Query2[[#This Row],[Column10]]+Query2[[#This Row],[Column11]])</f>
        <v>974605</v>
      </c>
      <c r="AA691" s="104">
        <f>(Query2[[#This Row],[Column12]]+Query2[[#This Row],[Column13]])</f>
        <v>50015.880816199991</v>
      </c>
      <c r="AB691" s="104" t="e">
        <f t="shared" si="205"/>
        <v>#DIV/0!</v>
      </c>
      <c r="AC691" s="104" t="e">
        <f t="shared" si="206"/>
        <v>#DIV/0!</v>
      </c>
      <c r="AD691" s="104" t="e">
        <f t="shared" si="207"/>
        <v>#DIV/0!</v>
      </c>
      <c r="AE691" s="104" t="e">
        <f t="shared" si="208"/>
        <v>#DIV/0!</v>
      </c>
      <c r="AF691" s="104">
        <f>(Query2[[#This Row],[Column12]]+Query2[[#This Row],[Column13]]/I748)</f>
        <v>41121.499588062921</v>
      </c>
      <c r="AG691" s="104">
        <f t="shared" si="209"/>
        <v>0.28129916807914068</v>
      </c>
      <c r="AH691" s="102" t="s">
        <v>172</v>
      </c>
    </row>
    <row r="692" spans="1:34">
      <c r="A692" s="105" t="s">
        <v>215</v>
      </c>
      <c r="B692" s="101" t="s">
        <v>62</v>
      </c>
      <c r="C692" s="101" t="s">
        <v>91</v>
      </c>
      <c r="D692" s="101">
        <v>0</v>
      </c>
      <c r="E692" s="101">
        <v>0</v>
      </c>
      <c r="F692" s="101">
        <v>0</v>
      </c>
      <c r="G692" s="101">
        <v>0</v>
      </c>
      <c r="H692" s="101">
        <v>0</v>
      </c>
      <c r="I692" s="101">
        <v>142282</v>
      </c>
      <c r="J692" s="101">
        <v>99726</v>
      </c>
      <c r="K692" s="101">
        <v>71140</v>
      </c>
      <c r="L692" s="101">
        <v>5246.7899299999999</v>
      </c>
      <c r="M692" s="101">
        <v>1414.4930646</v>
      </c>
      <c r="N692" s="101">
        <f>SUM(Query2[[#This Row],[Column5]],Query2[[#This Row],[Column6]])</f>
        <v>0</v>
      </c>
      <c r="O692" s="101">
        <f>SUM(Query2[[#This Row],[Column7]],Query2[[#This Row],[Column8]])</f>
        <v>0</v>
      </c>
      <c r="P692" s="101">
        <f>SUM(Query2[[#This Row],[Column10]],Query2[[#This Row],[Column11]])</f>
        <v>170866</v>
      </c>
      <c r="Q692" s="101">
        <f>SUM(Query2[[#This Row],[Column12]],Query2[[#This Row],[Column13]])</f>
        <v>6661.2829946000002</v>
      </c>
      <c r="R692" s="103" t="e">
        <f>(Query2[[#This Row],[Column4]]/D749)</f>
        <v>#DIV/0!</v>
      </c>
      <c r="S692" s="103" t="e">
        <f>(Query2[[#This Row],[Column15]]/O756)</f>
        <v>#DIV/0!</v>
      </c>
      <c r="T692" s="103" t="e">
        <f>(Query2[[#This Row],[Column14]]/N756)</f>
        <v>#DIV/0!</v>
      </c>
      <c r="U692" s="103" t="e">
        <f>(Query2[[#This Row],[Column9]]/I749)</f>
        <v>#DIV/0!</v>
      </c>
      <c r="V692" s="103">
        <f>(Query2[[#This Row],[Column17]]/Q756)</f>
        <v>0.14255009722180079</v>
      </c>
      <c r="W692" s="103" t="e">
        <f>(Query2[[#This Row],[Column10]]+Query2[[#This Row],[Column11]]/J749+K749)</f>
        <v>#DIV/0!</v>
      </c>
      <c r="X692" s="104">
        <f>(Query2[[#This Row],[Column5]]+Query2[[#This Row],[Column6]])</f>
        <v>0</v>
      </c>
      <c r="Y692" s="104">
        <f>(Query2[[#This Row],[Column7]]+Query2[[#This Row],[Column8]])</f>
        <v>0</v>
      </c>
      <c r="Z692" s="104">
        <f>(Query2[[#This Row],[Column10]]+Query2[[#This Row],[Column11]])</f>
        <v>170866</v>
      </c>
      <c r="AA692" s="104">
        <f>(Query2[[#This Row],[Column12]]+Query2[[#This Row],[Column13]])</f>
        <v>6661.2829946000002</v>
      </c>
      <c r="AB692" s="104" t="e">
        <f t="shared" si="205"/>
        <v>#DIV/0!</v>
      </c>
      <c r="AC692" s="104" t="e">
        <f t="shared" si="206"/>
        <v>#DIV/0!</v>
      </c>
      <c r="AD692" s="104" t="e">
        <f t="shared" si="207"/>
        <v>#DIV/0!</v>
      </c>
      <c r="AE692" s="104" t="e">
        <f t="shared" si="208"/>
        <v>#DIV/0!</v>
      </c>
      <c r="AF692" s="104" t="e">
        <f>(Query2[[#This Row],[Column12]]+Query2[[#This Row],[Column13]]/I749)</f>
        <v>#DIV/0!</v>
      </c>
      <c r="AG692" s="104" t="e">
        <f t="shared" si="209"/>
        <v>#DIV/0!</v>
      </c>
      <c r="AH692" s="102" t="s">
        <v>172</v>
      </c>
    </row>
    <row r="693" spans="1:34">
      <c r="A693" s="105" t="s">
        <v>215</v>
      </c>
      <c r="B693" s="101" t="s">
        <v>63</v>
      </c>
      <c r="C693" s="101" t="s">
        <v>91</v>
      </c>
      <c r="D693" s="101">
        <v>0</v>
      </c>
      <c r="E693" s="101">
        <v>0</v>
      </c>
      <c r="F693" s="101">
        <v>0</v>
      </c>
      <c r="G693" s="101">
        <v>0</v>
      </c>
      <c r="H693" s="101">
        <v>0</v>
      </c>
      <c r="I693" s="101">
        <v>2451189</v>
      </c>
      <c r="J693" s="101">
        <v>520444</v>
      </c>
      <c r="K693" s="101">
        <v>62632</v>
      </c>
      <c r="L693" s="101">
        <v>22413.8021596</v>
      </c>
      <c r="M693" s="101">
        <v>684.56971759999988</v>
      </c>
      <c r="N693" s="101">
        <f>SUM(Query2[[#This Row],[Column5]],Query2[[#This Row],[Column6]])</f>
        <v>0</v>
      </c>
      <c r="O693" s="101">
        <f>SUM(Query2[[#This Row],[Column7]],Query2[[#This Row],[Column8]])</f>
        <v>0</v>
      </c>
      <c r="P693" s="101">
        <f>SUM(Query2[[#This Row],[Column10]],Query2[[#This Row],[Column11]])</f>
        <v>583076</v>
      </c>
      <c r="Q693" s="101">
        <f>SUM(Query2[[#This Row],[Column12]],Query2[[#This Row],[Column13]])</f>
        <v>23098.371877199999</v>
      </c>
      <c r="R693" s="103" t="e">
        <f>(Query2[[#This Row],[Column4]]/D750)</f>
        <v>#DIV/0!</v>
      </c>
      <c r="S693" s="103" t="e">
        <f>(Query2[[#This Row],[Column15]]/O757)</f>
        <v>#DIV/0!</v>
      </c>
      <c r="T693" s="103" t="e">
        <f>(Query2[[#This Row],[Column14]]/N757)</f>
        <v>#DIV/0!</v>
      </c>
      <c r="U693" s="103">
        <f>(Query2[[#This Row],[Column9]]/I750)</f>
        <v>22.26087074978204</v>
      </c>
      <c r="V693" s="103">
        <f>(Query2[[#This Row],[Column17]]/Q757)</f>
        <v>0.9861105305921285</v>
      </c>
      <c r="W693" s="103">
        <f>(Query2[[#This Row],[Column10]]+Query2[[#This Row],[Column11]]/J750+K750)</f>
        <v>541383.12409717659</v>
      </c>
      <c r="X693" s="104">
        <f>(Query2[[#This Row],[Column5]]+Query2[[#This Row],[Column6]])</f>
        <v>0</v>
      </c>
      <c r="Y693" s="104">
        <f>(Query2[[#This Row],[Column7]]+Query2[[#This Row],[Column8]])</f>
        <v>0</v>
      </c>
      <c r="Z693" s="104">
        <f>(Query2[[#This Row],[Column10]]+Query2[[#This Row],[Column11]])</f>
        <v>583076</v>
      </c>
      <c r="AA693" s="104">
        <f>(Query2[[#This Row],[Column12]]+Query2[[#This Row],[Column13]])</f>
        <v>23098.371877199999</v>
      </c>
      <c r="AB693" s="104" t="e">
        <f t="shared" si="205"/>
        <v>#DIV/0!</v>
      </c>
      <c r="AC693" s="104" t="e">
        <f t="shared" si="206"/>
        <v>#DIV/0!</v>
      </c>
      <c r="AD693" s="104" t="e">
        <f t="shared" si="207"/>
        <v>#DIV/0!</v>
      </c>
      <c r="AE693" s="104">
        <f t="shared" si="208"/>
        <v>20945.505315784176</v>
      </c>
      <c r="AF693" s="104">
        <f>(Query2[[#This Row],[Column12]]+Query2[[#This Row],[Column13]]/I750)</f>
        <v>22413.808376631001</v>
      </c>
      <c r="AG693" s="104">
        <f t="shared" si="209"/>
        <v>1523.1897885789015</v>
      </c>
      <c r="AH693" s="102" t="s">
        <v>172</v>
      </c>
    </row>
    <row r="694" spans="1:34">
      <c r="A694" s="105" t="s">
        <v>215</v>
      </c>
      <c r="B694" s="101" t="s">
        <v>64</v>
      </c>
      <c r="C694" s="101" t="s">
        <v>91</v>
      </c>
      <c r="D694" s="101">
        <v>0</v>
      </c>
      <c r="E694" s="101">
        <v>0</v>
      </c>
      <c r="F694" s="101">
        <v>0</v>
      </c>
      <c r="G694" s="101">
        <v>0</v>
      </c>
      <c r="H694" s="101">
        <v>0</v>
      </c>
      <c r="I694" s="101">
        <v>968096</v>
      </c>
      <c r="J694" s="101">
        <v>842240</v>
      </c>
      <c r="K694" s="101">
        <v>209218</v>
      </c>
      <c r="L694" s="101">
        <v>21191.275000000001</v>
      </c>
      <c r="M694" s="101">
        <v>4171.4954386999998</v>
      </c>
      <c r="N694" s="101">
        <f>SUM(Query2[[#This Row],[Column5]],Query2[[#This Row],[Column6]])</f>
        <v>0</v>
      </c>
      <c r="O694" s="101">
        <f>SUM(Query2[[#This Row],[Column7]],Query2[[#This Row],[Column8]])</f>
        <v>0</v>
      </c>
      <c r="P694" s="101">
        <f>SUM(Query2[[#This Row],[Column10]],Query2[[#This Row],[Column11]])</f>
        <v>1051458</v>
      </c>
      <c r="Q694" s="101">
        <f>SUM(Query2[[#This Row],[Column12]],Query2[[#This Row],[Column13]])</f>
        <v>25362.770438700001</v>
      </c>
      <c r="R694" s="103" t="e">
        <f>(Query2[[#This Row],[Column4]]/D751)</f>
        <v>#DIV/0!</v>
      </c>
      <c r="S694" s="103" t="e">
        <f>(Query2[[#This Row],[Column15]]/O758)</f>
        <v>#DIV/0!</v>
      </c>
      <c r="T694" s="103" t="e">
        <f>(Query2[[#This Row],[Column14]]/N758)</f>
        <v>#DIV/0!</v>
      </c>
      <c r="U694" s="103">
        <f>(Query2[[#This Row],[Column9]]/I751)</f>
        <v>1.5546551797178215E-2</v>
      </c>
      <c r="V694" s="103">
        <f>(Query2[[#This Row],[Column17]]/Q758)</f>
        <v>19.497922196142685</v>
      </c>
      <c r="W694" s="103">
        <f>(Query2[[#This Row],[Column10]]+Query2[[#This Row],[Column11]]/J751+K751)</f>
        <v>3286675.1241314663</v>
      </c>
      <c r="X694" s="104">
        <f>(Query2[[#This Row],[Column5]]+Query2[[#This Row],[Column6]])</f>
        <v>0</v>
      </c>
      <c r="Y694" s="104">
        <f>(Query2[[#This Row],[Column7]]+Query2[[#This Row],[Column8]])</f>
        <v>0</v>
      </c>
      <c r="Z694" s="104">
        <f>(Query2[[#This Row],[Column10]]+Query2[[#This Row],[Column11]])</f>
        <v>1051458</v>
      </c>
      <c r="AA694" s="104">
        <f>(Query2[[#This Row],[Column12]]+Query2[[#This Row],[Column13]])</f>
        <v>25362.770438700001</v>
      </c>
      <c r="AB694" s="104" t="e">
        <f t="shared" si="205"/>
        <v>#DIV/0!</v>
      </c>
      <c r="AC694" s="104" t="e">
        <f t="shared" si="206"/>
        <v>#DIV/0!</v>
      </c>
      <c r="AD694" s="104" t="e">
        <f t="shared" si="207"/>
        <v>#DIV/0!</v>
      </c>
      <c r="AE694" s="104">
        <f t="shared" si="208"/>
        <v>2498970.1510018376</v>
      </c>
      <c r="AF694" s="104">
        <f>(Query2[[#This Row],[Column12]]+Query2[[#This Row],[Column13]]/I751)</f>
        <v>21191.275066989609</v>
      </c>
      <c r="AG694" s="104">
        <f t="shared" si="209"/>
        <v>1685455.0392549245</v>
      </c>
      <c r="AH694" s="102" t="s">
        <v>172</v>
      </c>
    </row>
    <row r="695" spans="1:34">
      <c r="A695" s="105" t="s">
        <v>215</v>
      </c>
      <c r="B695" s="101" t="s">
        <v>65</v>
      </c>
      <c r="C695" s="101" t="s">
        <v>91</v>
      </c>
      <c r="D695" s="101">
        <v>0</v>
      </c>
      <c r="E695" s="101">
        <v>0</v>
      </c>
      <c r="F695" s="101">
        <v>0</v>
      </c>
      <c r="G695" s="101">
        <v>0</v>
      </c>
      <c r="H695" s="101">
        <v>0</v>
      </c>
      <c r="I695" s="101">
        <v>3438300</v>
      </c>
      <c r="J695" s="101">
        <v>778017</v>
      </c>
      <c r="K695" s="101">
        <v>204060</v>
      </c>
      <c r="L695" s="101">
        <v>40798.66648</v>
      </c>
      <c r="M695" s="101">
        <v>1859.364294</v>
      </c>
      <c r="N695" s="101">
        <f>SUM(Query2[[#This Row],[Column5]],Query2[[#This Row],[Column6]])</f>
        <v>0</v>
      </c>
      <c r="O695" s="101">
        <f>SUM(Query2[[#This Row],[Column7]],Query2[[#This Row],[Column8]])</f>
        <v>0</v>
      </c>
      <c r="P695" s="101">
        <f>SUM(Query2[[#This Row],[Column10]],Query2[[#This Row],[Column11]])</f>
        <v>982077</v>
      </c>
      <c r="Q695" s="101">
        <f>SUM(Query2[[#This Row],[Column12]],Query2[[#This Row],[Column13]])</f>
        <v>42658.030773999999</v>
      </c>
      <c r="R695" s="103" t="e">
        <f>(Query2[[#This Row],[Column4]]/#REF!)</f>
        <v>#REF!</v>
      </c>
      <c r="S695" s="103" t="e">
        <f>(Query2[[#This Row],[Column15]]/O759)</f>
        <v>#DIV/0!</v>
      </c>
      <c r="T695" s="103" t="e">
        <f>(Query2[[#This Row],[Column14]]/N759)</f>
        <v>#DIV/0!</v>
      </c>
      <c r="U695" s="103" t="e">
        <f>(Query2[[#This Row],[Column9]]/#REF!)</f>
        <v>#REF!</v>
      </c>
      <c r="V695" s="103">
        <f>(Query2[[#This Row],[Column17]]/Q759)</f>
        <v>11.167461630812195</v>
      </c>
      <c r="W695" s="103" t="e">
        <f>(Query2[[#This Row],[Column10]]+Query2[[#This Row],[Column11]]/#REF!+#REF!)</f>
        <v>#REF!</v>
      </c>
      <c r="X695" s="104">
        <f>(Query2[[#This Row],[Column5]]+Query2[[#This Row],[Column6]])</f>
        <v>0</v>
      </c>
      <c r="Y695" s="104">
        <f>(Query2[[#This Row],[Column7]]+Query2[[#This Row],[Column8]])</f>
        <v>0</v>
      </c>
      <c r="Z695" s="104">
        <f>(Query2[[#This Row],[Column10]]+Query2[[#This Row],[Column11]])</f>
        <v>982077</v>
      </c>
      <c r="AA695" s="104">
        <f>(Query2[[#This Row],[Column12]]+Query2[[#This Row],[Column13]])</f>
        <v>42658.030773999999</v>
      </c>
      <c r="AB695" s="104" t="e">
        <f>(#REF!+#REF!/#REF!+#REF!)</f>
        <v>#REF!</v>
      </c>
      <c r="AC695" s="104" t="e">
        <f>(#REF!+#REF!/#REF!)</f>
        <v>#REF!</v>
      </c>
      <c r="AD695" s="104" t="e">
        <f>(#REF!+#REF!/#REF!)</f>
        <v>#REF!</v>
      </c>
      <c r="AE695" s="104" t="e">
        <f>(#REF!+#REF!/#REF!+#REF!)</f>
        <v>#REF!</v>
      </c>
      <c r="AF695" s="104" t="e">
        <f>(Query2[[#This Row],[Column12]]+Query2[[#This Row],[Column13]]/#REF!)</f>
        <v>#REF!</v>
      </c>
      <c r="AG695" s="104" t="e">
        <f>(#REF!+#REF!/#REF!)</f>
        <v>#REF!</v>
      </c>
      <c r="AH695" s="102" t="s">
        <v>172</v>
      </c>
    </row>
    <row r="696" spans="1:34">
      <c r="A696" s="105" t="s">
        <v>215</v>
      </c>
      <c r="B696" s="101" t="s">
        <v>66</v>
      </c>
      <c r="C696" s="101" t="s">
        <v>91</v>
      </c>
      <c r="D696" s="101">
        <v>0</v>
      </c>
      <c r="E696" s="101">
        <v>0</v>
      </c>
      <c r="F696" s="101">
        <v>0</v>
      </c>
      <c r="G696" s="101">
        <v>0</v>
      </c>
      <c r="H696" s="101">
        <v>0</v>
      </c>
      <c r="I696" s="101">
        <v>1624349</v>
      </c>
      <c r="J696" s="101">
        <v>353710</v>
      </c>
      <c r="K696" s="101">
        <v>95486</v>
      </c>
      <c r="L696" s="101">
        <v>16390.7745</v>
      </c>
      <c r="M696" s="101">
        <v>1132.2751628000001</v>
      </c>
      <c r="N696" s="101">
        <f>SUM(Query2[[#This Row],[Column5]],Query2[[#This Row],[Column6]])</f>
        <v>0</v>
      </c>
      <c r="O696" s="101">
        <f>SUM(Query2[[#This Row],[Column7]],Query2[[#This Row],[Column8]])</f>
        <v>0</v>
      </c>
      <c r="P696" s="101">
        <f>SUM(Query2[[#This Row],[Column10]],Query2[[#This Row],[Column11]])</f>
        <v>449196</v>
      </c>
      <c r="Q696" s="101">
        <f>SUM(Query2[[#This Row],[Column12]],Query2[[#This Row],[Column13]])</f>
        <v>17523.0496628</v>
      </c>
      <c r="R696" s="103">
        <f>(Query2[[#This Row],[Column4]]/D752)</f>
        <v>0</v>
      </c>
      <c r="S696" s="103" t="e">
        <f>(Query2[[#This Row],[Column15]]/O760)</f>
        <v>#DIV/0!</v>
      </c>
      <c r="T696" s="103" t="e">
        <f>(Query2[[#This Row],[Column14]]/N760)</f>
        <v>#DIV/0!</v>
      </c>
      <c r="U696" s="103">
        <f>(Query2[[#This Row],[Column9]]/I752)</f>
        <v>1.1333405431051324</v>
      </c>
      <c r="V696" s="103">
        <f>(Query2[[#This Row],[Column17]]/Q760)</f>
        <v>0.16486672385743481</v>
      </c>
      <c r="W696" s="103">
        <f>(Query2[[#This Row],[Column10]]+Query2[[#This Row],[Column11]]/J752+K752)</f>
        <v>713293.15539671853</v>
      </c>
      <c r="X696" s="104">
        <f>(Query2[[#This Row],[Column5]]+Query2[[#This Row],[Column6]])</f>
        <v>0</v>
      </c>
      <c r="Y696" s="104">
        <f>(Query2[[#This Row],[Column7]]+Query2[[#This Row],[Column8]])</f>
        <v>0</v>
      </c>
      <c r="Z696" s="104">
        <f>(Query2[[#This Row],[Column10]]+Query2[[#This Row],[Column11]])</f>
        <v>449196</v>
      </c>
      <c r="AA696" s="104">
        <f>(Query2[[#This Row],[Column12]]+Query2[[#This Row],[Column13]])</f>
        <v>17523.0496628</v>
      </c>
      <c r="AB696" s="104">
        <f t="shared" ref="AB696:AB704" si="210">(G752+H752/E752+F752)</f>
        <v>138.92870445</v>
      </c>
      <c r="AC696" s="104">
        <f t="shared" ref="AC696:AC704" si="211">(G752+H752/D752)</f>
        <v>8.610253255813953E-2</v>
      </c>
      <c r="AD696" s="104">
        <f t="shared" ref="AD696:AD704" si="212">(E752+F752/D752)</f>
        <v>5.2093023255813957</v>
      </c>
      <c r="AE696" s="104">
        <f t="shared" ref="AE696:AE704" si="213">(L752+M752/J752+K752)</f>
        <v>400450.24184101564</v>
      </c>
      <c r="AF696" s="104">
        <f>(Query2[[#This Row],[Column12]]+Query2[[#This Row],[Column13]]/I752)</f>
        <v>16390.775290010857</v>
      </c>
      <c r="AG696" s="104">
        <f t="shared" ref="AG696:AG704" si="214">(J752+K752/I752)</f>
        <v>614466.25088819733</v>
      </c>
      <c r="AH696" s="102" t="s">
        <v>172</v>
      </c>
    </row>
    <row r="697" spans="1:34">
      <c r="A697" s="105" t="s">
        <v>215</v>
      </c>
      <c r="B697" s="101" t="s">
        <v>67</v>
      </c>
      <c r="C697" s="101" t="s">
        <v>91</v>
      </c>
      <c r="D697" s="101">
        <v>0</v>
      </c>
      <c r="E697" s="101">
        <v>0</v>
      </c>
      <c r="F697" s="101">
        <v>0</v>
      </c>
      <c r="G697" s="101">
        <v>0</v>
      </c>
      <c r="H697" s="101">
        <v>0</v>
      </c>
      <c r="I697" s="101">
        <v>218520</v>
      </c>
      <c r="J697" s="101">
        <v>28331</v>
      </c>
      <c r="K697" s="101">
        <v>18277</v>
      </c>
      <c r="L697" s="101">
        <v>1061.99811</v>
      </c>
      <c r="M697" s="101">
        <v>200.3331484</v>
      </c>
      <c r="N697" s="101">
        <f>SUM(Query2[[#This Row],[Column5]],Query2[[#This Row],[Column6]])</f>
        <v>0</v>
      </c>
      <c r="O697" s="101">
        <f>SUM(Query2[[#This Row],[Column7]],Query2[[#This Row],[Column8]])</f>
        <v>0</v>
      </c>
      <c r="P697" s="101">
        <f>SUM(Query2[[#This Row],[Column10]],Query2[[#This Row],[Column11]])</f>
        <v>46608</v>
      </c>
      <c r="Q697" s="101">
        <f>SUM(Query2[[#This Row],[Column12]],Query2[[#This Row],[Column13]])</f>
        <v>1262.3312584</v>
      </c>
      <c r="R697" s="103" t="e">
        <f>(Query2[[#This Row],[Column4]]/D753)</f>
        <v>#DIV/0!</v>
      </c>
      <c r="S697" s="103" t="e">
        <f>(Query2[[#This Row],[Column15]]/O761)</f>
        <v>#DIV/0!</v>
      </c>
      <c r="T697" s="103" t="e">
        <f>(Query2[[#This Row],[Column14]]/N761)</f>
        <v>#DIV/0!</v>
      </c>
      <c r="U697" s="103">
        <f>(Query2[[#This Row],[Column9]]/I753)</f>
        <v>1.5070656634275192</v>
      </c>
      <c r="V697" s="103">
        <f>(Query2[[#This Row],[Column17]]/Q761)</f>
        <v>0.25886195882877927</v>
      </c>
      <c r="W697" s="103">
        <f>(Query2[[#This Row],[Column10]]+Query2[[#This Row],[Column11]]/J753+K753)</f>
        <v>98026.185698464789</v>
      </c>
      <c r="X697" s="104">
        <f>(Query2[[#This Row],[Column5]]+Query2[[#This Row],[Column6]])</f>
        <v>0</v>
      </c>
      <c r="Y697" s="104">
        <f>(Query2[[#This Row],[Column7]]+Query2[[#This Row],[Column8]])</f>
        <v>0</v>
      </c>
      <c r="Z697" s="104">
        <f>(Query2[[#This Row],[Column10]]+Query2[[#This Row],[Column11]])</f>
        <v>46608</v>
      </c>
      <c r="AA697" s="104">
        <f>(Query2[[#This Row],[Column12]]+Query2[[#This Row],[Column13]])</f>
        <v>1262.3312584</v>
      </c>
      <c r="AB697" s="104" t="e">
        <f t="shared" si="210"/>
        <v>#DIV/0!</v>
      </c>
      <c r="AC697" s="104" t="e">
        <f t="shared" si="211"/>
        <v>#DIV/0!</v>
      </c>
      <c r="AD697" s="104" t="e">
        <f t="shared" si="212"/>
        <v>#DIV/0!</v>
      </c>
      <c r="AE697" s="104">
        <f t="shared" si="213"/>
        <v>74750.661730137799</v>
      </c>
      <c r="AF697" s="104">
        <f>(Query2[[#This Row],[Column12]]+Query2[[#This Row],[Column13]]/I753)</f>
        <v>1061.9994916365056</v>
      </c>
      <c r="AG697" s="104">
        <f t="shared" si="214"/>
        <v>98423.480665117211</v>
      </c>
      <c r="AH697" s="102" t="s">
        <v>172</v>
      </c>
    </row>
    <row r="698" spans="1:34">
      <c r="A698" s="105" t="s">
        <v>215</v>
      </c>
      <c r="B698" s="101" t="s">
        <v>68</v>
      </c>
      <c r="C698" s="101" t="s">
        <v>91</v>
      </c>
      <c r="D698" s="101">
        <v>0</v>
      </c>
      <c r="E698" s="101">
        <v>0</v>
      </c>
      <c r="F698" s="101">
        <v>0</v>
      </c>
      <c r="G698" s="101">
        <v>0</v>
      </c>
      <c r="H698" s="101">
        <v>0</v>
      </c>
      <c r="I698" s="101">
        <v>133317</v>
      </c>
      <c r="J698" s="101">
        <v>50371</v>
      </c>
      <c r="K698" s="101">
        <v>34937</v>
      </c>
      <c r="L698" s="101">
        <v>1815.72828</v>
      </c>
      <c r="M698" s="101">
        <v>504.88271140000001</v>
      </c>
      <c r="N698" s="101">
        <f>SUM(Query2[[#This Row],[Column5]],Query2[[#This Row],[Column6]])</f>
        <v>0</v>
      </c>
      <c r="O698" s="101">
        <f>SUM(Query2[[#This Row],[Column7]],Query2[[#This Row],[Column8]])</f>
        <v>0</v>
      </c>
      <c r="P698" s="101">
        <f>SUM(Query2[[#This Row],[Column10]],Query2[[#This Row],[Column11]])</f>
        <v>85308</v>
      </c>
      <c r="Q698" s="101">
        <f>SUM(Query2[[#This Row],[Column12]],Query2[[#This Row],[Column13]])</f>
        <v>2320.6109913999999</v>
      </c>
      <c r="R698" s="103" t="e">
        <f>(Query2[[#This Row],[Column4]]/D754)</f>
        <v>#DIV/0!</v>
      </c>
      <c r="S698" s="103">
        <f>(Query2[[#This Row],[Column15]]/O762)</f>
        <v>0</v>
      </c>
      <c r="T698" s="103">
        <f>(Query2[[#This Row],[Column14]]/N762)</f>
        <v>0</v>
      </c>
      <c r="U698" s="103">
        <f>(Query2[[#This Row],[Column9]]/I754)</f>
        <v>5.3506839814608194E-2</v>
      </c>
      <c r="V698" s="103">
        <f>(Query2[[#This Row],[Column17]]/Q762)</f>
        <v>6.9148436107605631E-5</v>
      </c>
      <c r="W698" s="103">
        <f>(Query2[[#This Row],[Column10]]+Query2[[#This Row],[Column11]]/J754+K754)</f>
        <v>110490.05455147312</v>
      </c>
      <c r="X698" s="104">
        <f>(Query2[[#This Row],[Column5]]+Query2[[#This Row],[Column6]])</f>
        <v>0</v>
      </c>
      <c r="Y698" s="104">
        <f>(Query2[[#This Row],[Column7]]+Query2[[#This Row],[Column8]])</f>
        <v>0</v>
      </c>
      <c r="Z698" s="104">
        <f>(Query2[[#This Row],[Column10]]+Query2[[#This Row],[Column11]])</f>
        <v>85308</v>
      </c>
      <c r="AA698" s="104">
        <f>(Query2[[#This Row],[Column12]]+Query2[[#This Row],[Column13]])</f>
        <v>2320.6109913999999</v>
      </c>
      <c r="AB698" s="104" t="e">
        <f t="shared" si="210"/>
        <v>#DIV/0!</v>
      </c>
      <c r="AC698" s="104" t="e">
        <f t="shared" si="211"/>
        <v>#DIV/0!</v>
      </c>
      <c r="AD698" s="104" t="e">
        <f t="shared" si="212"/>
        <v>#DIV/0!</v>
      </c>
      <c r="AE698" s="104">
        <f t="shared" si="213"/>
        <v>91302.078024722447</v>
      </c>
      <c r="AF698" s="104">
        <f>(Query2[[#This Row],[Column12]]+Query2[[#This Row],[Column13]]/I754)</f>
        <v>1815.7284826349105</v>
      </c>
      <c r="AG698" s="104">
        <f t="shared" si="214"/>
        <v>640441.0241287885</v>
      </c>
      <c r="AH698" s="102" t="s">
        <v>172</v>
      </c>
    </row>
    <row r="699" spans="1:34">
      <c r="A699" s="105" t="s">
        <v>215</v>
      </c>
      <c r="B699" s="101" t="s">
        <v>69</v>
      </c>
      <c r="C699" s="101" t="s">
        <v>91</v>
      </c>
      <c r="D699" s="101">
        <v>0</v>
      </c>
      <c r="E699" s="101">
        <v>0</v>
      </c>
      <c r="F699" s="101">
        <v>0</v>
      </c>
      <c r="G699" s="101">
        <v>0</v>
      </c>
      <c r="H699" s="101">
        <v>0</v>
      </c>
      <c r="I699" s="101">
        <v>5706954</v>
      </c>
      <c r="J699" s="101">
        <v>1679321</v>
      </c>
      <c r="K699" s="101">
        <v>428614</v>
      </c>
      <c r="L699" s="101">
        <v>63740.971437299995</v>
      </c>
      <c r="M699" s="101">
        <v>5865.8010738000003</v>
      </c>
      <c r="N699" s="101">
        <f>SUM(Query2[[#This Row],[Column5]],Query2[[#This Row],[Column6]])</f>
        <v>0</v>
      </c>
      <c r="O699" s="101">
        <f>SUM(Query2[[#This Row],[Column7]],Query2[[#This Row],[Column8]])</f>
        <v>0</v>
      </c>
      <c r="P699" s="101">
        <f>SUM(Query2[[#This Row],[Column10]],Query2[[#This Row],[Column11]])</f>
        <v>2107935</v>
      </c>
      <c r="Q699" s="101">
        <f>SUM(Query2[[#This Row],[Column12]],Query2[[#This Row],[Column13]])</f>
        <v>69606.772511099989</v>
      </c>
      <c r="R699" s="103" t="e">
        <f>(Query2[[#This Row],[Column4]]/D755)</f>
        <v>#DIV/0!</v>
      </c>
      <c r="S699" s="103" t="e">
        <f>(Query2[[#This Row],[Column15]]/O763)</f>
        <v>#DIV/0!</v>
      </c>
      <c r="T699" s="103" t="e">
        <f>(Query2[[#This Row],[Column14]]/N763)</f>
        <v>#DIV/0!</v>
      </c>
      <c r="U699" s="103">
        <f>(Query2[[#This Row],[Column9]]/I755)</f>
        <v>5.5990985643548328</v>
      </c>
      <c r="V699" s="103" t="e">
        <f>(Query2[[#This Row],[Column17]]/Q763)</f>
        <v>#DIV/0!</v>
      </c>
      <c r="W699" s="103">
        <f>(Query2[[#This Row],[Column10]]+Query2[[#This Row],[Column11]]/J755+K755)</f>
        <v>1883768.5007207994</v>
      </c>
      <c r="X699" s="104">
        <f>(Query2[[#This Row],[Column5]]+Query2[[#This Row],[Column6]])</f>
        <v>0</v>
      </c>
      <c r="Y699" s="104">
        <f>(Query2[[#This Row],[Column7]]+Query2[[#This Row],[Column8]])</f>
        <v>0</v>
      </c>
      <c r="Z699" s="104">
        <f>(Query2[[#This Row],[Column10]]+Query2[[#This Row],[Column11]])</f>
        <v>2107935</v>
      </c>
      <c r="AA699" s="104">
        <f>(Query2[[#This Row],[Column12]]+Query2[[#This Row],[Column13]])</f>
        <v>69606.772511099989</v>
      </c>
      <c r="AB699" s="104" t="e">
        <f t="shared" si="210"/>
        <v>#DIV/0!</v>
      </c>
      <c r="AC699" s="104" t="e">
        <f t="shared" si="211"/>
        <v>#DIV/0!</v>
      </c>
      <c r="AD699" s="104" t="e">
        <f t="shared" si="212"/>
        <v>#DIV/0!</v>
      </c>
      <c r="AE699" s="104">
        <f t="shared" si="213"/>
        <v>226061.65987795824</v>
      </c>
      <c r="AF699" s="104">
        <f>(Query2[[#This Row],[Column12]]+Query2[[#This Row],[Column13]]/I755)</f>
        <v>63740.97719224359</v>
      </c>
      <c r="AG699" s="104">
        <f t="shared" si="214"/>
        <v>855994.20058316644</v>
      </c>
      <c r="AH699" s="102" t="s">
        <v>172</v>
      </c>
    </row>
    <row r="700" spans="1:34">
      <c r="A700" s="105" t="s">
        <v>215</v>
      </c>
      <c r="B700" s="101" t="s">
        <v>70</v>
      </c>
      <c r="C700" s="101" t="s">
        <v>91</v>
      </c>
      <c r="D700" s="101">
        <v>0</v>
      </c>
      <c r="E700" s="101">
        <v>0</v>
      </c>
      <c r="F700" s="101">
        <v>0</v>
      </c>
      <c r="G700" s="101">
        <v>0</v>
      </c>
      <c r="H700" s="101">
        <v>0</v>
      </c>
      <c r="I700" s="101">
        <v>568347</v>
      </c>
      <c r="J700" s="101">
        <v>134605</v>
      </c>
      <c r="K700" s="101">
        <v>55118</v>
      </c>
      <c r="L700" s="101">
        <v>5119.4016301000001</v>
      </c>
      <c r="M700" s="101">
        <v>723.43272839999827</v>
      </c>
      <c r="N700" s="101">
        <f>SUM(Query2[[#This Row],[Column5]],Query2[[#This Row],[Column6]])</f>
        <v>0</v>
      </c>
      <c r="O700" s="101">
        <f>SUM(Query2[[#This Row],[Column7]],Query2[[#This Row],[Column8]])</f>
        <v>0</v>
      </c>
      <c r="P700" s="101">
        <f>SUM(Query2[[#This Row],[Column10]],Query2[[#This Row],[Column11]])</f>
        <v>189723</v>
      </c>
      <c r="Q700" s="101">
        <f>SUM(Query2[[#This Row],[Column12]],Query2[[#This Row],[Column13]])</f>
        <v>5842.8343584999984</v>
      </c>
      <c r="R700" s="103" t="e">
        <f>(Query2[[#This Row],[Column4]]/D756)</f>
        <v>#DIV/0!</v>
      </c>
      <c r="S700" s="103" t="e">
        <f>(Query2[[#This Row],[Column15]]/O764)</f>
        <v>#DIV/0!</v>
      </c>
      <c r="T700" s="103" t="e">
        <f>(Query2[[#This Row],[Column14]]/N764)</f>
        <v>#DIV/0!</v>
      </c>
      <c r="U700" s="103">
        <f>(Query2[[#This Row],[Column9]]/I756)</f>
        <v>0.16313836996825912</v>
      </c>
      <c r="V700" s="103" t="e">
        <f>(Query2[[#This Row],[Column17]]/Q764)</f>
        <v>#DIV/0!</v>
      </c>
      <c r="W700" s="103">
        <f>(Query2[[#This Row],[Column10]]+Query2[[#This Row],[Column11]]/J756+K756)</f>
        <v>355135.06285895454</v>
      </c>
      <c r="X700" s="104">
        <f>(Query2[[#This Row],[Column5]]+Query2[[#This Row],[Column6]])</f>
        <v>0</v>
      </c>
      <c r="Y700" s="104">
        <f>(Query2[[#This Row],[Column7]]+Query2[[#This Row],[Column8]])</f>
        <v>0</v>
      </c>
      <c r="Z700" s="104">
        <f>(Query2[[#This Row],[Column10]]+Query2[[#This Row],[Column11]])</f>
        <v>189723</v>
      </c>
      <c r="AA700" s="104">
        <f>(Query2[[#This Row],[Column12]]+Query2[[#This Row],[Column13]])</f>
        <v>5842.8343584999984</v>
      </c>
      <c r="AB700" s="104" t="e">
        <f t="shared" si="210"/>
        <v>#DIV/0!</v>
      </c>
      <c r="AC700" s="104" t="e">
        <f t="shared" si="211"/>
        <v>#DIV/0!</v>
      </c>
      <c r="AD700" s="104" t="e">
        <f t="shared" si="212"/>
        <v>#DIV/0!</v>
      </c>
      <c r="AE700" s="104">
        <f t="shared" si="213"/>
        <v>265167.57595562935</v>
      </c>
      <c r="AF700" s="104">
        <f>(Query2[[#This Row],[Column12]]+Query2[[#This Row],[Column13]]/I756)</f>
        <v>5119.4018377541906</v>
      </c>
      <c r="AG700" s="104">
        <f t="shared" si="214"/>
        <v>876852.06330094952</v>
      </c>
      <c r="AH700" s="102" t="s">
        <v>172</v>
      </c>
    </row>
    <row r="701" spans="1:34">
      <c r="A701" s="101"/>
      <c r="B701" s="101" t="s">
        <v>71</v>
      </c>
      <c r="C701" s="101"/>
      <c r="D701" s="101">
        <f>SUM(D640:D700)</f>
        <v>60113014</v>
      </c>
      <c r="E701" s="101">
        <f t="shared" ref="E701:M701" si="215">SUM(E640:E700)</f>
        <v>464824</v>
      </c>
      <c r="F701" s="101">
        <f t="shared" si="215"/>
        <v>166257081</v>
      </c>
      <c r="G701" s="101">
        <f t="shared" si="215"/>
        <v>23132.881372749998</v>
      </c>
      <c r="H701" s="101">
        <f t="shared" si="215"/>
        <v>6234971.6110954117</v>
      </c>
      <c r="I701" s="101">
        <f t="shared" si="215"/>
        <v>892702010</v>
      </c>
      <c r="J701" s="101">
        <f t="shared" si="215"/>
        <v>586845354</v>
      </c>
      <c r="K701" s="101">
        <f t="shared" si="215"/>
        <v>378977263</v>
      </c>
      <c r="L701" s="101">
        <f t="shared" si="215"/>
        <v>27755702.281553008</v>
      </c>
      <c r="M701" s="101">
        <f t="shared" si="215"/>
        <v>6735662.6992826099</v>
      </c>
      <c r="N701" s="101">
        <f>SUM(Query2[[#This Row],[Column5]],Query2[[#This Row],[Column6]])</f>
        <v>166721905</v>
      </c>
      <c r="O701" s="101">
        <f>SUM(Query2[[#This Row],[Column7]],Query2[[#This Row],[Column8]])</f>
        <v>6258104.4924681615</v>
      </c>
      <c r="P701" s="101">
        <f>SUM(Query2[[#This Row],[Column10]],Query2[[#This Row],[Column11]])</f>
        <v>965822617</v>
      </c>
      <c r="Q701" s="101">
        <f>SUM(Query2[[#This Row],[Column12]],Query2[[#This Row],[Column13]])</f>
        <v>34491364.980835617</v>
      </c>
      <c r="R701" s="103" t="e">
        <f>(Query2[[#This Row],[Column4]]/D757)</f>
        <v>#DIV/0!</v>
      </c>
      <c r="S701" s="103" t="e">
        <f>(Query2[[#This Row],[Column15]]/O765)</f>
        <v>#DIV/0!</v>
      </c>
      <c r="T701" s="103" t="e">
        <f>(Query2[[#This Row],[Column14]]/N765)</f>
        <v>#DIV/0!</v>
      </c>
      <c r="U701" s="103">
        <f>(Query2[[#This Row],[Column9]]/I757)</f>
        <v>520.72969074197545</v>
      </c>
      <c r="V701" s="103" t="e">
        <f>(Query2[[#This Row],[Column17]]/Q765)</f>
        <v>#DIV/0!</v>
      </c>
      <c r="W701" s="103">
        <f>(Query2[[#This Row],[Column10]]+Query2[[#This Row],[Column11]]/J757+K757)</f>
        <v>586947597.50906003</v>
      </c>
      <c r="X701" s="104">
        <f>(Query2[[#This Row],[Column5]]+Query2[[#This Row],[Column6]])</f>
        <v>166721905</v>
      </c>
      <c r="Y701" s="104">
        <f>(Query2[[#This Row],[Column7]]+Query2[[#This Row],[Column8]])</f>
        <v>6258104.4924681615</v>
      </c>
      <c r="Z701" s="104">
        <f>(Query2[[#This Row],[Column10]]+Query2[[#This Row],[Column11]])</f>
        <v>965822617</v>
      </c>
      <c r="AA701" s="104">
        <f>(Query2[[#This Row],[Column12]]+Query2[[#This Row],[Column13]])</f>
        <v>34491364.980835617</v>
      </c>
      <c r="AB701" s="104" t="e">
        <f t="shared" si="210"/>
        <v>#DIV/0!</v>
      </c>
      <c r="AC701" s="104" t="e">
        <f t="shared" si="211"/>
        <v>#DIV/0!</v>
      </c>
      <c r="AD701" s="104" t="e">
        <f t="shared" si="212"/>
        <v>#DIV/0!</v>
      </c>
      <c r="AE701" s="104">
        <f t="shared" si="213"/>
        <v>123518.83444577771</v>
      </c>
      <c r="AF701" s="104">
        <f>(Query2[[#This Row],[Column12]]+Query2[[#This Row],[Column13]]/I757)</f>
        <v>27755706.210590374</v>
      </c>
      <c r="AG701" s="104">
        <f t="shared" si="214"/>
        <v>430407.05912692373</v>
      </c>
      <c r="AH701" s="102"/>
    </row>
    <row r="702" spans="1:34">
      <c r="A702" s="101"/>
      <c r="B702" s="101"/>
      <c r="C702" s="101"/>
      <c r="D702" s="101"/>
      <c r="E702" s="101"/>
      <c r="F702" s="101"/>
      <c r="G702" s="101"/>
      <c r="H702" s="101"/>
      <c r="I702" s="101"/>
      <c r="J702" s="101"/>
      <c r="K702" s="101"/>
      <c r="L702" s="101"/>
      <c r="M702" s="101"/>
      <c r="N702" s="101">
        <f>SUM(Query2[[#This Row],[Column5]],Query2[[#This Row],[Column6]])</f>
        <v>0</v>
      </c>
      <c r="O702" s="101">
        <f>SUM(Query2[[#This Row],[Column7]],Query2[[#This Row],[Column8]])</f>
        <v>0</v>
      </c>
      <c r="P702" s="101">
        <f>SUM(Query2[[#This Row],[Column10]],Query2[[#This Row],[Column11]])</f>
        <v>0</v>
      </c>
      <c r="Q702" s="101">
        <f>SUM(Query2[[#This Row],[Column12]],Query2[[#This Row],[Column13]])</f>
        <v>0</v>
      </c>
      <c r="R702" s="103" t="e">
        <f>(Query2[[#This Row],[Column4]]/D758)</f>
        <v>#DIV/0!</v>
      </c>
      <c r="S702" s="103">
        <f>(Query2[[#This Row],[Column15]]/O766)</f>
        <v>0</v>
      </c>
      <c r="T702" s="103">
        <f>(Query2[[#This Row],[Column14]]/N766)</f>
        <v>0</v>
      </c>
      <c r="U702" s="103">
        <f>(Query2[[#This Row],[Column9]]/I758)</f>
        <v>0</v>
      </c>
      <c r="V702" s="103">
        <f>(Query2[[#This Row],[Column17]]/Q766)</f>
        <v>0</v>
      </c>
      <c r="W702" s="103">
        <f>(Query2[[#This Row],[Column10]]+Query2[[#This Row],[Column11]]/J758+K758)</f>
        <v>18843</v>
      </c>
      <c r="X702" s="104">
        <f>(Query2[[#This Row],[Column5]]+Query2[[#This Row],[Column6]])</f>
        <v>0</v>
      </c>
      <c r="Y702" s="104">
        <f>(Query2[[#This Row],[Column7]]+Query2[[#This Row],[Column8]])</f>
        <v>0</v>
      </c>
      <c r="Z702" s="104">
        <f>(Query2[[#This Row],[Column10]]+Query2[[#This Row],[Column11]])</f>
        <v>0</v>
      </c>
      <c r="AA702" s="104">
        <f>(Query2[[#This Row],[Column12]]+Query2[[#This Row],[Column13]])</f>
        <v>0</v>
      </c>
      <c r="AB702" s="104" t="e">
        <f t="shared" si="210"/>
        <v>#DIV/0!</v>
      </c>
      <c r="AC702" s="104" t="e">
        <f t="shared" si="211"/>
        <v>#DIV/0!</v>
      </c>
      <c r="AD702" s="104" t="e">
        <f t="shared" si="212"/>
        <v>#DIV/0!</v>
      </c>
      <c r="AE702" s="104">
        <f t="shared" si="213"/>
        <v>19928.797301511921</v>
      </c>
      <c r="AF702" s="104">
        <f>(Query2[[#This Row],[Column12]]+Query2[[#This Row],[Column13]]/I758)</f>
        <v>0</v>
      </c>
      <c r="AG702" s="104">
        <f t="shared" si="214"/>
        <v>29366.083197562752</v>
      </c>
      <c r="AH702" s="102" t="s">
        <v>173</v>
      </c>
    </row>
    <row r="703" spans="1:34">
      <c r="A703" s="101"/>
      <c r="B703" s="101" t="s">
        <v>2</v>
      </c>
      <c r="C703" s="101"/>
      <c r="D703" s="101" t="s">
        <v>4</v>
      </c>
      <c r="E703" s="101"/>
      <c r="F703" s="101"/>
      <c r="G703" s="101"/>
      <c r="H703" s="101"/>
      <c r="I703" s="101" t="s">
        <v>5</v>
      </c>
      <c r="J703" s="101"/>
      <c r="K703" s="101"/>
      <c r="L703" s="101"/>
      <c r="M703" s="101"/>
      <c r="N703" s="101">
        <f>SUM(Query2[[#This Row],[Column5]],Query2[[#This Row],[Column6]])</f>
        <v>0</v>
      </c>
      <c r="O703" s="101">
        <f>SUM(Query2[[#This Row],[Column7]],Query2[[#This Row],[Column8]])</f>
        <v>0</v>
      </c>
      <c r="P703" s="101">
        <f>SUM(Query2[[#This Row],[Column10]],Query2[[#This Row],[Column11]])</f>
        <v>0</v>
      </c>
      <c r="Q703" s="101">
        <f>SUM(Query2[[#This Row],[Column12]],Query2[[#This Row],[Column13]])</f>
        <v>0</v>
      </c>
      <c r="R703" s="103" t="e">
        <f>(Query2[[#This Row],[Column4]]/D759)</f>
        <v>#VALUE!</v>
      </c>
      <c r="S703" s="103">
        <f>(Query2[[#This Row],[Column15]]/O767)</f>
        <v>0</v>
      </c>
      <c r="T703" s="103">
        <f>(Query2[[#This Row],[Column14]]/N767)</f>
        <v>0</v>
      </c>
      <c r="U703" s="103" t="e">
        <f>(Query2[[#This Row],[Column9]]/I759)</f>
        <v>#VALUE!</v>
      </c>
      <c r="V703" s="103">
        <f>(Query2[[#This Row],[Column17]]/Q767)</f>
        <v>0</v>
      </c>
      <c r="W703" s="103">
        <f>(Query2[[#This Row],[Column10]]+Query2[[#This Row],[Column11]]/J759+K759)</f>
        <v>33947</v>
      </c>
      <c r="X703" s="104">
        <f>(Query2[[#This Row],[Column5]]+Query2[[#This Row],[Column6]])</f>
        <v>0</v>
      </c>
      <c r="Y703" s="104">
        <f>(Query2[[#This Row],[Column7]]+Query2[[#This Row],[Column8]])</f>
        <v>0</v>
      </c>
      <c r="Z703" s="104">
        <f>(Query2[[#This Row],[Column10]]+Query2[[#This Row],[Column11]])</f>
        <v>0</v>
      </c>
      <c r="AA703" s="104">
        <f>(Query2[[#This Row],[Column12]]+Query2[[#This Row],[Column13]])</f>
        <v>0</v>
      </c>
      <c r="AB703" s="104" t="e">
        <f t="shared" si="210"/>
        <v>#DIV/0!</v>
      </c>
      <c r="AC703" s="104" t="e">
        <f t="shared" si="211"/>
        <v>#DIV/0!</v>
      </c>
      <c r="AD703" s="104" t="e">
        <f t="shared" si="212"/>
        <v>#DIV/0!</v>
      </c>
      <c r="AE703" s="104">
        <f t="shared" si="213"/>
        <v>37370.984943518095</v>
      </c>
      <c r="AF703" s="104">
        <f>(Query2[[#This Row],[Column12]]+Query2[[#This Row],[Column13]]/I759)</f>
        <v>0</v>
      </c>
      <c r="AG703" s="104">
        <f t="shared" si="214"/>
        <v>76371.212131626962</v>
      </c>
      <c r="AH703" s="102" t="s">
        <v>173</v>
      </c>
    </row>
    <row r="704" spans="1:34">
      <c r="A704" s="101"/>
      <c r="B704" s="101"/>
      <c r="C704" s="101"/>
      <c r="D704" s="101" t="s">
        <v>152</v>
      </c>
      <c r="E704" s="101" t="s">
        <v>153</v>
      </c>
      <c r="F704" s="101" t="s">
        <v>154</v>
      </c>
      <c r="G704" s="101" t="s">
        <v>155</v>
      </c>
      <c r="H704" s="101" t="s">
        <v>156</v>
      </c>
      <c r="I704" s="101" t="s">
        <v>157</v>
      </c>
      <c r="J704" s="101" t="s">
        <v>158</v>
      </c>
      <c r="K704" s="101" t="s">
        <v>159</v>
      </c>
      <c r="L704" s="101" t="s">
        <v>160</v>
      </c>
      <c r="M704" s="101" t="s">
        <v>161</v>
      </c>
      <c r="N704" s="101">
        <f>SUM(Query2[[#This Row],[Column5]],Query2[[#This Row],[Column6]])</f>
        <v>0</v>
      </c>
      <c r="O704" s="101">
        <f>SUM(Query2[[#This Row],[Column7]],Query2[[#This Row],[Column8]])</f>
        <v>0</v>
      </c>
      <c r="P704" s="101">
        <f>SUM(Query2[[#This Row],[Column10]],Query2[[#This Row],[Column11]])</f>
        <v>0</v>
      </c>
      <c r="Q704" s="101">
        <f>SUM(Query2[[#This Row],[Column12]],Query2[[#This Row],[Column13]])</f>
        <v>0</v>
      </c>
      <c r="R704" s="103" t="e">
        <f>(Query2[[#This Row],[Column4]]/D760)</f>
        <v>#VALUE!</v>
      </c>
      <c r="S704" s="103">
        <f>(Query2[[#This Row],[Column15]]/O768)</f>
        <v>0</v>
      </c>
      <c r="T704" s="103">
        <f>(Query2[[#This Row],[Column14]]/N768)</f>
        <v>0</v>
      </c>
      <c r="U704" s="103" t="e">
        <f>(Query2[[#This Row],[Column9]]/I760)</f>
        <v>#VALUE!</v>
      </c>
      <c r="V704" s="103">
        <f>(Query2[[#This Row],[Column17]]/Q768)</f>
        <v>0</v>
      </c>
      <c r="W704" s="103" t="e">
        <f>(Query2[[#This Row],[Column10]]+Query2[[#This Row],[Column11]]/J760+K760)</f>
        <v>#VALUE!</v>
      </c>
      <c r="X704" s="104" t="e">
        <f>(Query2[[#This Row],[Column5]]+Query2[[#This Row],[Column6]])</f>
        <v>#VALUE!</v>
      </c>
      <c r="Y704" s="104" t="e">
        <f>(Query2[[#This Row],[Column7]]+Query2[[#This Row],[Column8]])</f>
        <v>#VALUE!</v>
      </c>
      <c r="Z704" s="104" t="e">
        <f>(Query2[[#This Row],[Column10]]+Query2[[#This Row],[Column11]])</f>
        <v>#VALUE!</v>
      </c>
      <c r="AA704" s="104" t="e">
        <f>(Query2[[#This Row],[Column12]]+Query2[[#This Row],[Column13]])</f>
        <v>#VALUE!</v>
      </c>
      <c r="AB704" s="104" t="e">
        <f t="shared" si="210"/>
        <v>#DIV/0!</v>
      </c>
      <c r="AC704" s="104" t="e">
        <f t="shared" si="211"/>
        <v>#DIV/0!</v>
      </c>
      <c r="AD704" s="104" t="e">
        <f t="shared" si="212"/>
        <v>#DIV/0!</v>
      </c>
      <c r="AE704" s="104">
        <f t="shared" si="213"/>
        <v>567309.53052959288</v>
      </c>
      <c r="AF704" s="104" t="e">
        <f>(Query2[[#This Row],[Column12]]+Query2[[#This Row],[Column13]]/I760)</f>
        <v>#VALUE!</v>
      </c>
      <c r="AG704" s="104">
        <f t="shared" si="214"/>
        <v>2342584.0806633807</v>
      </c>
      <c r="AH704" s="102" t="s">
        <v>173</v>
      </c>
    </row>
    <row r="705" spans="1:34">
      <c r="A705" s="105" t="s">
        <v>216</v>
      </c>
      <c r="B705" s="101" t="s">
        <v>9</v>
      </c>
      <c r="C705" s="101" t="s">
        <v>88</v>
      </c>
      <c r="D705" s="101">
        <v>543093</v>
      </c>
      <c r="E705" s="101">
        <v>8704</v>
      </c>
      <c r="F705" s="101">
        <v>1211970</v>
      </c>
      <c r="G705" s="101">
        <v>389.53500000000003</v>
      </c>
      <c r="H705" s="101">
        <v>33741.882804500005</v>
      </c>
      <c r="I705" s="101">
        <v>63291645</v>
      </c>
      <c r="J705" s="101">
        <v>27643906</v>
      </c>
      <c r="K705" s="101">
        <v>16392607</v>
      </c>
      <c r="L705" s="101">
        <v>1248189.2551899999</v>
      </c>
      <c r="M705" s="101">
        <v>252453.14628310001</v>
      </c>
      <c r="N705" s="101">
        <f>SUM(Query2[[#This Row],[Column5]],Query2[[#This Row],[Column6]])</f>
        <v>1220674</v>
      </c>
      <c r="O705" s="101">
        <f>SUM(Query2[[#This Row],[Column7]],Query2[[#This Row],[Column8]])</f>
        <v>34131.417804500008</v>
      </c>
      <c r="P705" s="101">
        <f>SUM(Query2[[#This Row],[Column10]],Query2[[#This Row],[Column11]])</f>
        <v>44036513</v>
      </c>
      <c r="Q705" s="101">
        <f>SUM(Query2[[#This Row],[Column12]],Query2[[#This Row],[Column13]])</f>
        <v>1500642.4014730998</v>
      </c>
      <c r="R705" s="103" t="e">
        <f>(Query2[[#This Row],[Column4]]/D765)</f>
        <v>#VALUE!</v>
      </c>
      <c r="S705" s="103">
        <f>(Query2[[#This Row],[Column15]]/O769)</f>
        <v>1.2745115304039216</v>
      </c>
      <c r="T705" s="103">
        <f>(Query2[[#This Row],[Column14]]/N769)</f>
        <v>1.1990102822208339</v>
      </c>
      <c r="U705" s="103" t="e">
        <f>(Query2[[#This Row],[Column9]]/I765)</f>
        <v>#VALUE!</v>
      </c>
      <c r="V705" s="103">
        <f>(Query2[[#This Row],[Column17]]/Q769)</f>
        <v>0.96858114727602185</v>
      </c>
      <c r="W705" s="103" t="e">
        <f>(Query2[[#This Row],[Column10]]+Query2[[#This Row],[Column11]]/J765+K765)</f>
        <v>#VALUE!</v>
      </c>
      <c r="X705" s="104">
        <f>(Query2[[#This Row],[Column5]]+Query2[[#This Row],[Column6]])</f>
        <v>1220674</v>
      </c>
      <c r="Y705" s="104">
        <f>(Query2[[#This Row],[Column7]]+Query2[[#This Row],[Column8]])</f>
        <v>34131.417804500008</v>
      </c>
      <c r="Z705" s="104">
        <f>(Query2[[#This Row],[Column10]]+Query2[[#This Row],[Column11]])</f>
        <v>44036513</v>
      </c>
      <c r="AA705" s="104">
        <f>(Query2[[#This Row],[Column12]]+Query2[[#This Row],[Column13]])</f>
        <v>1500642.4014730998</v>
      </c>
      <c r="AB705" s="104" t="e">
        <f>(G765+H765/E765+F765)</f>
        <v>#VALUE!</v>
      </c>
      <c r="AC705" s="104" t="e">
        <f>(G765+H765/D765)</f>
        <v>#VALUE!</v>
      </c>
      <c r="AD705" s="104" t="e">
        <f>(E765+F765/D765)</f>
        <v>#VALUE!</v>
      </c>
      <c r="AE705" s="104" t="e">
        <f>(L765+M765/J765+K765)</f>
        <v>#VALUE!</v>
      </c>
      <c r="AF705" s="104" t="e">
        <f>(Query2[[#This Row],[Column12]]+Query2[[#This Row],[Column13]]/I765)</f>
        <v>#VALUE!</v>
      </c>
      <c r="AG705" s="104" t="e">
        <f>(J765+K765/I765)</f>
        <v>#VALUE!</v>
      </c>
      <c r="AH705" s="102" t="s">
        <v>173</v>
      </c>
    </row>
    <row r="706" spans="1:34">
      <c r="A706" s="105" t="s">
        <v>216</v>
      </c>
      <c r="B706" s="101" t="s">
        <v>10</v>
      </c>
      <c r="C706" s="101" t="s">
        <v>88</v>
      </c>
      <c r="D706" s="101">
        <v>168609</v>
      </c>
      <c r="E706" s="101">
        <v>11939</v>
      </c>
      <c r="F706" s="101">
        <v>403847</v>
      </c>
      <c r="G706" s="101">
        <v>692.61428219999993</v>
      </c>
      <c r="H706" s="101">
        <v>9743.7841740000003</v>
      </c>
      <c r="I706" s="101">
        <v>40492994</v>
      </c>
      <c r="J706" s="101">
        <v>19264181</v>
      </c>
      <c r="K706" s="101">
        <v>10233198</v>
      </c>
      <c r="L706" s="101">
        <v>727818.02408399992</v>
      </c>
      <c r="M706" s="101">
        <v>135830.21264529999</v>
      </c>
      <c r="N706" s="101">
        <f>SUM(Query2[[#This Row],[Column5]],Query2[[#This Row],[Column6]])</f>
        <v>415786</v>
      </c>
      <c r="O706" s="101">
        <f>SUM(Query2[[#This Row],[Column7]],Query2[[#This Row],[Column8]])</f>
        <v>10436.398456200001</v>
      </c>
      <c r="P706" s="101">
        <f>SUM(Query2[[#This Row],[Column10]],Query2[[#This Row],[Column11]])</f>
        <v>29497379</v>
      </c>
      <c r="Q706" s="101">
        <f>SUM(Query2[[#This Row],[Column12]],Query2[[#This Row],[Column13]])</f>
        <v>863648.23672929988</v>
      </c>
      <c r="R706" s="103" t="e">
        <f>(Query2[[#This Row],[Column4]]/#REF!)</f>
        <v>#REF!</v>
      </c>
      <c r="S706" s="103" t="e">
        <f>(Query2[[#This Row],[Column15]]/O770)</f>
        <v>#DIV/0!</v>
      </c>
      <c r="T706" s="103" t="e">
        <f>(Query2[[#This Row],[Column14]]/N770)</f>
        <v>#DIV/0!</v>
      </c>
      <c r="U706" s="103" t="e">
        <f>(Query2[[#This Row],[Column9]]/#REF!)</f>
        <v>#REF!</v>
      </c>
      <c r="V706" s="103">
        <f>(Query2[[#This Row],[Column17]]/Q770)</f>
        <v>1.472643826381252</v>
      </c>
      <c r="W706" s="103" t="e">
        <f>(Query2[[#This Row],[Column10]]+Query2[[#This Row],[Column11]]/#REF!+#REF!)</f>
        <v>#REF!</v>
      </c>
      <c r="X706" s="104">
        <f>(Query2[[#This Row],[Column5]]+Query2[[#This Row],[Column6]])</f>
        <v>415786</v>
      </c>
      <c r="Y706" s="104">
        <f>(Query2[[#This Row],[Column7]]+Query2[[#This Row],[Column8]])</f>
        <v>10436.398456200001</v>
      </c>
      <c r="Z706" s="104">
        <f>(Query2[[#This Row],[Column10]]+Query2[[#This Row],[Column11]])</f>
        <v>29497379</v>
      </c>
      <c r="AA706" s="104">
        <f>(Query2[[#This Row],[Column12]]+Query2[[#This Row],[Column13]])</f>
        <v>863648.23672929988</v>
      </c>
      <c r="AB706" s="104" t="e">
        <f>(#REF!+#REF!/#REF!+#REF!)</f>
        <v>#REF!</v>
      </c>
      <c r="AC706" s="104" t="e">
        <f>(#REF!+#REF!/#REF!)</f>
        <v>#REF!</v>
      </c>
      <c r="AD706" s="104" t="e">
        <f>(#REF!+#REF!/#REF!)</f>
        <v>#REF!</v>
      </c>
      <c r="AE706" s="104" t="e">
        <f>(#REF!+#REF!/#REF!+#REF!)</f>
        <v>#REF!</v>
      </c>
      <c r="AF706" s="104" t="e">
        <f>(Query2[[#This Row],[Column12]]+Query2[[#This Row],[Column13]]/#REF!)</f>
        <v>#REF!</v>
      </c>
      <c r="AG706" s="104" t="e">
        <f>(#REF!+#REF!/#REF!)</f>
        <v>#REF!</v>
      </c>
      <c r="AH706" s="102" t="s">
        <v>173</v>
      </c>
    </row>
    <row r="707" spans="1:34">
      <c r="A707" s="105" t="s">
        <v>216</v>
      </c>
      <c r="B707" s="101" t="s">
        <v>11</v>
      </c>
      <c r="C707" s="101" t="s">
        <v>88</v>
      </c>
      <c r="D707" s="101">
        <v>9671</v>
      </c>
      <c r="E707" s="101">
        <v>89</v>
      </c>
      <c r="F707" s="101">
        <v>5197</v>
      </c>
      <c r="G707" s="101">
        <v>4.4539999999999997</v>
      </c>
      <c r="H707" s="101">
        <v>159.56528</v>
      </c>
      <c r="I707" s="101">
        <v>9027748</v>
      </c>
      <c r="J707" s="101">
        <v>7213453</v>
      </c>
      <c r="K707" s="101">
        <v>4760388</v>
      </c>
      <c r="L707" s="101">
        <v>295135.61590019998</v>
      </c>
      <c r="M707" s="101">
        <v>62440.323969999998</v>
      </c>
      <c r="N707" s="101">
        <f>SUM(Query2[[#This Row],[Column5]],Query2[[#This Row],[Column6]])</f>
        <v>5286</v>
      </c>
      <c r="O707" s="101">
        <f>SUM(Query2[[#This Row],[Column7]],Query2[[#This Row],[Column8]])</f>
        <v>164.01928000000001</v>
      </c>
      <c r="P707" s="101">
        <f>SUM(Query2[[#This Row],[Column10]],Query2[[#This Row],[Column11]])</f>
        <v>11973841</v>
      </c>
      <c r="Q707" s="101">
        <f>SUM(Query2[[#This Row],[Column12]],Query2[[#This Row],[Column13]])</f>
        <v>357575.9398702</v>
      </c>
      <c r="R707" s="103" t="e">
        <f>(Query2[[#This Row],[Column4]]/#REF!)</f>
        <v>#REF!</v>
      </c>
      <c r="S707" s="103">
        <f>(Query2[[#This Row],[Column15]]/O771)</f>
        <v>3.4803125808023243E-2</v>
      </c>
      <c r="T707" s="103">
        <f>(Query2[[#This Row],[Column14]]/N771)</f>
        <v>2.9321218777561445E-2</v>
      </c>
      <c r="U707" s="103" t="e">
        <f>(Query2[[#This Row],[Column9]]/#REF!)</f>
        <v>#REF!</v>
      </c>
      <c r="V707" s="103">
        <f>(Query2[[#This Row],[Column17]]/Q771)</f>
        <v>0.31463659959293688</v>
      </c>
      <c r="W707" s="103" t="e">
        <f>(Query2[[#This Row],[Column10]]+Query2[[#This Row],[Column11]]/#REF!+#REF!)</f>
        <v>#REF!</v>
      </c>
      <c r="X707" s="104">
        <f>(Query2[[#This Row],[Column5]]+Query2[[#This Row],[Column6]])</f>
        <v>5286</v>
      </c>
      <c r="Y707" s="104">
        <f>(Query2[[#This Row],[Column7]]+Query2[[#This Row],[Column8]])</f>
        <v>164.01928000000001</v>
      </c>
      <c r="Z707" s="104">
        <f>(Query2[[#This Row],[Column10]]+Query2[[#This Row],[Column11]])</f>
        <v>11973841</v>
      </c>
      <c r="AA707" s="104">
        <f>(Query2[[#This Row],[Column12]]+Query2[[#This Row],[Column13]])</f>
        <v>357575.9398702</v>
      </c>
      <c r="AB707" s="104" t="e">
        <f>(#REF!+#REF!/#REF!+#REF!)</f>
        <v>#REF!</v>
      </c>
      <c r="AC707" s="104" t="e">
        <f>(#REF!+#REF!/#REF!)</f>
        <v>#REF!</v>
      </c>
      <c r="AD707" s="104" t="e">
        <f>(#REF!+#REF!/#REF!)</f>
        <v>#REF!</v>
      </c>
      <c r="AE707" s="104" t="e">
        <f>(#REF!+#REF!/#REF!+#REF!)</f>
        <v>#REF!</v>
      </c>
      <c r="AF707" s="104" t="e">
        <f>(Query2[[#This Row],[Column12]]+Query2[[#This Row],[Column13]]/#REF!)</f>
        <v>#REF!</v>
      </c>
      <c r="AG707" s="104" t="e">
        <f>(#REF!+#REF!/#REF!)</f>
        <v>#REF!</v>
      </c>
      <c r="AH707" s="102" t="s">
        <v>173</v>
      </c>
    </row>
    <row r="708" spans="1:34">
      <c r="A708" s="105" t="s">
        <v>216</v>
      </c>
      <c r="B708" s="101" t="s">
        <v>12</v>
      </c>
      <c r="C708" s="101" t="s">
        <v>88</v>
      </c>
      <c r="D708" s="101">
        <v>735570</v>
      </c>
      <c r="E708" s="101">
        <v>51820</v>
      </c>
      <c r="F708" s="101">
        <v>968642</v>
      </c>
      <c r="G708" s="101">
        <v>2369.6408927000002</v>
      </c>
      <c r="H708" s="101">
        <v>24125.068804099999</v>
      </c>
      <c r="I708" s="101">
        <v>38814447</v>
      </c>
      <c r="J708" s="101">
        <v>30943747</v>
      </c>
      <c r="K708" s="101">
        <v>14715844</v>
      </c>
      <c r="L708" s="101">
        <v>1340434.3322922001</v>
      </c>
      <c r="M708" s="101">
        <v>230150.28244939999</v>
      </c>
      <c r="N708" s="101">
        <f>SUM(Query2[[#This Row],[Column5]],Query2[[#This Row],[Column6]])</f>
        <v>1020462</v>
      </c>
      <c r="O708" s="101">
        <f>SUM(Query2[[#This Row],[Column7]],Query2[[#This Row],[Column8]])</f>
        <v>26494.709696800001</v>
      </c>
      <c r="P708" s="101">
        <f>SUM(Query2[[#This Row],[Column10]],Query2[[#This Row],[Column11]])</f>
        <v>45659591</v>
      </c>
      <c r="Q708" s="101">
        <f>SUM(Query2[[#This Row],[Column12]],Query2[[#This Row],[Column13]])</f>
        <v>1570584.6147416001</v>
      </c>
      <c r="R708" s="103" t="e">
        <f>(Query2[[#This Row],[Column4]]/#REF!)</f>
        <v>#REF!</v>
      </c>
      <c r="S708" s="103">
        <f>(Query2[[#This Row],[Column15]]/O772)</f>
        <v>16.847415244538794</v>
      </c>
      <c r="T708" s="103">
        <f>(Query2[[#This Row],[Column14]]/N772)</f>
        <v>12.960387111523172</v>
      </c>
      <c r="U708" s="103" t="e">
        <f>(Query2[[#This Row],[Column9]]/#REF!)</f>
        <v>#REF!</v>
      </c>
      <c r="V708" s="103">
        <f>(Query2[[#This Row],[Column17]]/Q772)</f>
        <v>2.4455578406865537</v>
      </c>
      <c r="W708" s="103" t="e">
        <f>(Query2[[#This Row],[Column10]]+Query2[[#This Row],[Column11]]/#REF!+#REF!)</f>
        <v>#REF!</v>
      </c>
      <c r="X708" s="104">
        <f>(Query2[[#This Row],[Column5]]+Query2[[#This Row],[Column6]])</f>
        <v>1020462</v>
      </c>
      <c r="Y708" s="104">
        <f>(Query2[[#This Row],[Column7]]+Query2[[#This Row],[Column8]])</f>
        <v>26494.709696800001</v>
      </c>
      <c r="Z708" s="104">
        <f>(Query2[[#This Row],[Column10]]+Query2[[#This Row],[Column11]])</f>
        <v>45659591</v>
      </c>
      <c r="AA708" s="104">
        <f>(Query2[[#This Row],[Column12]]+Query2[[#This Row],[Column13]])</f>
        <v>1570584.6147416001</v>
      </c>
      <c r="AB708" s="104" t="e">
        <f>(#REF!+#REF!/#REF!+#REF!)</f>
        <v>#REF!</v>
      </c>
      <c r="AC708" s="104" t="e">
        <f>(#REF!+#REF!/#REF!)</f>
        <v>#REF!</v>
      </c>
      <c r="AD708" s="104" t="e">
        <f>(#REF!+#REF!/#REF!)</f>
        <v>#REF!</v>
      </c>
      <c r="AE708" s="104" t="e">
        <f>(#REF!+#REF!/#REF!+#REF!)</f>
        <v>#REF!</v>
      </c>
      <c r="AF708" s="104" t="e">
        <f>(Query2[[#This Row],[Column12]]+Query2[[#This Row],[Column13]]/#REF!)</f>
        <v>#REF!</v>
      </c>
      <c r="AG708" s="104" t="e">
        <f>(#REF!+#REF!/#REF!)</f>
        <v>#REF!</v>
      </c>
      <c r="AH708" s="102" t="s">
        <v>173</v>
      </c>
    </row>
    <row r="709" spans="1:34">
      <c r="A709" s="105" t="s">
        <v>216</v>
      </c>
      <c r="B709" s="101" t="s">
        <v>13</v>
      </c>
      <c r="C709" s="101" t="s">
        <v>88</v>
      </c>
      <c r="D709" s="101">
        <v>0</v>
      </c>
      <c r="E709" s="101">
        <v>0</v>
      </c>
      <c r="F709" s="101">
        <v>0</v>
      </c>
      <c r="G709" s="101">
        <v>0</v>
      </c>
      <c r="H709" s="101">
        <v>0</v>
      </c>
      <c r="I709" s="101">
        <v>25937789</v>
      </c>
      <c r="J709" s="101">
        <v>10991472</v>
      </c>
      <c r="K709" s="101">
        <v>5957292</v>
      </c>
      <c r="L709" s="101">
        <v>490838.67025000002</v>
      </c>
      <c r="M709" s="101">
        <v>93521.522230000002</v>
      </c>
      <c r="N709" s="101">
        <f>SUM(Query2[[#This Row],[Column5]],Query2[[#This Row],[Column6]])</f>
        <v>0</v>
      </c>
      <c r="O709" s="101">
        <f>SUM(Query2[[#This Row],[Column7]],Query2[[#This Row],[Column8]])</f>
        <v>0</v>
      </c>
      <c r="P709" s="101">
        <f>SUM(Query2[[#This Row],[Column10]],Query2[[#This Row],[Column11]])</f>
        <v>16948764</v>
      </c>
      <c r="Q709" s="101">
        <f>SUM(Query2[[#This Row],[Column12]],Query2[[#This Row],[Column13]])</f>
        <v>584360.19247999997</v>
      </c>
      <c r="R709" s="103" t="e">
        <f>(Query2[[#This Row],[Column4]]/#REF!)</f>
        <v>#REF!</v>
      </c>
      <c r="S709" s="103" t="e">
        <f>(Query2[[#This Row],[Column15]]/O773)</f>
        <v>#DIV/0!</v>
      </c>
      <c r="T709" s="103" t="e">
        <f>(Query2[[#This Row],[Column14]]/N773)</f>
        <v>#DIV/0!</v>
      </c>
      <c r="U709" s="103" t="e">
        <f>(Query2[[#This Row],[Column9]]/#REF!)</f>
        <v>#REF!</v>
      </c>
      <c r="V709" s="103">
        <f>(Query2[[#This Row],[Column17]]/Q773)</f>
        <v>7.1575931496840681</v>
      </c>
      <c r="W709" s="103" t="e">
        <f>(Query2[[#This Row],[Column10]]+Query2[[#This Row],[Column11]]/#REF!+#REF!)</f>
        <v>#REF!</v>
      </c>
      <c r="X709" s="104">
        <f>(Query2[[#This Row],[Column5]]+Query2[[#This Row],[Column6]])</f>
        <v>0</v>
      </c>
      <c r="Y709" s="104">
        <f>(Query2[[#This Row],[Column7]]+Query2[[#This Row],[Column8]])</f>
        <v>0</v>
      </c>
      <c r="Z709" s="104">
        <f>(Query2[[#This Row],[Column10]]+Query2[[#This Row],[Column11]])</f>
        <v>16948764</v>
      </c>
      <c r="AA709" s="104">
        <f>(Query2[[#This Row],[Column12]]+Query2[[#This Row],[Column13]])</f>
        <v>584360.19247999997</v>
      </c>
      <c r="AB709" s="104" t="e">
        <f>(#REF!+#REF!/#REF!+#REF!)</f>
        <v>#REF!</v>
      </c>
      <c r="AC709" s="104" t="e">
        <f>(#REF!+#REF!/#REF!)</f>
        <v>#REF!</v>
      </c>
      <c r="AD709" s="104" t="e">
        <f>(#REF!+#REF!/#REF!)</f>
        <v>#REF!</v>
      </c>
      <c r="AE709" s="104" t="e">
        <f>(#REF!+#REF!/#REF!+#REF!)</f>
        <v>#REF!</v>
      </c>
      <c r="AF709" s="104" t="e">
        <f>(Query2[[#This Row],[Column12]]+Query2[[#This Row],[Column13]]/#REF!)</f>
        <v>#REF!</v>
      </c>
      <c r="AG709" s="104" t="e">
        <f>(#REF!+#REF!/#REF!)</f>
        <v>#REF!</v>
      </c>
      <c r="AH709" s="102" t="s">
        <v>173</v>
      </c>
    </row>
    <row r="710" spans="1:34">
      <c r="A710" s="105" t="s">
        <v>216</v>
      </c>
      <c r="B710" s="101" t="s">
        <v>15</v>
      </c>
      <c r="C710" s="101" t="s">
        <v>88</v>
      </c>
      <c r="D710" s="101">
        <v>105257</v>
      </c>
      <c r="E710" s="101">
        <v>3172</v>
      </c>
      <c r="F710" s="101">
        <v>174097</v>
      </c>
      <c r="G710" s="101">
        <v>195.82234</v>
      </c>
      <c r="H710" s="101">
        <v>4367.6206099999999</v>
      </c>
      <c r="I710" s="101">
        <v>23447077</v>
      </c>
      <c r="J710" s="101">
        <v>21630662</v>
      </c>
      <c r="K710" s="101">
        <v>11193304</v>
      </c>
      <c r="L710" s="101">
        <v>962577.02437449992</v>
      </c>
      <c r="M710" s="101">
        <v>159854.16784790001</v>
      </c>
      <c r="N710" s="101">
        <f>SUM(Query2[[#This Row],[Column5]],Query2[[#This Row],[Column6]])</f>
        <v>177269</v>
      </c>
      <c r="O710" s="101">
        <f>SUM(Query2[[#This Row],[Column7]],Query2[[#This Row],[Column8]])</f>
        <v>4563.4429499999997</v>
      </c>
      <c r="P710" s="101">
        <f>SUM(Query2[[#This Row],[Column10]],Query2[[#This Row],[Column11]])</f>
        <v>32823966</v>
      </c>
      <c r="Q710" s="101">
        <f>SUM(Query2[[#This Row],[Column12]],Query2[[#This Row],[Column13]])</f>
        <v>1122431.1922223999</v>
      </c>
      <c r="R710" s="103">
        <f>(Query2[[#This Row],[Column4]]/D766)</f>
        <v>0.18488878427680358</v>
      </c>
      <c r="S710" s="103">
        <f>(Query2[[#This Row],[Column15]]/O774)</f>
        <v>0.33692228980752043</v>
      </c>
      <c r="T710" s="103">
        <f>(Query2[[#This Row],[Column14]]/N774)</f>
        <v>0.31844025012619481</v>
      </c>
      <c r="U710" s="103">
        <f>(Query2[[#This Row],[Column9]]/I766)</f>
        <v>0.3692625373999735</v>
      </c>
      <c r="V710" s="103">
        <f>(Query2[[#This Row],[Column17]]/Q774)</f>
        <v>0.61372523117058908</v>
      </c>
      <c r="W710" s="103">
        <f>(Query2[[#This Row],[Column10]]+Query2[[#This Row],[Column11]]/J766+K766)</f>
        <v>38312391.393731825</v>
      </c>
      <c r="X710" s="104">
        <f>(Query2[[#This Row],[Column5]]+Query2[[#This Row],[Column6]])</f>
        <v>177269</v>
      </c>
      <c r="Y710" s="104">
        <f>(Query2[[#This Row],[Column7]]+Query2[[#This Row],[Column8]])</f>
        <v>4563.4429499999997</v>
      </c>
      <c r="Z710" s="104">
        <f>(Query2[[#This Row],[Column10]]+Query2[[#This Row],[Column11]])</f>
        <v>32823966</v>
      </c>
      <c r="AA710" s="104">
        <f>(Query2[[#This Row],[Column12]]+Query2[[#This Row],[Column13]])</f>
        <v>1122431.1922223999</v>
      </c>
      <c r="AB710" s="104">
        <f t="shared" ref="AB710:AB716" si="216">(G766+H766/E766+F766)</f>
        <v>1289698.4506121916</v>
      </c>
      <c r="AC710" s="104">
        <f t="shared" ref="AC710:AC716" si="217">(G766+H766/D766)</f>
        <v>380.44266257906651</v>
      </c>
      <c r="AD710" s="104">
        <f t="shared" ref="AD710:AD716" si="218">(E766+F766/D766)</f>
        <v>9041.2647396183729</v>
      </c>
      <c r="AE710" s="104">
        <f t="shared" ref="AE710:AE716" si="219">(L766+M766/J766+K766)</f>
        <v>17962520.986610375</v>
      </c>
      <c r="AF710" s="104">
        <f>(Query2[[#This Row],[Column12]]+Query2[[#This Row],[Column13]]/I766)</f>
        <v>962577.02689200582</v>
      </c>
      <c r="AG710" s="104">
        <f t="shared" ref="AG710:AG716" si="220">(J766+K766/I766)</f>
        <v>28428751.262716651</v>
      </c>
      <c r="AH710" s="102" t="s">
        <v>173</v>
      </c>
    </row>
    <row r="711" spans="1:34">
      <c r="A711" s="105" t="s">
        <v>216</v>
      </c>
      <c r="B711" s="101" t="s">
        <v>16</v>
      </c>
      <c r="C711" s="101" t="s">
        <v>88</v>
      </c>
      <c r="D711" s="101">
        <v>60740</v>
      </c>
      <c r="E711" s="101">
        <v>576</v>
      </c>
      <c r="F711" s="101">
        <v>78058</v>
      </c>
      <c r="G711" s="101">
        <v>25.006</v>
      </c>
      <c r="H711" s="101">
        <v>1543.9880700000001</v>
      </c>
      <c r="I711" s="101">
        <v>18835561</v>
      </c>
      <c r="J711" s="101">
        <v>13589417</v>
      </c>
      <c r="K711" s="101">
        <v>5457424</v>
      </c>
      <c r="L711" s="101">
        <v>564984.23899999994</v>
      </c>
      <c r="M711" s="101">
        <v>82701.76728</v>
      </c>
      <c r="N711" s="101">
        <f>SUM(Query2[[#This Row],[Column5]],Query2[[#This Row],[Column6]])</f>
        <v>78634</v>
      </c>
      <c r="O711" s="101">
        <f>SUM(Query2[[#This Row],[Column7]],Query2[[#This Row],[Column8]])</f>
        <v>1568.9940700000002</v>
      </c>
      <c r="P711" s="101">
        <f>SUM(Query2[[#This Row],[Column10]],Query2[[#This Row],[Column11]])</f>
        <v>19046841</v>
      </c>
      <c r="Q711" s="101">
        <f>SUM(Query2[[#This Row],[Column12]],Query2[[#This Row],[Column13]])</f>
        <v>647686.00627999997</v>
      </c>
      <c r="R711" s="103">
        <f>(Query2[[#This Row],[Column4]]/D767)</f>
        <v>0.35980641301321581</v>
      </c>
      <c r="S711" s="103" t="e">
        <f>(Query2[[#This Row],[Column15]]/O775)</f>
        <v>#DIV/0!</v>
      </c>
      <c r="T711" s="103" t="e">
        <f>(Query2[[#This Row],[Column14]]/N775)</f>
        <v>#DIV/0!</v>
      </c>
      <c r="U711" s="103">
        <f>(Query2[[#This Row],[Column9]]/I767)</f>
        <v>0.45995132499764046</v>
      </c>
      <c r="V711" s="103">
        <f>(Query2[[#This Row],[Column17]]/Q775)</f>
        <v>1.9639347055040079</v>
      </c>
      <c r="W711" s="103">
        <f>(Query2[[#This Row],[Column10]]+Query2[[#This Row],[Column11]]/J767+K767)</f>
        <v>23724000.276805915</v>
      </c>
      <c r="X711" s="104">
        <f>(Query2[[#This Row],[Column5]]+Query2[[#This Row],[Column6]])</f>
        <v>78634</v>
      </c>
      <c r="Y711" s="104">
        <f>(Query2[[#This Row],[Column7]]+Query2[[#This Row],[Column8]])</f>
        <v>1568.9940700000002</v>
      </c>
      <c r="Z711" s="104">
        <f>(Query2[[#This Row],[Column10]]+Query2[[#This Row],[Column11]])</f>
        <v>19046841</v>
      </c>
      <c r="AA711" s="104">
        <f>(Query2[[#This Row],[Column12]]+Query2[[#This Row],[Column13]])</f>
        <v>647686.00627999997</v>
      </c>
      <c r="AB711" s="104">
        <f t="shared" si="216"/>
        <v>387863.68144095503</v>
      </c>
      <c r="AC711" s="104">
        <f t="shared" si="217"/>
        <v>652.88671414564817</v>
      </c>
      <c r="AD711" s="104">
        <f t="shared" si="218"/>
        <v>11296.293721455102</v>
      </c>
      <c r="AE711" s="104">
        <f t="shared" si="219"/>
        <v>10876344.832599882</v>
      </c>
      <c r="AF711" s="104">
        <f>(Query2[[#This Row],[Column12]]+Query2[[#This Row],[Column13]]/I767)</f>
        <v>564984.24101951974</v>
      </c>
      <c r="AG711" s="104">
        <f t="shared" si="220"/>
        <v>19715706.247479483</v>
      </c>
      <c r="AH711" s="102" t="s">
        <v>173</v>
      </c>
    </row>
    <row r="712" spans="1:34">
      <c r="A712" s="105" t="s">
        <v>216</v>
      </c>
      <c r="B712" s="101" t="s">
        <v>18</v>
      </c>
      <c r="C712" s="101" t="s">
        <v>88</v>
      </c>
      <c r="D712" s="101">
        <v>0</v>
      </c>
      <c r="E712" s="101">
        <v>0</v>
      </c>
      <c r="F712" s="101">
        <v>0</v>
      </c>
      <c r="G712" s="101">
        <v>0</v>
      </c>
      <c r="H712" s="101">
        <v>0</v>
      </c>
      <c r="I712" s="101">
        <v>3081119</v>
      </c>
      <c r="J712" s="101">
        <v>1900827</v>
      </c>
      <c r="K712" s="101">
        <v>953759</v>
      </c>
      <c r="L712" s="101">
        <v>81541.123999999996</v>
      </c>
      <c r="M712" s="101">
        <v>15984.3507887</v>
      </c>
      <c r="N712" s="101">
        <f>SUM(Query2[[#This Row],[Column5]],Query2[[#This Row],[Column6]])</f>
        <v>0</v>
      </c>
      <c r="O712" s="101">
        <f>SUM(Query2[[#This Row],[Column7]],Query2[[#This Row],[Column8]])</f>
        <v>0</v>
      </c>
      <c r="P712" s="101">
        <f>SUM(Query2[[#This Row],[Column10]],Query2[[#This Row],[Column11]])</f>
        <v>2854586</v>
      </c>
      <c r="Q712" s="101">
        <f>SUM(Query2[[#This Row],[Column12]],Query2[[#This Row],[Column13]])</f>
        <v>97525.474788699998</v>
      </c>
      <c r="R712" s="103">
        <f>(Query2[[#This Row],[Column4]]/D768)</f>
        <v>0</v>
      </c>
      <c r="S712" s="103">
        <f>(Query2[[#This Row],[Column15]]/O776)</f>
        <v>0</v>
      </c>
      <c r="T712" s="103">
        <f>(Query2[[#This Row],[Column14]]/N776)</f>
        <v>0</v>
      </c>
      <c r="U712" s="103">
        <f>(Query2[[#This Row],[Column9]]/I768)</f>
        <v>0.33126977757937481</v>
      </c>
      <c r="V712" s="103">
        <f>(Query2[[#This Row],[Column17]]/Q776)</f>
        <v>5.5193233082180222E-2</v>
      </c>
      <c r="W712" s="103">
        <f>(Query2[[#This Row],[Column10]]+Query2[[#This Row],[Column11]]/J768+K768)</f>
        <v>6596855.1298134122</v>
      </c>
      <c r="X712" s="104">
        <f>(Query2[[#This Row],[Column5]]+Query2[[#This Row],[Column6]])</f>
        <v>0</v>
      </c>
      <c r="Y712" s="104">
        <f>(Query2[[#This Row],[Column7]]+Query2[[#This Row],[Column8]])</f>
        <v>0</v>
      </c>
      <c r="Z712" s="104">
        <f>(Query2[[#This Row],[Column10]]+Query2[[#This Row],[Column11]])</f>
        <v>2854586</v>
      </c>
      <c r="AA712" s="104">
        <f>(Query2[[#This Row],[Column12]]+Query2[[#This Row],[Column13]])</f>
        <v>97525.474788699998</v>
      </c>
      <c r="AB712" s="104">
        <f t="shared" si="216"/>
        <v>7769.7355895454548</v>
      </c>
      <c r="AC712" s="104">
        <f t="shared" si="217"/>
        <v>2.2270288632296058</v>
      </c>
      <c r="AD712" s="104">
        <f t="shared" si="218"/>
        <v>44.448126551584778</v>
      </c>
      <c r="AE712" s="104">
        <f t="shared" si="219"/>
        <v>4994740.4089425532</v>
      </c>
      <c r="AF712" s="104">
        <f>(Query2[[#This Row],[Column12]]+Query2[[#This Row],[Column13]]/I768)</f>
        <v>81541.125718574433</v>
      </c>
      <c r="AG712" s="104">
        <f t="shared" si="220"/>
        <v>7347153.5048984317</v>
      </c>
      <c r="AH712" s="102" t="s">
        <v>173</v>
      </c>
    </row>
    <row r="713" spans="1:34">
      <c r="A713" s="105" t="s">
        <v>216</v>
      </c>
      <c r="B713" s="101" t="s">
        <v>19</v>
      </c>
      <c r="C713" s="101" t="s">
        <v>88</v>
      </c>
      <c r="D713" s="101">
        <v>363873</v>
      </c>
      <c r="E713" s="101">
        <v>3871</v>
      </c>
      <c r="F713" s="101">
        <v>579244</v>
      </c>
      <c r="G713" s="101">
        <v>116.9171865</v>
      </c>
      <c r="H713" s="101">
        <v>13755.438972399999</v>
      </c>
      <c r="I713" s="101">
        <v>43402879</v>
      </c>
      <c r="J713" s="101">
        <v>38699163</v>
      </c>
      <c r="K713" s="101">
        <v>15429855</v>
      </c>
      <c r="L713" s="101">
        <v>1603458.5140201</v>
      </c>
      <c r="M713" s="101">
        <v>268946.53835619998</v>
      </c>
      <c r="N713" s="101">
        <f>SUM(Query2[[#This Row],[Column5]],Query2[[#This Row],[Column6]])</f>
        <v>583115</v>
      </c>
      <c r="O713" s="101">
        <f>SUM(Query2[[#This Row],[Column7]],Query2[[#This Row],[Column8]])</f>
        <v>13872.3561589</v>
      </c>
      <c r="P713" s="101">
        <f>SUM(Query2[[#This Row],[Column10]],Query2[[#This Row],[Column11]])</f>
        <v>54129018</v>
      </c>
      <c r="Q713" s="101">
        <f>SUM(Query2[[#This Row],[Column12]],Query2[[#This Row],[Column13]])</f>
        <v>1872405.0523763001</v>
      </c>
      <c r="R713" s="103">
        <f>(Query2[[#This Row],[Column4]]/D769)</f>
        <v>0.48556151302533007</v>
      </c>
      <c r="S713" s="103">
        <f>(Query2[[#This Row],[Column15]]/O777)</f>
        <v>1.1391735078335404E-2</v>
      </c>
      <c r="T713" s="103">
        <f>(Query2[[#This Row],[Column14]]/N777)</f>
        <v>1.6811357092811931E-2</v>
      </c>
      <c r="U713" s="103">
        <f>(Query2[[#This Row],[Column9]]/I769)</f>
        <v>1.1011446400380027</v>
      </c>
      <c r="V713" s="103">
        <f>(Query2[[#This Row],[Column17]]/Q777)</f>
        <v>0.1644220437036934</v>
      </c>
      <c r="W713" s="103">
        <f>(Query2[[#This Row],[Column10]]+Query2[[#This Row],[Column11]]/J769+K769)</f>
        <v>53425258.501190364</v>
      </c>
      <c r="X713" s="104">
        <f>(Query2[[#This Row],[Column5]]+Query2[[#This Row],[Column6]])</f>
        <v>583115</v>
      </c>
      <c r="Y713" s="104">
        <f>(Query2[[#This Row],[Column7]]+Query2[[#This Row],[Column8]])</f>
        <v>13872.3561589</v>
      </c>
      <c r="Z713" s="104">
        <f>(Query2[[#This Row],[Column10]]+Query2[[#This Row],[Column11]])</f>
        <v>54129018</v>
      </c>
      <c r="AA713" s="104">
        <f>(Query2[[#This Row],[Column12]]+Query2[[#This Row],[Column13]])</f>
        <v>1872405.0523763001</v>
      </c>
      <c r="AB713" s="104">
        <f t="shared" si="216"/>
        <v>971272.65164053091</v>
      </c>
      <c r="AC713" s="104">
        <f t="shared" si="217"/>
        <v>2198.182711353536</v>
      </c>
      <c r="AD713" s="104">
        <f t="shared" si="218"/>
        <v>48995.293157331471</v>
      </c>
      <c r="AE713" s="104">
        <f t="shared" si="219"/>
        <v>16048454.258380715</v>
      </c>
      <c r="AF713" s="104">
        <f>(Query2[[#This Row],[Column12]]+Query2[[#This Row],[Column13]]/I769)</f>
        <v>1603458.520843358</v>
      </c>
      <c r="AG713" s="104">
        <f t="shared" si="220"/>
        <v>30786416.373605646</v>
      </c>
      <c r="AH713" s="102" t="s">
        <v>173</v>
      </c>
    </row>
    <row r="714" spans="1:34">
      <c r="A714" s="105" t="s">
        <v>216</v>
      </c>
      <c r="B714" s="101" t="s">
        <v>21</v>
      </c>
      <c r="C714" s="101" t="s">
        <v>88</v>
      </c>
      <c r="D714" s="101">
        <v>0</v>
      </c>
      <c r="E714" s="101">
        <v>0</v>
      </c>
      <c r="F714" s="101">
        <v>0</v>
      </c>
      <c r="G714" s="101">
        <v>0</v>
      </c>
      <c r="H714" s="101">
        <v>0</v>
      </c>
      <c r="I714" s="101">
        <v>9715947</v>
      </c>
      <c r="J714" s="101">
        <v>6364617</v>
      </c>
      <c r="K714" s="101">
        <v>3562048</v>
      </c>
      <c r="L714" s="101">
        <v>271308.94733</v>
      </c>
      <c r="M714" s="101">
        <v>54775.976269999999</v>
      </c>
      <c r="N714" s="101">
        <f>SUM(Query2[[#This Row],[Column5]],Query2[[#This Row],[Column6]])</f>
        <v>0</v>
      </c>
      <c r="O714" s="101">
        <f>SUM(Query2[[#This Row],[Column7]],Query2[[#This Row],[Column8]])</f>
        <v>0</v>
      </c>
      <c r="P714" s="101">
        <f>SUM(Query2[[#This Row],[Column10]],Query2[[#This Row],[Column11]])</f>
        <v>9926665</v>
      </c>
      <c r="Q714" s="101">
        <f>SUM(Query2[[#This Row],[Column12]],Query2[[#This Row],[Column13]])</f>
        <v>326084.92359999998</v>
      </c>
      <c r="R714" s="103" t="e">
        <f>(Query2[[#This Row],[Column4]]/D770)</f>
        <v>#DIV/0!</v>
      </c>
      <c r="S714" s="103">
        <f>(Query2[[#This Row],[Column15]]/O778)</f>
        <v>0</v>
      </c>
      <c r="T714" s="103">
        <f>(Query2[[#This Row],[Column14]]/N778)</f>
        <v>0</v>
      </c>
      <c r="U714" s="103">
        <f>(Query2[[#This Row],[Column9]]/I770)</f>
        <v>0.37128541078449373</v>
      </c>
      <c r="V714" s="103">
        <f>(Query2[[#This Row],[Column17]]/Q778)</f>
        <v>0.18305873142768103</v>
      </c>
      <c r="W714" s="103">
        <f>(Query2[[#This Row],[Column10]]+Query2[[#This Row],[Column11]]/J770+K770)</f>
        <v>12209527.318139419</v>
      </c>
      <c r="X714" s="104">
        <f>(Query2[[#This Row],[Column5]]+Query2[[#This Row],[Column6]])</f>
        <v>0</v>
      </c>
      <c r="Y714" s="104">
        <f>(Query2[[#This Row],[Column7]]+Query2[[#This Row],[Column8]])</f>
        <v>0</v>
      </c>
      <c r="Z714" s="104">
        <f>(Query2[[#This Row],[Column10]]+Query2[[#This Row],[Column11]])</f>
        <v>9926665</v>
      </c>
      <c r="AA714" s="104">
        <f>(Query2[[#This Row],[Column12]]+Query2[[#This Row],[Column13]])</f>
        <v>326084.92359999998</v>
      </c>
      <c r="AB714" s="104" t="e">
        <f t="shared" si="216"/>
        <v>#DIV/0!</v>
      </c>
      <c r="AC714" s="104" t="e">
        <f t="shared" si="217"/>
        <v>#DIV/0!</v>
      </c>
      <c r="AD714" s="104" t="e">
        <f t="shared" si="218"/>
        <v>#DIV/0!</v>
      </c>
      <c r="AE714" s="104">
        <f t="shared" si="219"/>
        <v>6342002.8099418022</v>
      </c>
      <c r="AF714" s="104">
        <f>(Query2[[#This Row],[Column12]]+Query2[[#This Row],[Column13]]/I770)</f>
        <v>271308.94942321035</v>
      </c>
      <c r="AG714" s="104">
        <f t="shared" si="220"/>
        <v>11196500.223357519</v>
      </c>
      <c r="AH714" s="102" t="s">
        <v>173</v>
      </c>
    </row>
    <row r="715" spans="1:34">
      <c r="A715" s="105" t="s">
        <v>216</v>
      </c>
      <c r="B715" s="101" t="s">
        <v>22</v>
      </c>
      <c r="C715" s="101" t="s">
        <v>88</v>
      </c>
      <c r="D715" s="101">
        <v>460728</v>
      </c>
      <c r="E715" s="101">
        <v>11612</v>
      </c>
      <c r="F715" s="101">
        <v>847582</v>
      </c>
      <c r="G715" s="101">
        <v>569.60374939999997</v>
      </c>
      <c r="H715" s="101">
        <v>22442.291647499998</v>
      </c>
      <c r="I715" s="101">
        <v>43607630</v>
      </c>
      <c r="J715" s="101">
        <v>46613412</v>
      </c>
      <c r="K715" s="101">
        <v>26248201</v>
      </c>
      <c r="L715" s="101">
        <v>1430874.4685022</v>
      </c>
      <c r="M715" s="101">
        <v>412142.14533690002</v>
      </c>
      <c r="N715" s="101">
        <f>SUM(Query2[[#This Row],[Column5]],Query2[[#This Row],[Column6]])</f>
        <v>859194</v>
      </c>
      <c r="O715" s="101">
        <f>SUM(Query2[[#This Row],[Column7]],Query2[[#This Row],[Column8]])</f>
        <v>23011.895396899999</v>
      </c>
      <c r="P715" s="101">
        <f>SUM(Query2[[#This Row],[Column10]],Query2[[#This Row],[Column11]])</f>
        <v>72861613</v>
      </c>
      <c r="Q715" s="101">
        <f>SUM(Query2[[#This Row],[Column12]],Query2[[#This Row],[Column13]])</f>
        <v>1843016.6138391001</v>
      </c>
      <c r="R715" s="103">
        <f>(Query2[[#This Row],[Column4]]/D771)</f>
        <v>4.2291903800257025</v>
      </c>
      <c r="S715" s="103" t="e">
        <f>(Query2[[#This Row],[Column15]]/O779)</f>
        <v>#DIV/0!</v>
      </c>
      <c r="T715" s="103" t="e">
        <f>(Query2[[#This Row],[Column14]]/N779)</f>
        <v>#DIV/0!</v>
      </c>
      <c r="U715" s="103">
        <f>(Query2[[#This Row],[Column9]]/I771)</f>
        <v>1.8477345822511571</v>
      </c>
      <c r="V715" s="103">
        <f>(Query2[[#This Row],[Column17]]/Q779)</f>
        <v>13.685265548963557</v>
      </c>
      <c r="W715" s="103">
        <f>(Query2[[#This Row],[Column10]]+Query2[[#This Row],[Column11]]/J771+K771)</f>
        <v>57997915.210784711</v>
      </c>
      <c r="X715" s="104">
        <f>(Query2[[#This Row],[Column5]]+Query2[[#This Row],[Column6]])</f>
        <v>859194</v>
      </c>
      <c r="Y715" s="104">
        <f>(Query2[[#This Row],[Column7]]+Query2[[#This Row],[Column8]])</f>
        <v>23011.895396899999</v>
      </c>
      <c r="Z715" s="104">
        <f>(Query2[[#This Row],[Column10]]+Query2[[#This Row],[Column11]])</f>
        <v>72861613</v>
      </c>
      <c r="AA715" s="104">
        <f>(Query2[[#This Row],[Column12]]+Query2[[#This Row],[Column13]])</f>
        <v>1843016.6138391001</v>
      </c>
      <c r="AB715" s="104">
        <f t="shared" si="216"/>
        <v>177708.85916370898</v>
      </c>
      <c r="AC715" s="104">
        <f t="shared" si="217"/>
        <v>170.2441979244538</v>
      </c>
      <c r="AD715" s="104">
        <f t="shared" si="218"/>
        <v>2743.6296768863594</v>
      </c>
      <c r="AE715" s="104">
        <f t="shared" si="219"/>
        <v>12359966.136311056</v>
      </c>
      <c r="AF715" s="104">
        <f>(Query2[[#This Row],[Column12]]+Query2[[#This Row],[Column13]]/I771)</f>
        <v>1430874.4859654121</v>
      </c>
      <c r="AG715" s="104">
        <f t="shared" si="220"/>
        <v>21678669.482382052</v>
      </c>
      <c r="AH715" s="102" t="s">
        <v>173</v>
      </c>
    </row>
    <row r="716" spans="1:34">
      <c r="A716" s="105" t="s">
        <v>216</v>
      </c>
      <c r="B716" s="101" t="s">
        <v>25</v>
      </c>
      <c r="C716" s="101" t="s">
        <v>88</v>
      </c>
      <c r="D716" s="101">
        <v>11490041</v>
      </c>
      <c r="E716" s="101">
        <v>92486</v>
      </c>
      <c r="F716" s="101">
        <v>33745890</v>
      </c>
      <c r="G716" s="101">
        <v>3569.4504999999999</v>
      </c>
      <c r="H716" s="101">
        <v>1213406.6534899999</v>
      </c>
      <c r="I716" s="101">
        <v>294528525</v>
      </c>
      <c r="J716" s="101">
        <v>192388076</v>
      </c>
      <c r="K716" s="101">
        <v>112916097</v>
      </c>
      <c r="L716" s="101">
        <v>9625769.0744770989</v>
      </c>
      <c r="M716" s="101">
        <v>1840951.1345599999</v>
      </c>
      <c r="N716" s="101">
        <f>SUM(Query2[[#This Row],[Column5]],Query2[[#This Row],[Column6]])</f>
        <v>33838376</v>
      </c>
      <c r="O716" s="101">
        <f>SUM(Query2[[#This Row],[Column7]],Query2[[#This Row],[Column8]])</f>
        <v>1216976.10399</v>
      </c>
      <c r="P716" s="101">
        <f>SUM(Query2[[#This Row],[Column10]],Query2[[#This Row],[Column11]])</f>
        <v>305304173</v>
      </c>
      <c r="Q716" s="101">
        <f>SUM(Query2[[#This Row],[Column12]],Query2[[#This Row],[Column13]])</f>
        <v>11466720.209037099</v>
      </c>
      <c r="R716" s="103">
        <f>(Query2[[#This Row],[Column4]]/D772)</f>
        <v>188.68921404407658</v>
      </c>
      <c r="S716" s="103" t="e">
        <f>(Query2[[#This Row],[Column15]]/O780)</f>
        <v>#DIV/0!</v>
      </c>
      <c r="T716" s="103" t="e">
        <f>(Query2[[#This Row],[Column14]]/N780)</f>
        <v>#DIV/0!</v>
      </c>
      <c r="U716" s="103">
        <f>(Query2[[#This Row],[Column9]]/I772)</f>
        <v>15.556551858989</v>
      </c>
      <c r="V716" s="103">
        <f>(Query2[[#This Row],[Column17]]/Q780)</f>
        <v>436.72898074596736</v>
      </c>
      <c r="W716" s="103">
        <f>(Query2[[#This Row],[Column10]]+Query2[[#This Row],[Column11]]/J772+K772)</f>
        <v>197853527.49432999</v>
      </c>
      <c r="X716" s="104">
        <f>(Query2[[#This Row],[Column5]]+Query2[[#This Row],[Column6]])</f>
        <v>33838376</v>
      </c>
      <c r="Y716" s="104">
        <f>(Query2[[#This Row],[Column7]]+Query2[[#This Row],[Column8]])</f>
        <v>1216976.10399</v>
      </c>
      <c r="Z716" s="104">
        <f>(Query2[[#This Row],[Column10]]+Query2[[#This Row],[Column11]])</f>
        <v>305304173</v>
      </c>
      <c r="AA716" s="104">
        <f>(Query2[[#This Row],[Column12]]+Query2[[#This Row],[Column13]])</f>
        <v>11466720.209037099</v>
      </c>
      <c r="AB716" s="104">
        <f t="shared" si="216"/>
        <v>78210.673700342348</v>
      </c>
      <c r="AC716" s="104">
        <f t="shared" si="217"/>
        <v>25.912180545045491</v>
      </c>
      <c r="AD716" s="104">
        <f t="shared" si="218"/>
        <v>556.28390317601077</v>
      </c>
      <c r="AE716" s="104">
        <f t="shared" si="219"/>
        <v>6023026.668366883</v>
      </c>
      <c r="AF716" s="104">
        <f>(Query2[[#This Row],[Column12]]+Query2[[#This Row],[Column13]]/I772)</f>
        <v>9625769.1717133578</v>
      </c>
      <c r="AG716" s="104">
        <f t="shared" si="220"/>
        <v>13293114.288676444</v>
      </c>
      <c r="AH716" s="102" t="s">
        <v>173</v>
      </c>
    </row>
    <row r="717" spans="1:34">
      <c r="A717" s="105" t="s">
        <v>216</v>
      </c>
      <c r="B717" s="101" t="s">
        <v>26</v>
      </c>
      <c r="C717" s="101" t="s">
        <v>89</v>
      </c>
      <c r="D717" s="101">
        <v>6872099</v>
      </c>
      <c r="E717" s="101">
        <v>34435</v>
      </c>
      <c r="F717" s="101">
        <v>14795615</v>
      </c>
      <c r="G717" s="101">
        <v>1722.2100662</v>
      </c>
      <c r="H717" s="101">
        <v>519772.87807999999</v>
      </c>
      <c r="I717" s="101">
        <v>23143406</v>
      </c>
      <c r="J717" s="101">
        <v>22912024</v>
      </c>
      <c r="K717" s="101">
        <v>22237195</v>
      </c>
      <c r="L717" s="101">
        <v>1319532.0453013999</v>
      </c>
      <c r="M717" s="101">
        <v>445692.13147779985</v>
      </c>
      <c r="N717" s="101">
        <f>SUM(Query2[[#This Row],[Column5]],Query2[[#This Row],[Column6]])</f>
        <v>14830050</v>
      </c>
      <c r="O717" s="101">
        <f>SUM(Query2[[#This Row],[Column7]],Query2[[#This Row],[Column8]])</f>
        <v>521495.0881462</v>
      </c>
      <c r="P717" s="101">
        <f>SUM(Query2[[#This Row],[Column10]],Query2[[#This Row],[Column11]])</f>
        <v>45149219</v>
      </c>
      <c r="Q717" s="101">
        <f>SUM(Query2[[#This Row],[Column12]],Query2[[#This Row],[Column13]])</f>
        <v>1765224.1767791999</v>
      </c>
      <c r="R717" s="103">
        <f>(Query2[[#This Row],[Column4]]/D774)</f>
        <v>18.791886681524222</v>
      </c>
      <c r="S717" s="103">
        <f>(Query2[[#This Row],[Column15]]/O781)</f>
        <v>8764.6058157070347</v>
      </c>
      <c r="T717" s="103">
        <f>(Query2[[#This Row],[Column14]]/N781)</f>
        <v>4948.2982982982985</v>
      </c>
      <c r="U717" s="103">
        <f>(Query2[[#This Row],[Column9]]/I774)</f>
        <v>0.52887545815035275</v>
      </c>
      <c r="V717" s="103">
        <f>(Query2[[#This Row],[Column17]]/Q781)</f>
        <v>13.295113711892231</v>
      </c>
      <c r="W717" s="103">
        <f>(Query2[[#This Row],[Column10]]+Query2[[#This Row],[Column11]]/J774+K774)</f>
        <v>38714777.620542899</v>
      </c>
      <c r="X717" s="104">
        <f>(Query2[[#This Row],[Column5]]+Query2[[#This Row],[Column6]])</f>
        <v>14830050</v>
      </c>
      <c r="Y717" s="104">
        <f>(Query2[[#This Row],[Column7]]+Query2[[#This Row],[Column8]])</f>
        <v>521495.0881462</v>
      </c>
      <c r="Z717" s="104">
        <f>(Query2[[#This Row],[Column10]]+Query2[[#This Row],[Column11]])</f>
        <v>45149219</v>
      </c>
      <c r="AA717" s="104">
        <f>(Query2[[#This Row],[Column12]]+Query2[[#This Row],[Column13]])</f>
        <v>1765224.1767791999</v>
      </c>
      <c r="AB717" s="104">
        <f>(G774+H774/E774+F774)</f>
        <v>553662.37195284932</v>
      </c>
      <c r="AC717" s="104">
        <f>(G774+H774/D774)</f>
        <v>92.0873618731287</v>
      </c>
      <c r="AD717" s="104">
        <f>(E774+F774/D774)</f>
        <v>3114.5137368572173</v>
      </c>
      <c r="AE717" s="104">
        <f>(L774+M774/J774+K774)</f>
        <v>17361278.77289727</v>
      </c>
      <c r="AF717" s="104">
        <f>(Query2[[#This Row],[Column12]]+Query2[[#This Row],[Column13]]/I774)</f>
        <v>1319532.0554864015</v>
      </c>
      <c r="AG717" s="104">
        <f>(J774+K774/I774)</f>
        <v>35835065.36112611</v>
      </c>
      <c r="AH717" s="102" t="s">
        <v>173</v>
      </c>
    </row>
    <row r="718" spans="1:34">
      <c r="A718" s="105" t="s">
        <v>216</v>
      </c>
      <c r="B718" s="101" t="s">
        <v>27</v>
      </c>
      <c r="C718" s="101" t="s">
        <v>89</v>
      </c>
      <c r="D718" s="101">
        <v>0</v>
      </c>
      <c r="E718" s="101">
        <v>0</v>
      </c>
      <c r="F718" s="101">
        <v>0</v>
      </c>
      <c r="G718" s="101">
        <v>0</v>
      </c>
      <c r="H718" s="101">
        <v>0</v>
      </c>
      <c r="I718" s="101">
        <v>4325881</v>
      </c>
      <c r="J718" s="101">
        <v>2582941</v>
      </c>
      <c r="K718" s="101">
        <v>1138751</v>
      </c>
      <c r="L718" s="101">
        <v>108066.75537</v>
      </c>
      <c r="M718" s="101">
        <v>21734.138987099999</v>
      </c>
      <c r="N718" s="101">
        <f>SUM(Query2[[#This Row],[Column5]],Query2[[#This Row],[Column6]])</f>
        <v>0</v>
      </c>
      <c r="O718" s="101">
        <f>SUM(Query2[[#This Row],[Column7]],Query2[[#This Row],[Column8]])</f>
        <v>0</v>
      </c>
      <c r="P718" s="101">
        <f>SUM(Query2[[#This Row],[Column10]],Query2[[#This Row],[Column11]])</f>
        <v>3721692</v>
      </c>
      <c r="Q718" s="101">
        <f>SUM(Query2[[#This Row],[Column12]],Query2[[#This Row],[Column13]])</f>
        <v>129800.8943571</v>
      </c>
      <c r="R718" s="103" t="e">
        <f>(Query2[[#This Row],[Column4]]/D775)</f>
        <v>#DIV/0!</v>
      </c>
      <c r="S718" s="103">
        <f>(Query2[[#This Row],[Column15]]/O782)</f>
        <v>0</v>
      </c>
      <c r="T718" s="103">
        <f>(Query2[[#This Row],[Column14]]/N782)</f>
        <v>0</v>
      </c>
      <c r="U718" s="103">
        <f>(Query2[[#This Row],[Column9]]/I775)</f>
        <v>0.43810932900788901</v>
      </c>
      <c r="V718" s="103">
        <f>(Query2[[#This Row],[Column17]]/Q782)</f>
        <v>3.8299746958325058</v>
      </c>
      <c r="W718" s="103">
        <f>(Query2[[#This Row],[Column10]]+Query2[[#This Row],[Column11]]/J775+K775)</f>
        <v>6145554.1754286699</v>
      </c>
      <c r="X718" s="104">
        <f>(Query2[[#This Row],[Column5]]+Query2[[#This Row],[Column6]])</f>
        <v>0</v>
      </c>
      <c r="Y718" s="104">
        <f>(Query2[[#This Row],[Column7]]+Query2[[#This Row],[Column8]])</f>
        <v>0</v>
      </c>
      <c r="Z718" s="104">
        <f>(Query2[[#This Row],[Column10]]+Query2[[#This Row],[Column11]])</f>
        <v>3721692</v>
      </c>
      <c r="AA718" s="104">
        <f>(Query2[[#This Row],[Column12]]+Query2[[#This Row],[Column13]])</f>
        <v>129800.8943571</v>
      </c>
      <c r="AB718" s="104" t="e">
        <f>(G775+H775/E775+F775)</f>
        <v>#DIV/0!</v>
      </c>
      <c r="AC718" s="104" t="e">
        <f>(G775+H775/D775)</f>
        <v>#DIV/0!</v>
      </c>
      <c r="AD718" s="104" t="e">
        <f>(E775+F775/D775)</f>
        <v>#DIV/0!</v>
      </c>
      <c r="AE718" s="104">
        <f>(L775+M775/J775+K775)</f>
        <v>3838388.1785011766</v>
      </c>
      <c r="AF718" s="104">
        <f>(Query2[[#This Row],[Column12]]+Query2[[#This Row],[Column13]]/I775)</f>
        <v>108066.75757115372</v>
      </c>
      <c r="AG718" s="104">
        <f>(J775+K775/I775)</f>
        <v>6491248.3608083511</v>
      </c>
      <c r="AH718" s="102" t="s">
        <v>173</v>
      </c>
    </row>
    <row r="719" spans="1:34">
      <c r="A719" s="105" t="s">
        <v>216</v>
      </c>
      <c r="B719" s="101" t="s">
        <v>28</v>
      </c>
      <c r="C719" s="101" t="s">
        <v>89</v>
      </c>
      <c r="D719" s="101">
        <v>0</v>
      </c>
      <c r="E719" s="101">
        <v>0</v>
      </c>
      <c r="F719" s="101">
        <v>0</v>
      </c>
      <c r="G719" s="101">
        <v>0</v>
      </c>
      <c r="H719" s="101">
        <v>0</v>
      </c>
      <c r="I719" s="101">
        <v>771240</v>
      </c>
      <c r="J719" s="101">
        <v>493978</v>
      </c>
      <c r="K719" s="101">
        <v>310622</v>
      </c>
      <c r="L719" s="101">
        <v>21415.2495313</v>
      </c>
      <c r="M719" s="101">
        <v>4786.0878700000003</v>
      </c>
      <c r="N719" s="101">
        <f>SUM(Query2[[#This Row],[Column5]],Query2[[#This Row],[Column6]])</f>
        <v>0</v>
      </c>
      <c r="O719" s="101">
        <f>SUM(Query2[[#This Row],[Column7]],Query2[[#This Row],[Column8]])</f>
        <v>0</v>
      </c>
      <c r="P719" s="101">
        <f>SUM(Query2[[#This Row],[Column10]],Query2[[#This Row],[Column11]])</f>
        <v>804600</v>
      </c>
      <c r="Q719" s="101">
        <f>SUM(Query2[[#This Row],[Column12]],Query2[[#This Row],[Column13]])</f>
        <v>26201.337401299999</v>
      </c>
      <c r="R719" s="103">
        <f>(Query2[[#This Row],[Column4]]/D776)</f>
        <v>0</v>
      </c>
      <c r="S719" s="103">
        <f>(Query2[[#This Row],[Column15]]/O783)</f>
        <v>0</v>
      </c>
      <c r="T719" s="103">
        <f>(Query2[[#This Row],[Column14]]/N783)</f>
        <v>0</v>
      </c>
      <c r="U719" s="103">
        <f>(Query2[[#This Row],[Column9]]/I776)</f>
        <v>1.7417923197446852E-2</v>
      </c>
      <c r="V719" s="103">
        <f>(Query2[[#This Row],[Column17]]/Q783)</f>
        <v>1.0878312892735673</v>
      </c>
      <c r="W719" s="103">
        <f>(Query2[[#This Row],[Column10]]+Query2[[#This Row],[Column11]]/J776+K776)</f>
        <v>20562301.006698642</v>
      </c>
      <c r="X719" s="104">
        <f>(Query2[[#This Row],[Column5]]+Query2[[#This Row],[Column6]])</f>
        <v>0</v>
      </c>
      <c r="Y719" s="104">
        <f>(Query2[[#This Row],[Column7]]+Query2[[#This Row],[Column8]])</f>
        <v>0</v>
      </c>
      <c r="Z719" s="104">
        <f>(Query2[[#This Row],[Column10]]+Query2[[#This Row],[Column11]])</f>
        <v>804600</v>
      </c>
      <c r="AA719" s="104">
        <f>(Query2[[#This Row],[Column12]]+Query2[[#This Row],[Column13]])</f>
        <v>26201.337401299999</v>
      </c>
      <c r="AB719" s="104">
        <f>(G776+H776/E776+F776)</f>
        <v>709914.03401657671</v>
      </c>
      <c r="AC719" s="104">
        <f>(G776+H776/D776)</f>
        <v>393.69775813473132</v>
      </c>
      <c r="AD719" s="104">
        <f>(E776+F776/D776)</f>
        <v>7826.4169785471495</v>
      </c>
      <c r="AE719" s="104">
        <f>(L776+M776/J776+K776)</f>
        <v>21466452.740864404</v>
      </c>
      <c r="AF719" s="104">
        <f>(Query2[[#This Row],[Column12]]+Query2[[#This Row],[Column13]]/I776)</f>
        <v>21415.249639390491</v>
      </c>
      <c r="AG719" s="104">
        <f>(J776+K776/I776)</f>
        <v>46370887.453229226</v>
      </c>
      <c r="AH719" s="102" t="s">
        <v>173</v>
      </c>
    </row>
    <row r="720" spans="1:34">
      <c r="A720" s="105" t="s">
        <v>216</v>
      </c>
      <c r="B720" s="101" t="s">
        <v>29</v>
      </c>
      <c r="C720" s="101" t="s">
        <v>89</v>
      </c>
      <c r="D720" s="101">
        <v>4409</v>
      </c>
      <c r="E720" s="101">
        <v>24</v>
      </c>
      <c r="F720" s="101">
        <v>3532</v>
      </c>
      <c r="G720" s="101">
        <v>0.8</v>
      </c>
      <c r="H720" s="101">
        <v>71.8025801</v>
      </c>
      <c r="I720" s="101">
        <v>2244067</v>
      </c>
      <c r="J720" s="101">
        <v>2439964</v>
      </c>
      <c r="K720" s="101">
        <v>1247506</v>
      </c>
      <c r="L720" s="101">
        <v>114830.79473569999</v>
      </c>
      <c r="M720" s="101">
        <v>19065.936591199999</v>
      </c>
      <c r="N720" s="101">
        <f>SUM(Query2[[#This Row],[Column5]],Query2[[#This Row],[Column6]])</f>
        <v>3556</v>
      </c>
      <c r="O720" s="101">
        <f>SUM(Query2[[#This Row],[Column7]],Query2[[#This Row],[Column8]])</f>
        <v>72.602580099999997</v>
      </c>
      <c r="P720" s="101">
        <f>SUM(Query2[[#This Row],[Column10]],Query2[[#This Row],[Column11]])</f>
        <v>3687470</v>
      </c>
      <c r="Q720" s="101">
        <f>SUM(Query2[[#This Row],[Column12]],Query2[[#This Row],[Column13]])</f>
        <v>133896.73132689999</v>
      </c>
      <c r="R720" s="103">
        <f>(Query2[[#This Row],[Column4]]/D777)</f>
        <v>3.7872862801023333E-4</v>
      </c>
      <c r="S720" s="103" t="e">
        <f>(Query2[[#This Row],[Column15]]/O784)</f>
        <v>#DIV/0!</v>
      </c>
      <c r="T720" s="103" t="e">
        <f>(Query2[[#This Row],[Column14]]/N784)</f>
        <v>#DIV/0!</v>
      </c>
      <c r="U720" s="103">
        <f>(Query2[[#This Row],[Column9]]/I777)</f>
        <v>7.6663478201173894E-3</v>
      </c>
      <c r="V720" s="103">
        <f>(Query2[[#This Row],[Column17]]/Q784)</f>
        <v>0.2643168907005955</v>
      </c>
      <c r="W720" s="103">
        <f>(Query2[[#This Row],[Column10]]+Query2[[#This Row],[Column11]]/J777+K777)</f>
        <v>112877005.00641935</v>
      </c>
      <c r="X720" s="104">
        <f>(Query2[[#This Row],[Column5]]+Query2[[#This Row],[Column6]])</f>
        <v>3556</v>
      </c>
      <c r="Y720" s="104">
        <f>(Query2[[#This Row],[Column7]]+Query2[[#This Row],[Column8]])</f>
        <v>72.602580099999997</v>
      </c>
      <c r="Z720" s="104">
        <f>(Query2[[#This Row],[Column10]]+Query2[[#This Row],[Column11]])</f>
        <v>3687470</v>
      </c>
      <c r="AA720" s="104">
        <f>(Query2[[#This Row],[Column12]]+Query2[[#This Row],[Column13]])</f>
        <v>133896.73132689999</v>
      </c>
      <c r="AB720" s="104">
        <f>(G777+H777/E777+F777)</f>
        <v>34596464.492738277</v>
      </c>
      <c r="AC720" s="104">
        <f>(G777+H777/D777)</f>
        <v>3447.5081547949767</v>
      </c>
      <c r="AD720" s="104">
        <f>(E777+F777/D777)</f>
        <v>92776.971503956374</v>
      </c>
      <c r="AE720" s="104">
        <f>(L777+M777/J777+K777)</f>
        <v>120029802.0025011</v>
      </c>
      <c r="AF720" s="104">
        <f>(Query2[[#This Row],[Column12]]+Query2[[#This Row],[Column13]]/I777)</f>
        <v>114830.79480083445</v>
      </c>
      <c r="AG720" s="104">
        <f>(J777+K777/I777)</f>
        <v>194335246.37728319</v>
      </c>
      <c r="AH720" s="102" t="s">
        <v>173</v>
      </c>
    </row>
    <row r="721" spans="1:34">
      <c r="A721" s="105" t="s">
        <v>216</v>
      </c>
      <c r="B721" s="101" t="s">
        <v>30</v>
      </c>
      <c r="C721" s="101" t="s">
        <v>89</v>
      </c>
      <c r="D721" s="101">
        <v>5806</v>
      </c>
      <c r="E721" s="101">
        <v>353</v>
      </c>
      <c r="F721" s="101">
        <v>16397</v>
      </c>
      <c r="G721" s="101">
        <v>21.502980000000001</v>
      </c>
      <c r="H721" s="101">
        <v>418.83539999999999</v>
      </c>
      <c r="I721" s="101">
        <v>785309</v>
      </c>
      <c r="J721" s="101">
        <v>399173</v>
      </c>
      <c r="K721" s="101">
        <v>447486</v>
      </c>
      <c r="L721" s="101">
        <v>22785.79277</v>
      </c>
      <c r="M721" s="101">
        <v>10717.00763</v>
      </c>
      <c r="N721" s="101">
        <f>SUM(Query2[[#This Row],[Column5]],Query2[[#This Row],[Column6]])</f>
        <v>16750</v>
      </c>
      <c r="O721" s="101">
        <f>SUM(Query2[[#This Row],[Column7]],Query2[[#This Row],[Column8]])</f>
        <v>440.33837999999997</v>
      </c>
      <c r="P721" s="101">
        <f>SUM(Query2[[#This Row],[Column10]],Query2[[#This Row],[Column11]])</f>
        <v>846659</v>
      </c>
      <c r="Q721" s="101">
        <f>SUM(Query2[[#This Row],[Column12]],Query2[[#This Row],[Column13]])</f>
        <v>33502.8004</v>
      </c>
      <c r="R721" s="103" t="e">
        <f>(Query2[[#This Row],[Column4]]/#REF!)</f>
        <v>#REF!</v>
      </c>
      <c r="S721" s="103">
        <f>(Query2[[#This Row],[Column15]]/O785)</f>
        <v>2.1847992107276493E-4</v>
      </c>
      <c r="T721" s="103">
        <f>(Query2[[#This Row],[Column14]]/N785)</f>
        <v>3.3229045050014972E-4</v>
      </c>
      <c r="U721" s="103" t="e">
        <f>(Query2[[#This Row],[Column9]]/#REF!)</f>
        <v>#REF!</v>
      </c>
      <c r="V721" s="103">
        <f>(Query2[[#This Row],[Column17]]/Q785)</f>
        <v>1.1140956422781859E-2</v>
      </c>
      <c r="W721" s="103" t="e">
        <f>(Query2[[#This Row],[Column10]]+Query2[[#This Row],[Column11]]/#REF!+#REF!)</f>
        <v>#REF!</v>
      </c>
      <c r="X721" s="104">
        <f>(Query2[[#This Row],[Column5]]+Query2[[#This Row],[Column6]])</f>
        <v>16750</v>
      </c>
      <c r="Y721" s="104">
        <f>(Query2[[#This Row],[Column7]]+Query2[[#This Row],[Column8]])</f>
        <v>440.33837999999997</v>
      </c>
      <c r="Z721" s="104">
        <f>(Query2[[#This Row],[Column10]]+Query2[[#This Row],[Column11]])</f>
        <v>846659</v>
      </c>
      <c r="AA721" s="104">
        <f>(Query2[[#This Row],[Column12]]+Query2[[#This Row],[Column13]])</f>
        <v>33502.8004</v>
      </c>
      <c r="AB721" s="104" t="e">
        <f>(#REF!+#REF!/#REF!+#REF!)</f>
        <v>#REF!</v>
      </c>
      <c r="AC721" s="104" t="e">
        <f>(#REF!+#REF!/#REF!)</f>
        <v>#REF!</v>
      </c>
      <c r="AD721" s="104" t="e">
        <f>(#REF!+#REF!/#REF!)</f>
        <v>#REF!</v>
      </c>
      <c r="AE721" s="104" t="e">
        <f>(#REF!+#REF!/#REF!+#REF!)</f>
        <v>#REF!</v>
      </c>
      <c r="AF721" s="104" t="e">
        <f>(Query2[[#This Row],[Column12]]+Query2[[#This Row],[Column13]]/#REF!)</f>
        <v>#REF!</v>
      </c>
      <c r="AG721" s="104" t="e">
        <f>(#REF!+#REF!/#REF!)</f>
        <v>#REF!</v>
      </c>
      <c r="AH721" s="102" t="s">
        <v>173</v>
      </c>
    </row>
    <row r="722" spans="1:34">
      <c r="A722" s="105" t="s">
        <v>216</v>
      </c>
      <c r="B722" s="101" t="s">
        <v>31</v>
      </c>
      <c r="C722" s="101" t="s">
        <v>89</v>
      </c>
      <c r="D722" s="101">
        <v>5972</v>
      </c>
      <c r="E722" s="101">
        <v>627</v>
      </c>
      <c r="F722" s="101">
        <v>20032</v>
      </c>
      <c r="G722" s="101">
        <v>9.5489997999999989</v>
      </c>
      <c r="H722" s="101">
        <v>411.36320420000004</v>
      </c>
      <c r="I722" s="101">
        <v>523498</v>
      </c>
      <c r="J722" s="101">
        <v>531509</v>
      </c>
      <c r="K722" s="101">
        <v>293030</v>
      </c>
      <c r="L722" s="101">
        <v>18272.071053199998</v>
      </c>
      <c r="M722" s="101">
        <v>4461.0834935000003</v>
      </c>
      <c r="N722" s="101">
        <f>SUM(Query2[[#This Row],[Column5]],Query2[[#This Row],[Column6]])</f>
        <v>20659</v>
      </c>
      <c r="O722" s="101">
        <f>SUM(Query2[[#This Row],[Column7]],Query2[[#This Row],[Column8]])</f>
        <v>420.91220400000003</v>
      </c>
      <c r="P722" s="101">
        <f>SUM(Query2[[#This Row],[Column10]],Query2[[#This Row],[Column11]])</f>
        <v>824539</v>
      </c>
      <c r="Q722" s="101">
        <f>SUM(Query2[[#This Row],[Column12]],Query2[[#This Row],[Column13]])</f>
        <v>22733.154546699996</v>
      </c>
      <c r="R722" s="103">
        <f>(Query2[[#This Row],[Column4]]/D778)</f>
        <v>8.6081691698392351E-4</v>
      </c>
      <c r="S722" s="103">
        <f>(Query2[[#This Row],[Column15]]/O786)</f>
        <v>4.1145123489939406E-4</v>
      </c>
      <c r="T722" s="103">
        <f>(Query2[[#This Row],[Column14]]/N786)</f>
        <v>6.9924815338442677E-4</v>
      </c>
      <c r="U722" s="103">
        <f>(Query2[[#This Row],[Column9]]/I778)</f>
        <v>2.2744093388516608E-2</v>
      </c>
      <c r="V722" s="103">
        <f>(Query2[[#This Row],[Column17]]/Q786)</f>
        <v>1.0307571962043826E-2</v>
      </c>
      <c r="W722" s="103">
        <f>(Query2[[#This Row],[Column10]]+Query2[[#This Row],[Column11]]/J778+K778)</f>
        <v>22792852.012633007</v>
      </c>
      <c r="X722" s="104">
        <f>(Query2[[#This Row],[Column5]]+Query2[[#This Row],[Column6]])</f>
        <v>20659</v>
      </c>
      <c r="Y722" s="104">
        <f>(Query2[[#This Row],[Column7]]+Query2[[#This Row],[Column8]])</f>
        <v>420.91220400000003</v>
      </c>
      <c r="Z722" s="104">
        <f>(Query2[[#This Row],[Column10]]+Query2[[#This Row],[Column11]])</f>
        <v>824539</v>
      </c>
      <c r="AA722" s="104">
        <f>(Query2[[#This Row],[Column12]]+Query2[[#This Row],[Column13]])</f>
        <v>22733.154546699996</v>
      </c>
      <c r="AB722" s="104">
        <f t="shared" ref="AB722:AB737" si="221">(G778+H778/E778+F778)</f>
        <v>14534707.294847956</v>
      </c>
      <c r="AC722" s="104">
        <f t="shared" ref="AC722:AC737" si="222">(G778+H778/D778)</f>
        <v>1671.5846522880427</v>
      </c>
      <c r="AD722" s="104">
        <f t="shared" ref="AD722:AD737" si="223">(E778+F778/D778)</f>
        <v>34437.094820886079</v>
      </c>
      <c r="AE722" s="104">
        <f t="shared" ref="AE722:AE737" si="224">(L778+M778/J778+K778)</f>
        <v>23597065.943702027</v>
      </c>
      <c r="AF722" s="104">
        <f>(Query2[[#This Row],[Column12]]+Query2[[#This Row],[Column13]]/I778)</f>
        <v>18272.071247017928</v>
      </c>
      <c r="AG722" s="104">
        <f t="shared" ref="AG722:AG737" si="225">(J778+K778/I778)</f>
        <v>23195589.967174783</v>
      </c>
      <c r="AH722" s="102" t="s">
        <v>173</v>
      </c>
    </row>
    <row r="723" spans="1:34">
      <c r="A723" s="105" t="s">
        <v>216</v>
      </c>
      <c r="B723" s="101" t="s">
        <v>32</v>
      </c>
      <c r="C723" s="101" t="s">
        <v>89</v>
      </c>
      <c r="D723" s="101">
        <v>0</v>
      </c>
      <c r="E723" s="101">
        <v>0</v>
      </c>
      <c r="F723" s="101">
        <v>0</v>
      </c>
      <c r="G723" s="101">
        <v>0</v>
      </c>
      <c r="H723" s="101">
        <v>0</v>
      </c>
      <c r="I723" s="101">
        <v>8343549</v>
      </c>
      <c r="J723" s="101">
        <v>8253718</v>
      </c>
      <c r="K723" s="101">
        <v>6298922</v>
      </c>
      <c r="L723" s="101">
        <v>396124.76114999998</v>
      </c>
      <c r="M723" s="101">
        <v>105693.76274999999</v>
      </c>
      <c r="N723" s="101">
        <f>SUM(Query2[[#This Row],[Column5]],Query2[[#This Row],[Column6]])</f>
        <v>0</v>
      </c>
      <c r="O723" s="101">
        <f>SUM(Query2[[#This Row],[Column7]],Query2[[#This Row],[Column8]])</f>
        <v>0</v>
      </c>
      <c r="P723" s="101">
        <f>SUM(Query2[[#This Row],[Column10]],Query2[[#This Row],[Column11]])</f>
        <v>14552640</v>
      </c>
      <c r="Q723" s="101">
        <f>SUM(Query2[[#This Row],[Column12]],Query2[[#This Row],[Column13]])</f>
        <v>501818.52389999997</v>
      </c>
      <c r="R723" s="103" t="e">
        <f>(Query2[[#This Row],[Column4]]/D779)</f>
        <v>#DIV/0!</v>
      </c>
      <c r="S723" s="103">
        <f>(Query2[[#This Row],[Column15]]/O787)</f>
        <v>0</v>
      </c>
      <c r="T723" s="103">
        <f>(Query2[[#This Row],[Column14]]/N787)</f>
        <v>0</v>
      </c>
      <c r="U723" s="103">
        <f>(Query2[[#This Row],[Column9]]/I779)</f>
        <v>1.8851750218883272</v>
      </c>
      <c r="V723" s="103">
        <f>(Query2[[#This Row],[Column17]]/Q787)</f>
        <v>1.1107549732739725</v>
      </c>
      <c r="W723" s="103">
        <f>(Query2[[#This Row],[Column10]]+Query2[[#This Row],[Column11]]/J779+K779)</f>
        <v>9387963.327691596</v>
      </c>
      <c r="X723" s="104">
        <f>(Query2[[#This Row],[Column5]]+Query2[[#This Row],[Column6]])</f>
        <v>0</v>
      </c>
      <c r="Y723" s="104">
        <f>(Query2[[#This Row],[Column7]]+Query2[[#This Row],[Column8]])</f>
        <v>0</v>
      </c>
      <c r="Z723" s="104">
        <f>(Query2[[#This Row],[Column10]]+Query2[[#This Row],[Column11]])</f>
        <v>14552640</v>
      </c>
      <c r="AA723" s="104">
        <f>(Query2[[#This Row],[Column12]]+Query2[[#This Row],[Column13]])</f>
        <v>501818.52389999997</v>
      </c>
      <c r="AB723" s="104" t="e">
        <f t="shared" si="221"/>
        <v>#DIV/0!</v>
      </c>
      <c r="AC723" s="104" t="e">
        <f t="shared" si="222"/>
        <v>#DIV/0!</v>
      </c>
      <c r="AD723" s="104" t="e">
        <f t="shared" si="223"/>
        <v>#DIV/0!</v>
      </c>
      <c r="AE723" s="104">
        <f t="shared" si="224"/>
        <v>1247593.1307590981</v>
      </c>
      <c r="AF723" s="104">
        <f>(Query2[[#This Row],[Column12]]+Query2[[#This Row],[Column13]]/I779)</f>
        <v>396124.7850308739</v>
      </c>
      <c r="AG723" s="104">
        <f t="shared" si="225"/>
        <v>2706081.2562754257</v>
      </c>
      <c r="AH723" s="102" t="s">
        <v>173</v>
      </c>
    </row>
    <row r="724" spans="1:34">
      <c r="A724" s="105" t="s">
        <v>216</v>
      </c>
      <c r="B724" s="101" t="s">
        <v>33</v>
      </c>
      <c r="C724" s="101" t="s">
        <v>89</v>
      </c>
      <c r="D724" s="101">
        <v>15308843</v>
      </c>
      <c r="E724" s="101">
        <v>131014</v>
      </c>
      <c r="F724" s="101">
        <v>50262404</v>
      </c>
      <c r="G724" s="101">
        <v>8165.16554</v>
      </c>
      <c r="H724" s="101">
        <v>1964923.5907699999</v>
      </c>
      <c r="I724" s="101">
        <v>35499961</v>
      </c>
      <c r="J724" s="101">
        <v>37009305</v>
      </c>
      <c r="K724" s="101">
        <v>44887441</v>
      </c>
      <c r="L724" s="101">
        <v>2082163.26972</v>
      </c>
      <c r="M724" s="101">
        <v>898608.28382000001</v>
      </c>
      <c r="N724" s="101">
        <f>SUM(Query2[[#This Row],[Column5]],Query2[[#This Row],[Column6]])</f>
        <v>50393418</v>
      </c>
      <c r="O724" s="101">
        <f>SUM(Query2[[#This Row],[Column7]],Query2[[#This Row],[Column8]])</f>
        <v>1973088.7563099999</v>
      </c>
      <c r="P724" s="101">
        <f>SUM(Query2[[#This Row],[Column10]],Query2[[#This Row],[Column11]])</f>
        <v>81896746</v>
      </c>
      <c r="Q724" s="101">
        <f>SUM(Query2[[#This Row],[Column12]],Query2[[#This Row],[Column13]])</f>
        <v>2980771.5535399998</v>
      </c>
      <c r="R724" s="103" t="e">
        <f>(Query2[[#This Row],[Column4]]/D780)</f>
        <v>#DIV/0!</v>
      </c>
      <c r="S724" s="103">
        <f>(Query2[[#This Row],[Column15]]/O788)</f>
        <v>163.45279556750856</v>
      </c>
      <c r="T724" s="103">
        <f>(Query2[[#This Row],[Column14]]/N788)</f>
        <v>133.26691507620214</v>
      </c>
      <c r="U724" s="103">
        <f>(Query2[[#This Row],[Column9]]/I780)</f>
        <v>46.533586144249035</v>
      </c>
      <c r="V724" s="103">
        <f>(Query2[[#This Row],[Column17]]/Q788)</f>
        <v>22.188386627571216</v>
      </c>
      <c r="W724" s="103">
        <f>(Query2[[#This Row],[Column10]]+Query2[[#This Row],[Column11]]/J780+K780)</f>
        <v>37328514.872991227</v>
      </c>
      <c r="X724" s="104">
        <f>(Query2[[#This Row],[Column5]]+Query2[[#This Row],[Column6]])</f>
        <v>50393418</v>
      </c>
      <c r="Y724" s="104">
        <f>(Query2[[#This Row],[Column7]]+Query2[[#This Row],[Column8]])</f>
        <v>1973088.7563099999</v>
      </c>
      <c r="Z724" s="104">
        <f>(Query2[[#This Row],[Column10]]+Query2[[#This Row],[Column11]])</f>
        <v>81896746</v>
      </c>
      <c r="AA724" s="104">
        <f>(Query2[[#This Row],[Column12]]+Query2[[#This Row],[Column13]])</f>
        <v>2980771.5535399998</v>
      </c>
      <c r="AB724" s="104" t="e">
        <f t="shared" si="221"/>
        <v>#DIV/0!</v>
      </c>
      <c r="AC724" s="104" t="e">
        <f t="shared" si="222"/>
        <v>#DIV/0!</v>
      </c>
      <c r="AD724" s="104" t="e">
        <f t="shared" si="223"/>
        <v>#DIV/0!</v>
      </c>
      <c r="AE724" s="104">
        <f t="shared" si="224"/>
        <v>340528.30549821007</v>
      </c>
      <c r="AF724" s="104">
        <f>(Query2[[#This Row],[Column12]]+Query2[[#This Row],[Column13]]/I780)</f>
        <v>2082164.4476217444</v>
      </c>
      <c r="AG724" s="104">
        <f t="shared" si="225"/>
        <v>493958.41830331803</v>
      </c>
      <c r="AH724" s="102" t="s">
        <v>173</v>
      </c>
    </row>
    <row r="725" spans="1:34">
      <c r="A725" s="105" t="s">
        <v>216</v>
      </c>
      <c r="B725" s="101" t="s">
        <v>34</v>
      </c>
      <c r="C725" s="101" t="s">
        <v>89</v>
      </c>
      <c r="D725" s="101">
        <v>9911510</v>
      </c>
      <c r="E725" s="101">
        <v>33107</v>
      </c>
      <c r="F725" s="101">
        <v>28790677</v>
      </c>
      <c r="G725" s="101">
        <v>1448.68418</v>
      </c>
      <c r="H725" s="101">
        <v>930995.88606000005</v>
      </c>
      <c r="I725" s="101">
        <v>45379093</v>
      </c>
      <c r="J725" s="101">
        <v>26621824</v>
      </c>
      <c r="K725" s="101">
        <v>30817484</v>
      </c>
      <c r="L725" s="101">
        <v>1545417.4204500001</v>
      </c>
      <c r="M725" s="101">
        <v>649477.91000999999</v>
      </c>
      <c r="N725" s="101">
        <f>SUM(Query2[[#This Row],[Column5]],Query2[[#This Row],[Column6]])</f>
        <v>28823784</v>
      </c>
      <c r="O725" s="101">
        <f>SUM(Query2[[#This Row],[Column7]],Query2[[#This Row],[Column8]])</f>
        <v>932444.57024000003</v>
      </c>
      <c r="P725" s="101">
        <f>SUM(Query2[[#This Row],[Column10]],Query2[[#This Row],[Column11]])</f>
        <v>57439308</v>
      </c>
      <c r="Q725" s="101">
        <f>SUM(Query2[[#This Row],[Column12]],Query2[[#This Row],[Column13]])</f>
        <v>2194895.3304599999</v>
      </c>
      <c r="R725" s="103">
        <f>(Query2[[#This Row],[Column4]]/D781)</f>
        <v>2984.4956338452275</v>
      </c>
      <c r="S725" s="103">
        <f>(Query2[[#This Row],[Column15]]/O789)</f>
        <v>2.9017995579380749</v>
      </c>
      <c r="T725" s="103">
        <f>(Query2[[#This Row],[Column14]]/N789)</f>
        <v>7.2415272441139535</v>
      </c>
      <c r="U725" s="103">
        <f>(Query2[[#This Row],[Column9]]/I781)</f>
        <v>20.057217250789179</v>
      </c>
      <c r="V725" s="103">
        <f>(Query2[[#This Row],[Column17]]/Q789)</f>
        <v>8.7156399002300731</v>
      </c>
      <c r="W725" s="103">
        <f>(Query2[[#This Row],[Column10]]+Query2[[#This Row],[Column11]]/J781+K781)</f>
        <v>27866406.963948697</v>
      </c>
      <c r="X725" s="104">
        <f>(Query2[[#This Row],[Column5]]+Query2[[#This Row],[Column6]])</f>
        <v>28823784</v>
      </c>
      <c r="Y725" s="104">
        <f>(Query2[[#This Row],[Column7]]+Query2[[#This Row],[Column8]])</f>
        <v>932444.57024000003</v>
      </c>
      <c r="Z725" s="104">
        <f>(Query2[[#This Row],[Column10]]+Query2[[#This Row],[Column11]])</f>
        <v>57439308</v>
      </c>
      <c r="AA725" s="104">
        <f>(Query2[[#This Row],[Column12]]+Query2[[#This Row],[Column13]])</f>
        <v>2194895.3304599999</v>
      </c>
      <c r="AB725" s="104">
        <f t="shared" si="221"/>
        <v>2978.574141768182</v>
      </c>
      <c r="AC725" s="104">
        <f t="shared" si="222"/>
        <v>0.92864201111111111</v>
      </c>
      <c r="AD725" s="104">
        <f t="shared" si="223"/>
        <v>22.895814513700692</v>
      </c>
      <c r="AE725" s="104">
        <f t="shared" si="224"/>
        <v>1358367.9961209404</v>
      </c>
      <c r="AF725" s="104">
        <f>(Query2[[#This Row],[Column12]]+Query2[[#This Row],[Column13]]/I781)</f>
        <v>1545417.7075143436</v>
      </c>
      <c r="AG725" s="104">
        <f t="shared" si="225"/>
        <v>2377168.5500905644</v>
      </c>
      <c r="AH725" s="102" t="s">
        <v>173</v>
      </c>
    </row>
    <row r="726" spans="1:34">
      <c r="A726" s="105" t="s">
        <v>216</v>
      </c>
      <c r="B726" s="101" t="s">
        <v>24</v>
      </c>
      <c r="C726" s="101" t="s">
        <v>89</v>
      </c>
      <c r="D726" s="101">
        <v>36870</v>
      </c>
      <c r="E726" s="101">
        <v>402</v>
      </c>
      <c r="F726" s="101">
        <v>112143</v>
      </c>
      <c r="G726" s="101">
        <v>20.884247999999999</v>
      </c>
      <c r="H726" s="101">
        <v>3014.7770973001175</v>
      </c>
      <c r="I726" s="101">
        <v>13063436</v>
      </c>
      <c r="J726" s="101">
        <v>7553083</v>
      </c>
      <c r="K726" s="101">
        <v>4924778</v>
      </c>
      <c r="L726" s="101">
        <v>364522.92762259999</v>
      </c>
      <c r="M726" s="101">
        <v>81608.153944200021</v>
      </c>
      <c r="N726" s="101">
        <f>SUM(Query2[[#This Row],[Column5]],Query2[[#This Row],[Column6]])</f>
        <v>112545</v>
      </c>
      <c r="O726" s="101">
        <f>SUM(Query2[[#This Row],[Column7]],Query2[[#This Row],[Column8]])</f>
        <v>3035.6613453001173</v>
      </c>
      <c r="P726" s="101">
        <f>SUM(Query2[[#This Row],[Column10]],Query2[[#This Row],[Column11]])</f>
        <v>12477861</v>
      </c>
      <c r="Q726" s="101">
        <f>SUM(Query2[[#This Row],[Column12]],Query2[[#This Row],[Column13]])</f>
        <v>446131.08156680001</v>
      </c>
      <c r="R726" s="103">
        <f>(Query2[[#This Row],[Column4]]/D782)</f>
        <v>6.5072361454288741</v>
      </c>
      <c r="S726" s="103">
        <f>(Query2[[#This Row],[Column15]]/O790)</f>
        <v>0.33084433252385559</v>
      </c>
      <c r="T726" s="103">
        <f>(Query2[[#This Row],[Column14]]/N790)</f>
        <v>0.49546337018106901</v>
      </c>
      <c r="U726" s="103">
        <f>(Query2[[#This Row],[Column9]]/I782)</f>
        <v>16.587858240321005</v>
      </c>
      <c r="V726" s="103">
        <f>(Query2[[#This Row],[Column17]]/Q790)</f>
        <v>1.4538487970339737</v>
      </c>
      <c r="W726" s="103">
        <f>(Query2[[#This Row],[Column10]]+Query2[[#This Row],[Column11]]/J782+K782)</f>
        <v>7992194.4020458627</v>
      </c>
      <c r="X726" s="104">
        <f>(Query2[[#This Row],[Column5]]+Query2[[#This Row],[Column6]])</f>
        <v>112545</v>
      </c>
      <c r="Y726" s="104">
        <f>(Query2[[#This Row],[Column7]]+Query2[[#This Row],[Column8]])</f>
        <v>3035.6613453001173</v>
      </c>
      <c r="Z726" s="104">
        <f>(Query2[[#This Row],[Column10]]+Query2[[#This Row],[Column11]])</f>
        <v>12477861</v>
      </c>
      <c r="AA726" s="104">
        <f>(Query2[[#This Row],[Column12]]+Query2[[#This Row],[Column13]])</f>
        <v>446131.08156680001</v>
      </c>
      <c r="AB726" s="104">
        <f t="shared" si="221"/>
        <v>16134.47299423913</v>
      </c>
      <c r="AC726" s="104">
        <f t="shared" si="222"/>
        <v>24.462209297564417</v>
      </c>
      <c r="AD726" s="104">
        <f t="shared" si="223"/>
        <v>370.84309918813977</v>
      </c>
      <c r="AE726" s="104">
        <f t="shared" si="224"/>
        <v>462004.76846361632</v>
      </c>
      <c r="AF726" s="104">
        <f>(Query2[[#This Row],[Column12]]+Query2[[#This Row],[Column13]]/I782)</f>
        <v>364523.03124805418</v>
      </c>
      <c r="AG726" s="104">
        <f t="shared" si="225"/>
        <v>397094.55756479118</v>
      </c>
      <c r="AH726" s="102" t="s">
        <v>173</v>
      </c>
    </row>
    <row r="727" spans="1:34">
      <c r="A727" s="105" t="s">
        <v>216</v>
      </c>
      <c r="B727" s="101" t="s">
        <v>35</v>
      </c>
      <c r="C727" s="101" t="s">
        <v>89</v>
      </c>
      <c r="D727" s="101">
        <v>56799</v>
      </c>
      <c r="E727" s="101">
        <v>206</v>
      </c>
      <c r="F727" s="101">
        <v>277701</v>
      </c>
      <c r="G727" s="101">
        <v>3.7480000000000002</v>
      </c>
      <c r="H727" s="101">
        <v>8088.4869562000003</v>
      </c>
      <c r="I727" s="101">
        <v>2666051</v>
      </c>
      <c r="J727" s="101">
        <v>2557183</v>
      </c>
      <c r="K727" s="101">
        <v>1856743</v>
      </c>
      <c r="L727" s="101">
        <v>100959.91772</v>
      </c>
      <c r="M727" s="101">
        <v>27096.769895900001</v>
      </c>
      <c r="N727" s="101">
        <f>SUM(Query2[[#This Row],[Column5]],Query2[[#This Row],[Column6]])</f>
        <v>277907</v>
      </c>
      <c r="O727" s="101">
        <f>SUM(Query2[[#This Row],[Column7]],Query2[[#This Row],[Column8]])</f>
        <v>8092.2349561999999</v>
      </c>
      <c r="P727" s="101">
        <f>SUM(Query2[[#This Row],[Column10]],Query2[[#This Row],[Column11]])</f>
        <v>4413926</v>
      </c>
      <c r="Q727" s="101">
        <f>SUM(Query2[[#This Row],[Column12]],Query2[[#This Row],[Column13]])</f>
        <v>128056.68761589999</v>
      </c>
      <c r="R727" s="103">
        <f>(Query2[[#This Row],[Column4]]/D783)</f>
        <v>9.5156642653710843</v>
      </c>
      <c r="S727" s="103" t="e">
        <f>(Query2[[#This Row],[Column15]]/O791)</f>
        <v>#DIV/0!</v>
      </c>
      <c r="T727" s="103" t="e">
        <f>(Query2[[#This Row],[Column14]]/N791)</f>
        <v>#DIV/0!</v>
      </c>
      <c r="U727" s="103">
        <f>(Query2[[#This Row],[Column9]]/I783)</f>
        <v>5.0693572155196183</v>
      </c>
      <c r="V727" s="103">
        <f>(Query2[[#This Row],[Column17]]/Q791)</f>
        <v>0.56883117750121381</v>
      </c>
      <c r="W727" s="103">
        <f>(Query2[[#This Row],[Column10]]+Query2[[#This Row],[Column11]]/J783+K783)</f>
        <v>2876429.3052952569</v>
      </c>
      <c r="X727" s="104">
        <f>(Query2[[#This Row],[Column5]]+Query2[[#This Row],[Column6]])</f>
        <v>277907</v>
      </c>
      <c r="Y727" s="104">
        <f>(Query2[[#This Row],[Column7]]+Query2[[#This Row],[Column8]])</f>
        <v>8092.2349561999999</v>
      </c>
      <c r="Z727" s="104">
        <f>(Query2[[#This Row],[Column10]]+Query2[[#This Row],[Column11]])</f>
        <v>4413926</v>
      </c>
      <c r="AA727" s="104">
        <f>(Query2[[#This Row],[Column12]]+Query2[[#This Row],[Column13]])</f>
        <v>128056.68761589999</v>
      </c>
      <c r="AB727" s="104">
        <f t="shared" si="221"/>
        <v>19529.323836957046</v>
      </c>
      <c r="AC727" s="104">
        <f t="shared" si="222"/>
        <v>9.7050559280448976</v>
      </c>
      <c r="AD727" s="104">
        <f t="shared" si="223"/>
        <v>606.27006198693243</v>
      </c>
      <c r="AE727" s="104">
        <f t="shared" si="224"/>
        <v>338430.73321472929</v>
      </c>
      <c r="AF727" s="104">
        <f>(Query2[[#This Row],[Column12]]+Query2[[#This Row],[Column13]]/I783)</f>
        <v>100959.96924309764</v>
      </c>
      <c r="AG727" s="104">
        <f t="shared" si="225"/>
        <v>561748.60702394869</v>
      </c>
      <c r="AH727" s="102" t="s">
        <v>173</v>
      </c>
    </row>
    <row r="728" spans="1:34">
      <c r="A728" s="105" t="s">
        <v>216</v>
      </c>
      <c r="B728" s="101" t="s">
        <v>36</v>
      </c>
      <c r="C728" s="101" t="s">
        <v>89</v>
      </c>
      <c r="D728" s="101">
        <v>1504599</v>
      </c>
      <c r="E728" s="101">
        <v>15963</v>
      </c>
      <c r="F728" s="101">
        <v>3931094</v>
      </c>
      <c r="G728" s="101">
        <v>833.55525999999998</v>
      </c>
      <c r="H728" s="101">
        <v>315680.95593</v>
      </c>
      <c r="I728" s="101">
        <v>6370753</v>
      </c>
      <c r="J728" s="101">
        <v>4165695</v>
      </c>
      <c r="K728" s="101">
        <v>2879589</v>
      </c>
      <c r="L728" s="101">
        <v>187410.30382840001</v>
      </c>
      <c r="M728" s="101">
        <v>56988.067230000001</v>
      </c>
      <c r="N728" s="101">
        <f>SUM(Query2[[#This Row],[Column5]],Query2[[#This Row],[Column6]])</f>
        <v>3947057</v>
      </c>
      <c r="O728" s="101">
        <f>SUM(Query2[[#This Row],[Column7]],Query2[[#This Row],[Column8]])</f>
        <v>316514.51118999999</v>
      </c>
      <c r="P728" s="101">
        <f>SUM(Query2[[#This Row],[Column10]],Query2[[#This Row],[Column11]])</f>
        <v>7045284</v>
      </c>
      <c r="Q728" s="101">
        <f>SUM(Query2[[#This Row],[Column12]],Query2[[#This Row],[Column13]])</f>
        <v>244398.37105840002</v>
      </c>
      <c r="R728" s="103" t="e">
        <f>(Query2[[#This Row],[Column4]]/D784)</f>
        <v>#DIV/0!</v>
      </c>
      <c r="S728" s="103">
        <f>(Query2[[#This Row],[Column15]]/O792)</f>
        <v>470.47663698940181</v>
      </c>
      <c r="T728" s="103">
        <f>(Query2[[#This Row],[Column14]]/N792)</f>
        <v>519.75994205952065</v>
      </c>
      <c r="U728" s="103">
        <f>(Query2[[#This Row],[Column9]]/I784)</f>
        <v>0.75627488541771648</v>
      </c>
      <c r="V728" s="103">
        <f>(Query2[[#This Row],[Column17]]/Q792)</f>
        <v>0.83652125684433909</v>
      </c>
      <c r="W728" s="103">
        <f>(Query2[[#This Row],[Column10]]+Query2[[#This Row],[Column11]]/J784+K784)</f>
        <v>10701728.343421467</v>
      </c>
      <c r="X728" s="104">
        <f>(Query2[[#This Row],[Column5]]+Query2[[#This Row],[Column6]])</f>
        <v>3947057</v>
      </c>
      <c r="Y728" s="104">
        <f>(Query2[[#This Row],[Column7]]+Query2[[#This Row],[Column8]])</f>
        <v>316514.51118999999</v>
      </c>
      <c r="Z728" s="104">
        <f>(Query2[[#This Row],[Column10]]+Query2[[#This Row],[Column11]])</f>
        <v>7045284</v>
      </c>
      <c r="AA728" s="104">
        <f>(Query2[[#This Row],[Column12]]+Query2[[#This Row],[Column13]])</f>
        <v>244398.37105840002</v>
      </c>
      <c r="AB728" s="104" t="e">
        <f t="shared" si="221"/>
        <v>#DIV/0!</v>
      </c>
      <c r="AC728" s="104" t="e">
        <f t="shared" si="222"/>
        <v>#DIV/0!</v>
      </c>
      <c r="AD728" s="104" t="e">
        <f t="shared" si="223"/>
        <v>#DIV/0!</v>
      </c>
      <c r="AE728" s="104">
        <f t="shared" si="224"/>
        <v>6938350.2110240282</v>
      </c>
      <c r="AF728" s="104">
        <f>(Query2[[#This Row],[Column12]]+Query2[[#This Row],[Column13]]/I784)</f>
        <v>187410.3105934785</v>
      </c>
      <c r="AG728" s="104">
        <f t="shared" si="225"/>
        <v>8385000.7758953469</v>
      </c>
      <c r="AH728" s="102" t="s">
        <v>173</v>
      </c>
    </row>
    <row r="729" spans="1:34">
      <c r="A729" s="105" t="s">
        <v>216</v>
      </c>
      <c r="B729" s="101" t="s">
        <v>37</v>
      </c>
      <c r="C729" s="101" t="s">
        <v>89</v>
      </c>
      <c r="D729" s="101">
        <v>82291</v>
      </c>
      <c r="E729" s="101">
        <v>6175</v>
      </c>
      <c r="F729" s="101">
        <v>307633</v>
      </c>
      <c r="G729" s="101">
        <v>248.45099999999999</v>
      </c>
      <c r="H729" s="101">
        <v>11298.722589999999</v>
      </c>
      <c r="I729" s="101">
        <v>3715610</v>
      </c>
      <c r="J729" s="101">
        <v>5993058</v>
      </c>
      <c r="K729" s="101">
        <v>3797960</v>
      </c>
      <c r="L729" s="101">
        <v>312296.14237000002</v>
      </c>
      <c r="M729" s="101">
        <v>35876.865412300001</v>
      </c>
      <c r="N729" s="101">
        <f>SUM(Query2[[#This Row],[Column5]],Query2[[#This Row],[Column6]])</f>
        <v>313808</v>
      </c>
      <c r="O729" s="101">
        <f>SUM(Query2[[#This Row],[Column7]],Query2[[#This Row],[Column8]])</f>
        <v>11547.173589999999</v>
      </c>
      <c r="P729" s="101">
        <f>SUM(Query2[[#This Row],[Column10]],Query2[[#This Row],[Column11]])</f>
        <v>9791018</v>
      </c>
      <c r="Q729" s="101">
        <f>SUM(Query2[[#This Row],[Column12]],Query2[[#This Row],[Column13]])</f>
        <v>348173.0077823</v>
      </c>
      <c r="R729" s="103">
        <f>(Query2[[#This Row],[Column4]]/D785)</f>
        <v>5.3944194363506554E-3</v>
      </c>
      <c r="S729" s="103">
        <f>(Query2[[#This Row],[Column15]]/O793)</f>
        <v>7.406155933678471E-2</v>
      </c>
      <c r="T729" s="103">
        <f>(Query2[[#This Row],[Column14]]/N793)</f>
        <v>6.5519129824578984E-2</v>
      </c>
      <c r="U729" s="103">
        <f>(Query2[[#This Row],[Column9]]/I785)</f>
        <v>0.10329831729228806</v>
      </c>
      <c r="V729" s="103">
        <f>(Query2[[#This Row],[Column17]]/Q793)</f>
        <v>0.66514186888494176</v>
      </c>
      <c r="W729" s="103">
        <f>(Query2[[#This Row],[Column10]]+Query2[[#This Row],[Column11]]/J785+K785)</f>
        <v>51625409.100504607</v>
      </c>
      <c r="X729" s="104">
        <f>(Query2[[#This Row],[Column5]]+Query2[[#This Row],[Column6]])</f>
        <v>313808</v>
      </c>
      <c r="Y729" s="104">
        <f>(Query2[[#This Row],[Column7]]+Query2[[#This Row],[Column8]])</f>
        <v>11547.173589999999</v>
      </c>
      <c r="Z729" s="104">
        <f>(Query2[[#This Row],[Column10]]+Query2[[#This Row],[Column11]])</f>
        <v>9791018</v>
      </c>
      <c r="AA729" s="104">
        <f>(Query2[[#This Row],[Column12]]+Query2[[#This Row],[Column13]])</f>
        <v>348173.0077823</v>
      </c>
      <c r="AB729" s="104">
        <f t="shared" si="221"/>
        <v>50296507.183230363</v>
      </c>
      <c r="AC729" s="104">
        <f t="shared" si="222"/>
        <v>7340.3769684651134</v>
      </c>
      <c r="AD729" s="104">
        <f t="shared" si="223"/>
        <v>118561.29660313032</v>
      </c>
      <c r="AE729" s="104">
        <f t="shared" si="224"/>
        <v>47737430.05618196</v>
      </c>
      <c r="AF729" s="104">
        <f>(Query2[[#This Row],[Column12]]+Query2[[#This Row],[Column13]]/I785)</f>
        <v>312296.14336741896</v>
      </c>
      <c r="AG729" s="104">
        <f t="shared" si="225"/>
        <v>37788917.268632896</v>
      </c>
      <c r="AH729" s="102" t="s">
        <v>173</v>
      </c>
    </row>
    <row r="730" spans="1:34">
      <c r="A730" s="105" t="s">
        <v>216</v>
      </c>
      <c r="B730" s="101" t="s">
        <v>38</v>
      </c>
      <c r="C730" s="101" t="s">
        <v>89</v>
      </c>
      <c r="D730" s="101">
        <v>0</v>
      </c>
      <c r="E730" s="101">
        <v>0</v>
      </c>
      <c r="F730" s="101">
        <v>0</v>
      </c>
      <c r="G730" s="101">
        <v>0</v>
      </c>
      <c r="H730" s="101">
        <v>0</v>
      </c>
      <c r="I730" s="101">
        <v>5096479</v>
      </c>
      <c r="J730" s="101">
        <v>4407695</v>
      </c>
      <c r="K730" s="101">
        <v>3157372</v>
      </c>
      <c r="L730" s="101">
        <v>182748.10404000001</v>
      </c>
      <c r="M730" s="101">
        <v>39866.05128</v>
      </c>
      <c r="N730" s="101">
        <f>SUM(Query2[[#This Row],[Column5]],Query2[[#This Row],[Column6]])</f>
        <v>0</v>
      </c>
      <c r="O730" s="101">
        <f>SUM(Query2[[#This Row],[Column7]],Query2[[#This Row],[Column8]])</f>
        <v>0</v>
      </c>
      <c r="P730" s="101">
        <f>SUM(Query2[[#This Row],[Column10]],Query2[[#This Row],[Column11]])</f>
        <v>7565067</v>
      </c>
      <c r="Q730" s="101">
        <f>SUM(Query2[[#This Row],[Column12]],Query2[[#This Row],[Column13]])</f>
        <v>222614.15532000002</v>
      </c>
      <c r="R730" s="103">
        <f>(Query2[[#This Row],[Column4]]/D786)</f>
        <v>0</v>
      </c>
      <c r="S730" s="103">
        <f>(Query2[[#This Row],[Column15]]/O794)</f>
        <v>0</v>
      </c>
      <c r="T730" s="103">
        <f>(Query2[[#This Row],[Column14]]/N794)</f>
        <v>0</v>
      </c>
      <c r="U730" s="103">
        <f>(Query2[[#This Row],[Column9]]/I786)</f>
        <v>0.11683371331669343</v>
      </c>
      <c r="V730" s="103">
        <f>(Query2[[#This Row],[Column17]]/Q794)</f>
        <v>5.8228453217053602</v>
      </c>
      <c r="W730" s="103">
        <f>(Query2[[#This Row],[Column10]]+Query2[[#This Row],[Column11]]/J786+K786)</f>
        <v>35471287.117394768</v>
      </c>
      <c r="X730" s="104">
        <f>(Query2[[#This Row],[Column5]]+Query2[[#This Row],[Column6]])</f>
        <v>0</v>
      </c>
      <c r="Y730" s="104">
        <f>(Query2[[#This Row],[Column7]]+Query2[[#This Row],[Column8]])</f>
        <v>0</v>
      </c>
      <c r="Z730" s="104">
        <f>(Query2[[#This Row],[Column10]]+Query2[[#This Row],[Column11]])</f>
        <v>7565067</v>
      </c>
      <c r="AA730" s="104">
        <f>(Query2[[#This Row],[Column12]]+Query2[[#This Row],[Column13]])</f>
        <v>222614.15532000002</v>
      </c>
      <c r="AB730" s="104">
        <f t="shared" si="221"/>
        <v>29511878.401389405</v>
      </c>
      <c r="AC730" s="104">
        <f t="shared" si="222"/>
        <v>1497.6674572064003</v>
      </c>
      <c r="AD730" s="104">
        <f t="shared" si="223"/>
        <v>34241.899541276609</v>
      </c>
      <c r="AE730" s="104">
        <f t="shared" si="224"/>
        <v>32622246.970029745</v>
      </c>
      <c r="AF730" s="104">
        <f>(Query2[[#This Row],[Column12]]+Query2[[#This Row],[Column13]]/I786)</f>
        <v>182748.10495390525</v>
      </c>
      <c r="AG730" s="104">
        <f t="shared" si="225"/>
        <v>26895339.712114148</v>
      </c>
      <c r="AH730" s="102" t="s">
        <v>173</v>
      </c>
    </row>
    <row r="731" spans="1:34">
      <c r="A731" s="105" t="s">
        <v>216</v>
      </c>
      <c r="B731" s="101" t="s">
        <v>39</v>
      </c>
      <c r="C731" s="101" t="s">
        <v>89</v>
      </c>
      <c r="D731" s="101">
        <v>2641</v>
      </c>
      <c r="E731" s="101">
        <v>160</v>
      </c>
      <c r="F731" s="101">
        <v>7541</v>
      </c>
      <c r="G731" s="101">
        <v>6.4162189999999999</v>
      </c>
      <c r="H731" s="101">
        <v>665.14005680000002</v>
      </c>
      <c r="I731" s="101">
        <v>4273012</v>
      </c>
      <c r="J731" s="101">
        <v>5250136</v>
      </c>
      <c r="K731" s="101">
        <v>2731718</v>
      </c>
      <c r="L731" s="101">
        <v>247898.17926</v>
      </c>
      <c r="M731" s="101">
        <v>48476.232940000002</v>
      </c>
      <c r="N731" s="101">
        <f>SUM(Query2[[#This Row],[Column5]],Query2[[#This Row],[Column6]])</f>
        <v>7701</v>
      </c>
      <c r="O731" s="101">
        <f>SUM(Query2[[#This Row],[Column7]],Query2[[#This Row],[Column8]])</f>
        <v>671.55627579999998</v>
      </c>
      <c r="P731" s="101">
        <f>SUM(Query2[[#This Row],[Column10]],Query2[[#This Row],[Column11]])</f>
        <v>7981854</v>
      </c>
      <c r="Q731" s="101">
        <f>SUM(Query2[[#This Row],[Column12]],Query2[[#This Row],[Column13]])</f>
        <v>296374.41220000002</v>
      </c>
      <c r="R731" s="103">
        <f>(Query2[[#This Row],[Column4]]/D787)</f>
        <v>7.1241671387337807E-2</v>
      </c>
      <c r="S731" s="103" t="e">
        <f>(Query2[[#This Row],[Column15]]/O795)</f>
        <v>#DIV/0!</v>
      </c>
      <c r="T731" s="103" t="e">
        <f>(Query2[[#This Row],[Column14]]/N795)</f>
        <v>#DIV/0!</v>
      </c>
      <c r="U731" s="103">
        <f>(Query2[[#This Row],[Column9]]/I787)</f>
        <v>0.3254232527626818</v>
      </c>
      <c r="V731" s="103">
        <f>(Query2[[#This Row],[Column17]]/Q795)</f>
        <v>1.6985054968691677</v>
      </c>
      <c r="W731" s="103">
        <f>(Query2[[#This Row],[Column10]]+Query2[[#This Row],[Column11]]/J787+K787)</f>
        <v>10275682.356402375</v>
      </c>
      <c r="X731" s="104">
        <f>(Query2[[#This Row],[Column5]]+Query2[[#This Row],[Column6]])</f>
        <v>7701</v>
      </c>
      <c r="Y731" s="104">
        <f>(Query2[[#This Row],[Column7]]+Query2[[#This Row],[Column8]])</f>
        <v>671.55627579999998</v>
      </c>
      <c r="Z731" s="104">
        <f>(Query2[[#This Row],[Column10]]+Query2[[#This Row],[Column11]])</f>
        <v>7981854</v>
      </c>
      <c r="AA731" s="104">
        <f>(Query2[[#This Row],[Column12]]+Query2[[#This Row],[Column13]])</f>
        <v>296374.41220000002</v>
      </c>
      <c r="AB731" s="104">
        <f t="shared" si="221"/>
        <v>109441.36078252827</v>
      </c>
      <c r="AC731" s="104">
        <f t="shared" si="222"/>
        <v>21.63822231513582</v>
      </c>
      <c r="AD731" s="104">
        <f t="shared" si="223"/>
        <v>423.95144452537022</v>
      </c>
      <c r="AE731" s="104">
        <f t="shared" si="224"/>
        <v>5394313.3953543007</v>
      </c>
      <c r="AF731" s="104">
        <f>(Query2[[#This Row],[Column12]]+Query2[[#This Row],[Column13]]/I787)</f>
        <v>247898.18295184392</v>
      </c>
      <c r="AG731" s="104">
        <f t="shared" si="225"/>
        <v>7664702.3827345967</v>
      </c>
      <c r="AH731" s="102" t="s">
        <v>173</v>
      </c>
    </row>
    <row r="732" spans="1:34">
      <c r="A732" s="105" t="s">
        <v>216</v>
      </c>
      <c r="B732" s="101" t="s">
        <v>40</v>
      </c>
      <c r="C732" s="101" t="s">
        <v>89</v>
      </c>
      <c r="D732" s="101">
        <v>2343088</v>
      </c>
      <c r="E732" s="101">
        <v>15454</v>
      </c>
      <c r="F732" s="101">
        <v>4706903</v>
      </c>
      <c r="G732" s="101">
        <v>738.42965789999994</v>
      </c>
      <c r="H732" s="101">
        <v>153657.13066970001</v>
      </c>
      <c r="I732" s="101">
        <v>16785762</v>
      </c>
      <c r="J732" s="101">
        <v>8141963</v>
      </c>
      <c r="K732" s="101">
        <v>9994549</v>
      </c>
      <c r="L732" s="101">
        <v>360023.78736009996</v>
      </c>
      <c r="M732" s="101">
        <v>170629.77355529976</v>
      </c>
      <c r="N732" s="101">
        <f>SUM(Query2[[#This Row],[Column5]],Query2[[#This Row],[Column6]])</f>
        <v>4722357</v>
      </c>
      <c r="O732" s="101">
        <f>SUM(Query2[[#This Row],[Column7]],Query2[[#This Row],[Column8]])</f>
        <v>154395.56032760002</v>
      </c>
      <c r="P732" s="101">
        <f>SUM(Query2[[#This Row],[Column10]],Query2[[#This Row],[Column11]])</f>
        <v>18136512</v>
      </c>
      <c r="Q732" s="101">
        <f>SUM(Query2[[#This Row],[Column12]],Query2[[#This Row],[Column13]])</f>
        <v>530653.56091539969</v>
      </c>
      <c r="R732" s="103">
        <f>(Query2[[#This Row],[Column4]]/D788)</f>
        <v>20.686230886040189</v>
      </c>
      <c r="S732" s="103">
        <f>(Query2[[#This Row],[Column15]]/O796)</f>
        <v>58.582876777605144</v>
      </c>
      <c r="T732" s="103">
        <f>(Query2[[#This Row],[Column14]]/N796)</f>
        <v>70.117700337050294</v>
      </c>
      <c r="U732" s="103">
        <f>(Query2[[#This Row],[Column9]]/I788)</f>
        <v>6.0520179508007876</v>
      </c>
      <c r="V732" s="103">
        <f>(Query2[[#This Row],[Column17]]/Q796)</f>
        <v>2.132029374092185</v>
      </c>
      <c r="W732" s="103">
        <f>(Query2[[#This Row],[Column10]]+Query2[[#This Row],[Column11]]/J788+K788)</f>
        <v>10061917.712230299</v>
      </c>
      <c r="X732" s="104">
        <f>(Query2[[#This Row],[Column5]]+Query2[[#This Row],[Column6]])</f>
        <v>4722357</v>
      </c>
      <c r="Y732" s="104">
        <f>(Query2[[#This Row],[Column7]]+Query2[[#This Row],[Column8]])</f>
        <v>154395.56032760002</v>
      </c>
      <c r="Z732" s="104">
        <f>(Query2[[#This Row],[Column10]]+Query2[[#This Row],[Column11]])</f>
        <v>18136512</v>
      </c>
      <c r="AA732" s="104">
        <f>(Query2[[#This Row],[Column12]]+Query2[[#This Row],[Column13]])</f>
        <v>530653.56091539969</v>
      </c>
      <c r="AB732" s="104">
        <f t="shared" si="221"/>
        <v>377640.13594464061</v>
      </c>
      <c r="AC732" s="104">
        <f t="shared" si="222"/>
        <v>15.792434476392273</v>
      </c>
      <c r="AD732" s="104">
        <f t="shared" si="223"/>
        <v>540.33370413532509</v>
      </c>
      <c r="AE732" s="104">
        <f t="shared" si="224"/>
        <v>2028533.4633567363</v>
      </c>
      <c r="AF732" s="104">
        <f>(Query2[[#This Row],[Column12]]+Query2[[#This Row],[Column13]]/I788)</f>
        <v>360023.84887976479</v>
      </c>
      <c r="AG732" s="104">
        <f t="shared" si="225"/>
        <v>2692330.692228206</v>
      </c>
      <c r="AH732" s="102" t="s">
        <v>173</v>
      </c>
    </row>
    <row r="733" spans="1:34">
      <c r="A733" s="105" t="s">
        <v>216</v>
      </c>
      <c r="B733" s="101" t="s">
        <v>41</v>
      </c>
      <c r="C733" s="101" t="s">
        <v>89</v>
      </c>
      <c r="D733" s="101">
        <v>2821749</v>
      </c>
      <c r="E733" s="101">
        <v>44336</v>
      </c>
      <c r="F733" s="101">
        <v>8018104</v>
      </c>
      <c r="G733" s="101">
        <v>1595.7987587999999</v>
      </c>
      <c r="H733" s="101">
        <v>294196.85248400003</v>
      </c>
      <c r="I733" s="101">
        <v>1177055</v>
      </c>
      <c r="J733" s="101">
        <v>627893</v>
      </c>
      <c r="K733" s="101">
        <v>551071</v>
      </c>
      <c r="L733" s="101">
        <v>28021.558953000003</v>
      </c>
      <c r="M733" s="101">
        <v>9021.4645400000009</v>
      </c>
      <c r="N733" s="101">
        <f>SUM(Query2[[#This Row],[Column5]],Query2[[#This Row],[Column6]])</f>
        <v>8062440</v>
      </c>
      <c r="O733" s="101">
        <f>SUM(Query2[[#This Row],[Column7]],Query2[[#This Row],[Column8]])</f>
        <v>295792.65124280006</v>
      </c>
      <c r="P733" s="101">
        <f>SUM(Query2[[#This Row],[Column10]],Query2[[#This Row],[Column11]])</f>
        <v>1178964</v>
      </c>
      <c r="Q733" s="101">
        <f>SUM(Query2[[#This Row],[Column12]],Query2[[#This Row],[Column13]])</f>
        <v>37043.023493000001</v>
      </c>
      <c r="R733" s="103">
        <f>(Query2[[#This Row],[Column4]]/D789)</f>
        <v>1.8321427458354327</v>
      </c>
      <c r="S733" s="103" t="e">
        <f>(Query2[[#This Row],[Column15]]/O797)</f>
        <v>#DIV/0!</v>
      </c>
      <c r="T733" s="103" t="e">
        <f>(Query2[[#This Row],[Column14]]/N797)</f>
        <v>#DIV/0!</v>
      </c>
      <c r="U733" s="103">
        <f>(Query2[[#This Row],[Column9]]/I789)</f>
        <v>0.18133456620697858</v>
      </c>
      <c r="V733" s="103">
        <f>(Query2[[#This Row],[Column17]]/Q797)</f>
        <v>0.94688667857920017</v>
      </c>
      <c r="W733" s="103">
        <f>(Query2[[#This Row],[Column10]]+Query2[[#This Row],[Column11]]/J789+K789)</f>
        <v>3536500.1399110826</v>
      </c>
      <c r="X733" s="104">
        <f>(Query2[[#This Row],[Column5]]+Query2[[#This Row],[Column6]])</f>
        <v>8062440</v>
      </c>
      <c r="Y733" s="104">
        <f>(Query2[[#This Row],[Column7]]+Query2[[#This Row],[Column8]])</f>
        <v>295792.65124280006</v>
      </c>
      <c r="Z733" s="104">
        <f>(Query2[[#This Row],[Column10]]+Query2[[#This Row],[Column11]])</f>
        <v>1178964</v>
      </c>
      <c r="AA733" s="104">
        <f>(Query2[[#This Row],[Column12]]+Query2[[#This Row],[Column13]])</f>
        <v>37043.023493000001</v>
      </c>
      <c r="AB733" s="104">
        <f t="shared" si="221"/>
        <v>3965460.7443261258</v>
      </c>
      <c r="AC733" s="104">
        <f t="shared" si="222"/>
        <v>804.54958725051551</v>
      </c>
      <c r="AD733" s="104">
        <f t="shared" si="223"/>
        <v>15712.574211628063</v>
      </c>
      <c r="AE733" s="104">
        <f t="shared" si="224"/>
        <v>3101436.4165006671</v>
      </c>
      <c r="AF733" s="104">
        <f>(Query2[[#This Row],[Column12]]+Query2[[#This Row],[Column13]]/I789)</f>
        <v>28021.560342827463</v>
      </c>
      <c r="AG733" s="104">
        <f t="shared" si="225"/>
        <v>3938723.4480937496</v>
      </c>
      <c r="AH733" s="102" t="s">
        <v>173</v>
      </c>
    </row>
    <row r="734" spans="1:34">
      <c r="A734" s="105" t="s">
        <v>216</v>
      </c>
      <c r="B734" s="101" t="s">
        <v>42</v>
      </c>
      <c r="C734" s="101" t="s">
        <v>89</v>
      </c>
      <c r="D734" s="101">
        <v>0</v>
      </c>
      <c r="E734" s="101">
        <v>0</v>
      </c>
      <c r="F734" s="101">
        <v>0</v>
      </c>
      <c r="G734" s="101">
        <v>0</v>
      </c>
      <c r="H734" s="101">
        <v>0</v>
      </c>
      <c r="I734" s="101">
        <v>3409863</v>
      </c>
      <c r="J734" s="101">
        <v>3146179</v>
      </c>
      <c r="K734" s="101">
        <v>2438635</v>
      </c>
      <c r="L734" s="101">
        <v>135181.92945209998</v>
      </c>
      <c r="M734" s="101">
        <v>40138.714610000003</v>
      </c>
      <c r="N734" s="101">
        <f>SUM(Query2[[#This Row],[Column5]],Query2[[#This Row],[Column6]])</f>
        <v>0</v>
      </c>
      <c r="O734" s="101">
        <f>SUM(Query2[[#This Row],[Column7]],Query2[[#This Row],[Column8]])</f>
        <v>0</v>
      </c>
      <c r="P734" s="101">
        <f>SUM(Query2[[#This Row],[Column10]],Query2[[#This Row],[Column11]])</f>
        <v>5584814</v>
      </c>
      <c r="Q734" s="101">
        <f>SUM(Query2[[#This Row],[Column12]],Query2[[#This Row],[Column13]])</f>
        <v>175320.64406209998</v>
      </c>
      <c r="R734" s="103">
        <f>(Query2[[#This Row],[Column4]]/D790)</f>
        <v>0</v>
      </c>
      <c r="S734" s="103">
        <f>(Query2[[#This Row],[Column15]]/O798)</f>
        <v>0</v>
      </c>
      <c r="T734" s="103">
        <f>(Query2[[#This Row],[Column14]]/N798)</f>
        <v>0</v>
      </c>
      <c r="U734" s="103">
        <f>(Query2[[#This Row],[Column9]]/I790)</f>
        <v>0.91356864699334084</v>
      </c>
      <c r="V734" s="103">
        <f>(Query2[[#This Row],[Column17]]/Q798)</f>
        <v>1.3184943249949057</v>
      </c>
      <c r="W734" s="103">
        <f>(Query2[[#This Row],[Column10]]+Query2[[#This Row],[Column11]]/J790+K790)</f>
        <v>7471927.4426798942</v>
      </c>
      <c r="X734" s="104">
        <f>(Query2[[#This Row],[Column5]]+Query2[[#This Row],[Column6]])</f>
        <v>0</v>
      </c>
      <c r="Y734" s="104">
        <f>(Query2[[#This Row],[Column7]]+Query2[[#This Row],[Column8]])</f>
        <v>0</v>
      </c>
      <c r="Z734" s="104">
        <f>(Query2[[#This Row],[Column10]]+Query2[[#This Row],[Column11]])</f>
        <v>5584814</v>
      </c>
      <c r="AA734" s="104">
        <f>(Query2[[#This Row],[Column12]]+Query2[[#This Row],[Column13]])</f>
        <v>175320.64406209998</v>
      </c>
      <c r="AB734" s="104">
        <f t="shared" si="221"/>
        <v>221127.39326185125</v>
      </c>
      <c r="AC734" s="104">
        <f t="shared" si="222"/>
        <v>240.07512204903017</v>
      </c>
      <c r="AD734" s="104">
        <f t="shared" si="223"/>
        <v>6267.6727732536328</v>
      </c>
      <c r="AE734" s="104">
        <f t="shared" si="224"/>
        <v>4593394.0725687966</v>
      </c>
      <c r="AF734" s="104">
        <f>(Query2[[#This Row],[Column12]]+Query2[[#This Row],[Column13]]/I790)</f>
        <v>135181.94020604264</v>
      </c>
      <c r="AG734" s="104">
        <f t="shared" si="225"/>
        <v>5508801.1589520602</v>
      </c>
      <c r="AH734" s="102" t="s">
        <v>173</v>
      </c>
    </row>
    <row r="735" spans="1:34">
      <c r="A735" s="105" t="s">
        <v>216</v>
      </c>
      <c r="B735" s="101" t="s">
        <v>43</v>
      </c>
      <c r="C735" s="101" t="s">
        <v>89</v>
      </c>
      <c r="D735" s="101">
        <v>33011</v>
      </c>
      <c r="E735" s="101">
        <v>2073</v>
      </c>
      <c r="F735" s="101">
        <v>65661</v>
      </c>
      <c r="G735" s="101">
        <v>91.626999999999995</v>
      </c>
      <c r="H735" s="101">
        <v>2457.4535140000003</v>
      </c>
      <c r="I735" s="101">
        <v>1880046</v>
      </c>
      <c r="J735" s="101">
        <v>5505104</v>
      </c>
      <c r="K735" s="101">
        <v>776017</v>
      </c>
      <c r="L735" s="101">
        <v>230129.13509</v>
      </c>
      <c r="M735" s="101">
        <v>13540.5549178</v>
      </c>
      <c r="N735" s="101">
        <f>SUM(Query2[[#This Row],[Column5]],Query2[[#This Row],[Column6]])</f>
        <v>67734</v>
      </c>
      <c r="O735" s="101">
        <f>SUM(Query2[[#This Row],[Column7]],Query2[[#This Row],[Column8]])</f>
        <v>2549.0805140000002</v>
      </c>
      <c r="P735" s="101">
        <f>SUM(Query2[[#This Row],[Column10]],Query2[[#This Row],[Column11]])</f>
        <v>6281121</v>
      </c>
      <c r="Q735" s="101">
        <f>SUM(Query2[[#This Row],[Column12]],Query2[[#This Row],[Column13]])</f>
        <v>243669.6900078</v>
      </c>
      <c r="R735" s="103" t="e">
        <f>(Query2[[#This Row],[Column4]]/D791)</f>
        <v>#DIV/0!</v>
      </c>
      <c r="S735" s="103">
        <f>(Query2[[#This Row],[Column15]]/O799)</f>
        <v>1.0395118695118695E-2</v>
      </c>
      <c r="T735" s="103">
        <f>(Query2[[#This Row],[Column14]]/N799)</f>
        <v>1.3999750735238039E-2</v>
      </c>
      <c r="U735" s="103">
        <f>(Query2[[#This Row],[Column9]]/I791)</f>
        <v>0.37047307268562957</v>
      </c>
      <c r="V735" s="103" t="e">
        <f>(Query2[[#This Row],[Column17]]/Q799)</f>
        <v>#DIV/0!</v>
      </c>
      <c r="W735" s="103">
        <f>(Query2[[#This Row],[Column10]]+Query2[[#This Row],[Column11]]/J791+K791)</f>
        <v>8694559.1712116562</v>
      </c>
      <c r="X735" s="104">
        <f>(Query2[[#This Row],[Column5]]+Query2[[#This Row],[Column6]])</f>
        <v>67734</v>
      </c>
      <c r="Y735" s="104">
        <f>(Query2[[#This Row],[Column7]]+Query2[[#This Row],[Column8]])</f>
        <v>2549.0805140000002</v>
      </c>
      <c r="Z735" s="104">
        <f>(Query2[[#This Row],[Column10]]+Query2[[#This Row],[Column11]])</f>
        <v>6281121</v>
      </c>
      <c r="AA735" s="104">
        <f>(Query2[[#This Row],[Column12]]+Query2[[#This Row],[Column13]])</f>
        <v>243669.6900078</v>
      </c>
      <c r="AB735" s="104" t="e">
        <f t="shared" si="221"/>
        <v>#DIV/0!</v>
      </c>
      <c r="AC735" s="104" t="e">
        <f t="shared" si="222"/>
        <v>#DIV/0!</v>
      </c>
      <c r="AD735" s="104" t="e">
        <f t="shared" si="223"/>
        <v>#DIV/0!</v>
      </c>
      <c r="AE735" s="104">
        <f t="shared" si="224"/>
        <v>3375460.1711804057</v>
      </c>
      <c r="AF735" s="104">
        <f>(Query2[[#This Row],[Column12]]+Query2[[#This Row],[Column13]]/I791)</f>
        <v>230129.13775823842</v>
      </c>
      <c r="AG735" s="104">
        <f t="shared" si="225"/>
        <v>4532501.6284990869</v>
      </c>
      <c r="AH735" s="102" t="s">
        <v>173</v>
      </c>
    </row>
    <row r="736" spans="1:34">
      <c r="A736" s="105" t="s">
        <v>216</v>
      </c>
      <c r="B736" s="101" t="s">
        <v>44</v>
      </c>
      <c r="C736" s="101" t="s">
        <v>89</v>
      </c>
      <c r="D736" s="101">
        <v>0</v>
      </c>
      <c r="E736" s="101">
        <v>0</v>
      </c>
      <c r="F736" s="101">
        <v>0</v>
      </c>
      <c r="G736" s="101">
        <v>0</v>
      </c>
      <c r="H736" s="101">
        <v>0</v>
      </c>
      <c r="I736" s="101">
        <v>1495425</v>
      </c>
      <c r="J736" s="101">
        <v>688646</v>
      </c>
      <c r="K736" s="101">
        <v>274472</v>
      </c>
      <c r="L736" s="101">
        <v>31840.266504700001</v>
      </c>
      <c r="M736" s="101">
        <v>4289.6216262999997</v>
      </c>
      <c r="N736" s="101">
        <f>SUM(Query2[[#This Row],[Column5]],Query2[[#This Row],[Column6]])</f>
        <v>0</v>
      </c>
      <c r="O736" s="101">
        <f>SUM(Query2[[#This Row],[Column7]],Query2[[#This Row],[Column8]])</f>
        <v>0</v>
      </c>
      <c r="P736" s="101">
        <f>SUM(Query2[[#This Row],[Column10]],Query2[[#This Row],[Column11]])</f>
        <v>963118</v>
      </c>
      <c r="Q736" s="101">
        <f>SUM(Query2[[#This Row],[Column12]],Query2[[#This Row],[Column13]])</f>
        <v>36129.888131</v>
      </c>
      <c r="R736" s="103">
        <f>(Query2[[#This Row],[Column4]]/D792)</f>
        <v>0</v>
      </c>
      <c r="S736" s="103">
        <f>(Query2[[#This Row],[Column15]]/O800)</f>
        <v>0</v>
      </c>
      <c r="T736" s="103">
        <f>(Query2[[#This Row],[Column14]]/N800)</f>
        <v>0</v>
      </c>
      <c r="U736" s="103">
        <f>(Query2[[#This Row],[Column9]]/I792)</f>
        <v>0.34687774654316844</v>
      </c>
      <c r="V736" s="103" t="e">
        <f>(Query2[[#This Row],[Column17]]/Q800)</f>
        <v>#DIV/0!</v>
      </c>
      <c r="W736" s="103">
        <f>(Query2[[#This Row],[Column10]]+Query2[[#This Row],[Column11]]/J792+K792)</f>
        <v>3462421.0537905218</v>
      </c>
      <c r="X736" s="104">
        <f>(Query2[[#This Row],[Column5]]+Query2[[#This Row],[Column6]])</f>
        <v>0</v>
      </c>
      <c r="Y736" s="104">
        <f>(Query2[[#This Row],[Column7]]+Query2[[#This Row],[Column8]])</f>
        <v>0</v>
      </c>
      <c r="Z736" s="104">
        <f>(Query2[[#This Row],[Column10]]+Query2[[#This Row],[Column11]])</f>
        <v>963118</v>
      </c>
      <c r="AA736" s="104">
        <f>(Query2[[#This Row],[Column12]]+Query2[[#This Row],[Column13]])</f>
        <v>36129.888131</v>
      </c>
      <c r="AB736" s="104">
        <f t="shared" si="221"/>
        <v>7518.2256278337081</v>
      </c>
      <c r="AC736" s="104">
        <f t="shared" si="222"/>
        <v>5.9846204856273761</v>
      </c>
      <c r="AD736" s="104">
        <f t="shared" si="223"/>
        <v>91.853612167300383</v>
      </c>
      <c r="AE736" s="104">
        <f t="shared" si="224"/>
        <v>3016533.2948558331</v>
      </c>
      <c r="AF736" s="104">
        <f>(Query2[[#This Row],[Column12]]+Query2[[#This Row],[Column13]]/I792)</f>
        <v>31840.267499717662</v>
      </c>
      <c r="AG736" s="104">
        <f t="shared" si="225"/>
        <v>5102609.6434029266</v>
      </c>
      <c r="AH736" s="102" t="s">
        <v>173</v>
      </c>
    </row>
    <row r="737" spans="1:34">
      <c r="A737" s="105" t="s">
        <v>216</v>
      </c>
      <c r="B737" s="101" t="s">
        <v>45</v>
      </c>
      <c r="C737" s="101" t="s">
        <v>89</v>
      </c>
      <c r="D737" s="101">
        <v>855620</v>
      </c>
      <c r="E737" s="101">
        <v>9674</v>
      </c>
      <c r="F737" s="101">
        <v>1868740</v>
      </c>
      <c r="G737" s="101">
        <v>405.27962000000002</v>
      </c>
      <c r="H737" s="101">
        <v>69906.553169999999</v>
      </c>
      <c r="I737" s="101">
        <v>3213796</v>
      </c>
      <c r="J737" s="101">
        <v>1987445</v>
      </c>
      <c r="K737" s="101">
        <v>2134449</v>
      </c>
      <c r="L737" s="101">
        <v>91187.179759999999</v>
      </c>
      <c r="M737" s="101">
        <v>39550.172310000002</v>
      </c>
      <c r="N737" s="101">
        <f>SUM(Query2[[#This Row],[Column5]],Query2[[#This Row],[Column6]])</f>
        <v>1878414</v>
      </c>
      <c r="O737" s="101">
        <f>SUM(Query2[[#This Row],[Column7]],Query2[[#This Row],[Column8]])</f>
        <v>70311.83279</v>
      </c>
      <c r="P737" s="101">
        <f>SUM(Query2[[#This Row],[Column10]],Query2[[#This Row],[Column11]])</f>
        <v>4121894</v>
      </c>
      <c r="Q737" s="101">
        <f>SUM(Query2[[#This Row],[Column12]],Query2[[#This Row],[Column13]])</f>
        <v>130737.35206999999</v>
      </c>
      <c r="R737" s="103">
        <f>(Query2[[#This Row],[Column4]]/D793)</f>
        <v>0.36295609716781235</v>
      </c>
      <c r="S737" s="103" t="e">
        <f>(Query2[[#This Row],[Column15]]/O801)</f>
        <v>#DIV/0!</v>
      </c>
      <c r="T737" s="103" t="e">
        <f>(Query2[[#This Row],[Column14]]/N801)</f>
        <v>#DIV/0!</v>
      </c>
      <c r="U737" s="103">
        <f>(Query2[[#This Row],[Column9]]/I793)</f>
        <v>0.18835098850106935</v>
      </c>
      <c r="V737" s="103">
        <f>(Query2[[#This Row],[Column17]]/Q801)</f>
        <v>12542.875558991469</v>
      </c>
      <c r="W737" s="103">
        <f>(Query2[[#This Row],[Column10]]+Query2[[#This Row],[Column11]]/J793+K793)</f>
        <v>11719238.258635726</v>
      </c>
      <c r="X737" s="104">
        <f>(Query2[[#This Row],[Column5]]+Query2[[#This Row],[Column6]])</f>
        <v>1878414</v>
      </c>
      <c r="Y737" s="104">
        <f>(Query2[[#This Row],[Column7]]+Query2[[#This Row],[Column8]])</f>
        <v>70311.83279</v>
      </c>
      <c r="Z737" s="104">
        <f>(Query2[[#This Row],[Column10]]+Query2[[#This Row],[Column11]])</f>
        <v>4121894</v>
      </c>
      <c r="AA737" s="104">
        <f>(Query2[[#This Row],[Column12]]+Query2[[#This Row],[Column13]])</f>
        <v>130737.35206999999</v>
      </c>
      <c r="AB737" s="104">
        <f t="shared" si="221"/>
        <v>4774085.2980218586</v>
      </c>
      <c r="AC737" s="104">
        <f t="shared" si="222"/>
        <v>753.81027641418632</v>
      </c>
      <c r="AD737" s="104">
        <f t="shared" si="223"/>
        <v>16243.024854869738</v>
      </c>
      <c r="AE737" s="104">
        <f t="shared" si="224"/>
        <v>10095956.531285102</v>
      </c>
      <c r="AF737" s="104">
        <f>(Query2[[#This Row],[Column12]]+Query2[[#This Row],[Column13]]/I793)</f>
        <v>91187.182077917518</v>
      </c>
      <c r="AG737" s="104">
        <f t="shared" si="225"/>
        <v>8252723.5703513324</v>
      </c>
      <c r="AH737" s="102" t="s">
        <v>173</v>
      </c>
    </row>
    <row r="738" spans="1:34">
      <c r="A738" s="105" t="s">
        <v>216</v>
      </c>
      <c r="B738" s="101" t="s">
        <v>46</v>
      </c>
      <c r="C738" s="101" t="s">
        <v>90</v>
      </c>
      <c r="D738" s="101">
        <v>1595234</v>
      </c>
      <c r="E738" s="101">
        <v>1956</v>
      </c>
      <c r="F738" s="101">
        <v>5040004</v>
      </c>
      <c r="G738" s="101">
        <v>151.22300000000001</v>
      </c>
      <c r="H738" s="101">
        <v>251298.62109999999</v>
      </c>
      <c r="I738" s="101">
        <v>0</v>
      </c>
      <c r="J738" s="101">
        <v>0</v>
      </c>
      <c r="K738" s="101">
        <v>0</v>
      </c>
      <c r="L738" s="101">
        <v>0</v>
      </c>
      <c r="M738" s="101">
        <v>0</v>
      </c>
      <c r="N738" s="101">
        <f>SUM(Query2[[#This Row],[Column5]],Query2[[#This Row],[Column6]])</f>
        <v>5041960</v>
      </c>
      <c r="O738" s="101">
        <f>SUM(Query2[[#This Row],[Column7]],Query2[[#This Row],[Column8]])</f>
        <v>251449.84409999999</v>
      </c>
      <c r="P738" s="101">
        <f>SUM(Query2[[#This Row],[Column10]],Query2[[#This Row],[Column11]])</f>
        <v>0</v>
      </c>
      <c r="Q738" s="101">
        <f>SUM(Query2[[#This Row],[Column12]],Query2[[#This Row],[Column13]])</f>
        <v>0</v>
      </c>
      <c r="R738" s="103" t="e">
        <f>(Query2[[#This Row],[Column4]]/D795)</f>
        <v>#DIV/0!</v>
      </c>
      <c r="S738" s="103">
        <f>(Query2[[#This Row],[Column15]]/O802)</f>
        <v>0.74125254956791442</v>
      </c>
      <c r="T738" s="103">
        <f>(Query2[[#This Row],[Column14]]/N802)</f>
        <v>0.41015860785109354</v>
      </c>
      <c r="U738" s="103">
        <f>(Query2[[#This Row],[Column9]]/I795)</f>
        <v>0</v>
      </c>
      <c r="V738" s="103">
        <f>(Query2[[#This Row],[Column17]]/Q802)</f>
        <v>0</v>
      </c>
      <c r="W738" s="103">
        <f>(Query2[[#This Row],[Column10]]+Query2[[#This Row],[Column11]]/J795+K795)</f>
        <v>2460139</v>
      </c>
      <c r="X738" s="104">
        <f>(Query2[[#This Row],[Column5]]+Query2[[#This Row],[Column6]])</f>
        <v>5041960</v>
      </c>
      <c r="Y738" s="104">
        <f>(Query2[[#This Row],[Column7]]+Query2[[#This Row],[Column8]])</f>
        <v>251449.84409999999</v>
      </c>
      <c r="Z738" s="104">
        <f>(Query2[[#This Row],[Column10]]+Query2[[#This Row],[Column11]])</f>
        <v>0</v>
      </c>
      <c r="AA738" s="104">
        <f>(Query2[[#This Row],[Column12]]+Query2[[#This Row],[Column13]])</f>
        <v>0</v>
      </c>
      <c r="AB738" s="104" t="e">
        <f>(G795+H795/E795+F795)</f>
        <v>#DIV/0!</v>
      </c>
      <c r="AC738" s="104" t="e">
        <f>(G795+H795/D795)</f>
        <v>#DIV/0!</v>
      </c>
      <c r="AD738" s="104" t="e">
        <f>(E795+F795/D795)</f>
        <v>#DIV/0!</v>
      </c>
      <c r="AE738" s="104">
        <f>(L795+M795/J795+K795)</f>
        <v>2594514.1952591306</v>
      </c>
      <c r="AF738" s="104">
        <f>(Query2[[#This Row],[Column12]]+Query2[[#This Row],[Column13]]/I795)</f>
        <v>0</v>
      </c>
      <c r="AG738" s="104">
        <f>(J795+K795/I795)</f>
        <v>3106830.7239936176</v>
      </c>
      <c r="AH738" s="102" t="s">
        <v>173</v>
      </c>
    </row>
    <row r="739" spans="1:34">
      <c r="A739" s="105" t="s">
        <v>216</v>
      </c>
      <c r="B739" s="101" t="s">
        <v>47</v>
      </c>
      <c r="C739" s="101" t="s">
        <v>90</v>
      </c>
      <c r="D739" s="101">
        <v>25900</v>
      </c>
      <c r="E739" s="101">
        <v>2</v>
      </c>
      <c r="F739" s="101">
        <v>19725</v>
      </c>
      <c r="G739" s="101">
        <v>0.2</v>
      </c>
      <c r="H739" s="101">
        <v>756.73948940000002</v>
      </c>
      <c r="I739" s="101">
        <v>0</v>
      </c>
      <c r="J739" s="101">
        <v>0</v>
      </c>
      <c r="K739" s="101">
        <v>0</v>
      </c>
      <c r="L739" s="101">
        <v>0</v>
      </c>
      <c r="M739" s="101">
        <v>0</v>
      </c>
      <c r="N739" s="101">
        <f>SUM(Query2[[#This Row],[Column5]],Query2[[#This Row],[Column6]])</f>
        <v>19727</v>
      </c>
      <c r="O739" s="101">
        <f>SUM(Query2[[#This Row],[Column7]],Query2[[#This Row],[Column8]])</f>
        <v>756.93948940000007</v>
      </c>
      <c r="P739" s="101">
        <f>SUM(Query2[[#This Row],[Column10]],Query2[[#This Row],[Column11]])</f>
        <v>0</v>
      </c>
      <c r="Q739" s="101">
        <f>SUM(Query2[[#This Row],[Column12]],Query2[[#This Row],[Column13]])</f>
        <v>0</v>
      </c>
      <c r="R739" s="103">
        <f>(Query2[[#This Row],[Column4]]/D796)</f>
        <v>0.78172159845466616</v>
      </c>
      <c r="S739" s="103" t="e">
        <f>(Query2[[#This Row],[Column15]]/O803)</f>
        <v>#DIV/0!</v>
      </c>
      <c r="T739" s="103" t="e">
        <f>(Query2[[#This Row],[Column14]]/N803)</f>
        <v>#DIV/0!</v>
      </c>
      <c r="U739" s="103">
        <f>(Query2[[#This Row],[Column9]]/I796)</f>
        <v>0</v>
      </c>
      <c r="V739" s="103">
        <f>(Query2[[#This Row],[Column17]]/Q803)</f>
        <v>0</v>
      </c>
      <c r="W739" s="103">
        <f>(Query2[[#This Row],[Column10]]+Query2[[#This Row],[Column11]]/J796+K796)</f>
        <v>782208</v>
      </c>
      <c r="X739" s="104">
        <f>(Query2[[#This Row],[Column5]]+Query2[[#This Row],[Column6]])</f>
        <v>19727</v>
      </c>
      <c r="Y739" s="104">
        <f>(Query2[[#This Row],[Column7]]+Query2[[#This Row],[Column8]])</f>
        <v>756.93948940000007</v>
      </c>
      <c r="Z739" s="104">
        <f>(Query2[[#This Row],[Column10]]+Query2[[#This Row],[Column11]])</f>
        <v>0</v>
      </c>
      <c r="AA739" s="104">
        <f>(Query2[[#This Row],[Column12]]+Query2[[#This Row],[Column13]])</f>
        <v>0</v>
      </c>
      <c r="AB739" s="104">
        <f>(G796+H796/E796+F796)</f>
        <v>65393.635936615872</v>
      </c>
      <c r="AC739" s="104">
        <f>(G796+H796/D796)</f>
        <v>84.462998691084138</v>
      </c>
      <c r="AD739" s="104">
        <f>(E796+F796/D796)</f>
        <v>2042.9711457201497</v>
      </c>
      <c r="AE739" s="104">
        <f>(L796+M796/J796+K796)</f>
        <v>1017378.6884276037</v>
      </c>
      <c r="AF739" s="104">
        <f>(Query2[[#This Row],[Column12]]+Query2[[#This Row],[Column13]]/I796)</f>
        <v>0</v>
      </c>
      <c r="AG739" s="104">
        <f>(J796+K796/I796)</f>
        <v>5473474.4140160633</v>
      </c>
      <c r="AH739" s="102" t="s">
        <v>173</v>
      </c>
    </row>
    <row r="740" spans="1:34">
      <c r="A740" s="105" t="s">
        <v>216</v>
      </c>
      <c r="B740" s="101" t="s">
        <v>48</v>
      </c>
      <c r="C740" s="101" t="s">
        <v>90</v>
      </c>
      <c r="D740" s="101">
        <v>0</v>
      </c>
      <c r="E740" s="101">
        <v>0</v>
      </c>
      <c r="F740" s="101">
        <v>0</v>
      </c>
      <c r="G740" s="101">
        <v>0</v>
      </c>
      <c r="H740" s="101">
        <v>0</v>
      </c>
      <c r="I740" s="101">
        <v>2126</v>
      </c>
      <c r="J740" s="101">
        <v>99</v>
      </c>
      <c r="K740" s="101">
        <v>155</v>
      </c>
      <c r="L740" s="101">
        <v>8.2206430000000008</v>
      </c>
      <c r="M740" s="101">
        <v>8.2495940000000001</v>
      </c>
      <c r="N740" s="101">
        <f>SUM(Query2[[#This Row],[Column5]],Query2[[#This Row],[Column6]])</f>
        <v>0</v>
      </c>
      <c r="O740" s="101">
        <f>SUM(Query2[[#This Row],[Column7]],Query2[[#This Row],[Column8]])</f>
        <v>0</v>
      </c>
      <c r="P740" s="101">
        <f>SUM(Query2[[#This Row],[Column10]],Query2[[#This Row],[Column11]])</f>
        <v>254</v>
      </c>
      <c r="Q740" s="101">
        <f>SUM(Query2[[#This Row],[Column12]],Query2[[#This Row],[Column13]])</f>
        <v>16.470237000000001</v>
      </c>
      <c r="R740" s="103" t="e">
        <f>(Query2[[#This Row],[Column4]]/D797)</f>
        <v>#DIV/0!</v>
      </c>
      <c r="S740" s="103" t="e">
        <f>(Query2[[#This Row],[Column15]]/O804)</f>
        <v>#DIV/0!</v>
      </c>
      <c r="T740" s="103" t="e">
        <f>(Query2[[#This Row],[Column14]]/N804)</f>
        <v>#DIV/0!</v>
      </c>
      <c r="U740" s="103">
        <f>(Query2[[#This Row],[Column9]]/I797)</f>
        <v>1.6912989589681008E-3</v>
      </c>
      <c r="V740" s="103">
        <f>(Query2[[#This Row],[Column17]]/Q804)</f>
        <v>2.9311721358641013E-3</v>
      </c>
      <c r="W740" s="103">
        <f>(Query2[[#This Row],[Column10]]+Query2[[#This Row],[Column11]]/J797+K797)</f>
        <v>342796.00021344423</v>
      </c>
      <c r="X740" s="104">
        <f>(Query2[[#This Row],[Column5]]+Query2[[#This Row],[Column6]])</f>
        <v>0</v>
      </c>
      <c r="Y740" s="104">
        <f>(Query2[[#This Row],[Column7]]+Query2[[#This Row],[Column8]])</f>
        <v>0</v>
      </c>
      <c r="Z740" s="104">
        <f>(Query2[[#This Row],[Column10]]+Query2[[#This Row],[Column11]])</f>
        <v>254</v>
      </c>
      <c r="AA740" s="104">
        <f>(Query2[[#This Row],[Column12]]+Query2[[#This Row],[Column13]])</f>
        <v>16.470237000000001</v>
      </c>
      <c r="AB740" s="104" t="e">
        <f>(G797+H797/E797+F797)</f>
        <v>#DIV/0!</v>
      </c>
      <c r="AC740" s="104" t="e">
        <f>(G797+H797/D797)</f>
        <v>#DIV/0!</v>
      </c>
      <c r="AD740" s="104" t="e">
        <f>(E797+F797/D797)</f>
        <v>#DIV/0!</v>
      </c>
      <c r="AE740" s="104">
        <f>(L797+M797/J797+K797)</f>
        <v>376458.80154285621</v>
      </c>
      <c r="AF740" s="104">
        <f>(Query2[[#This Row],[Column12]]+Query2[[#This Row],[Column13]]/I797)</f>
        <v>8.2206495628079708</v>
      </c>
      <c r="AG740" s="104">
        <f>(J797+K797/I797)</f>
        <v>726185.27262609568</v>
      </c>
      <c r="AH740" s="102" t="s">
        <v>173</v>
      </c>
    </row>
    <row r="741" spans="1:34">
      <c r="A741" s="105" t="s">
        <v>216</v>
      </c>
      <c r="B741" s="101" t="s">
        <v>49</v>
      </c>
      <c r="C741" s="101" t="s">
        <v>90</v>
      </c>
      <c r="D741" s="101">
        <v>2694148</v>
      </c>
      <c r="E741" s="101">
        <v>15636</v>
      </c>
      <c r="F741" s="101">
        <v>12978374</v>
      </c>
      <c r="G741" s="101">
        <v>888.37111000000004</v>
      </c>
      <c r="H741" s="101">
        <v>353957.95484000002</v>
      </c>
      <c r="I741" s="101">
        <v>1664775</v>
      </c>
      <c r="J741" s="101">
        <v>1321041</v>
      </c>
      <c r="K741" s="101">
        <v>2858111</v>
      </c>
      <c r="L741" s="101">
        <v>67098.683050000007</v>
      </c>
      <c r="M741" s="101">
        <v>57119.060729999997</v>
      </c>
      <c r="N741" s="101">
        <f>SUM(Query2[[#This Row],[Column5]],Query2[[#This Row],[Column6]])</f>
        <v>12994010</v>
      </c>
      <c r="O741" s="101">
        <f>SUM(Query2[[#This Row],[Column7]],Query2[[#This Row],[Column8]])</f>
        <v>354846.32595000003</v>
      </c>
      <c r="P741" s="101">
        <f>SUM(Query2[[#This Row],[Column10]],Query2[[#This Row],[Column11]])</f>
        <v>4179152</v>
      </c>
      <c r="Q741" s="101">
        <f>SUM(Query2[[#This Row],[Column12]],Query2[[#This Row],[Column13]])</f>
        <v>124217.74378</v>
      </c>
      <c r="R741" s="103">
        <f>(Query2[[#This Row],[Column4]]/D798)</f>
        <v>3.0655658241185559</v>
      </c>
      <c r="S741" s="103">
        <f>(Query2[[#This Row],[Column15]]/O805)</f>
        <v>5.3528670598687089</v>
      </c>
      <c r="T741" s="103">
        <f>(Query2[[#This Row],[Column14]]/N805)</f>
        <v>7.6679826269636138</v>
      </c>
      <c r="U741" s="103">
        <f>(Query2[[#This Row],[Column9]]/I798)</f>
        <v>0.50548103552296419</v>
      </c>
      <c r="V741" s="103">
        <f>(Query2[[#This Row],[Column17]]/Q805)</f>
        <v>4.643206811942159</v>
      </c>
      <c r="W741" s="103">
        <f>(Query2[[#This Row],[Column10]]+Query2[[#This Row],[Column11]]/J798+K798)</f>
        <v>3456800.3844331428</v>
      </c>
      <c r="X741" s="104">
        <f>(Query2[[#This Row],[Column5]]+Query2[[#This Row],[Column6]])</f>
        <v>12994010</v>
      </c>
      <c r="Y741" s="104">
        <f>(Query2[[#This Row],[Column7]]+Query2[[#This Row],[Column8]])</f>
        <v>354846.32595000003</v>
      </c>
      <c r="Z741" s="104">
        <f>(Query2[[#This Row],[Column10]]+Query2[[#This Row],[Column11]])</f>
        <v>4179152</v>
      </c>
      <c r="AA741" s="104">
        <f>(Query2[[#This Row],[Column12]]+Query2[[#This Row],[Column13]])</f>
        <v>124217.74378</v>
      </c>
      <c r="AB741" s="104">
        <f>(G798+H798/E798+F798)</f>
        <v>1921000.160725042</v>
      </c>
      <c r="AC741" s="104">
        <f>(G798+H798/D798)</f>
        <v>431.84841101952787</v>
      </c>
      <c r="AD741" s="104">
        <f>(E798+F798/D798)</f>
        <v>10464.185331379247</v>
      </c>
      <c r="AE741" s="104">
        <f>(L798+M798/J798+K798)</f>
        <v>2229579.1014634115</v>
      </c>
      <c r="AF741" s="104">
        <f>(Query2[[#This Row],[Column12]]+Query2[[#This Row],[Column13]]/I798)</f>
        <v>67098.700393245774</v>
      </c>
      <c r="AG741" s="104">
        <f>(J798+K798/I798)</f>
        <v>2064463.6484871323</v>
      </c>
      <c r="AH741" s="102" t="s">
        <v>173</v>
      </c>
    </row>
    <row r="742" spans="1:34">
      <c r="A742" s="105" t="s">
        <v>216</v>
      </c>
      <c r="B742" s="101" t="s">
        <v>50</v>
      </c>
      <c r="C742" s="101" t="s">
        <v>90</v>
      </c>
      <c r="D742" s="101">
        <v>0</v>
      </c>
      <c r="E742" s="101">
        <v>0</v>
      </c>
      <c r="F742" s="101">
        <v>0</v>
      </c>
      <c r="G742" s="101">
        <v>0</v>
      </c>
      <c r="H742" s="101">
        <v>0</v>
      </c>
      <c r="I742" s="101">
        <v>1035460</v>
      </c>
      <c r="J742" s="101">
        <v>780290</v>
      </c>
      <c r="K742" s="101">
        <v>1126563</v>
      </c>
      <c r="L742" s="101">
        <v>25247.153200000001</v>
      </c>
      <c r="M742" s="101">
        <v>12746.53327</v>
      </c>
      <c r="N742" s="101">
        <f>SUM(Query2[[#This Row],[Column5]],Query2[[#This Row],[Column6]])</f>
        <v>0</v>
      </c>
      <c r="O742" s="101">
        <f>SUM(Query2[[#This Row],[Column7]],Query2[[#This Row],[Column8]])</f>
        <v>0</v>
      </c>
      <c r="P742" s="101">
        <f>SUM(Query2[[#This Row],[Column10]],Query2[[#This Row],[Column11]])</f>
        <v>1906853</v>
      </c>
      <c r="Q742" s="101">
        <f>SUM(Query2[[#This Row],[Column12]],Query2[[#This Row],[Column13]])</f>
        <v>37993.686470000001</v>
      </c>
      <c r="R742" s="103" t="e">
        <f>(Query2[[#This Row],[Column4]]/#REF!)</f>
        <v>#REF!</v>
      </c>
      <c r="S742" s="103">
        <f>(Query2[[#This Row],[Column15]]/O806)</f>
        <v>0</v>
      </c>
      <c r="T742" s="103">
        <f>(Query2[[#This Row],[Column14]]/N806)</f>
        <v>0</v>
      </c>
      <c r="U742" s="103" t="e">
        <f>(Query2[[#This Row],[Column9]]/#REF!)</f>
        <v>#REF!</v>
      </c>
      <c r="V742" s="103">
        <f>(Query2[[#This Row],[Column17]]/Q806)</f>
        <v>88.965688545906232</v>
      </c>
      <c r="W742" s="103" t="e">
        <f>(Query2[[#This Row],[Column10]]+Query2[[#This Row],[Column11]]/#REF!+#REF!)</f>
        <v>#REF!</v>
      </c>
      <c r="X742" s="104">
        <f>(Query2[[#This Row],[Column5]]+Query2[[#This Row],[Column6]])</f>
        <v>0</v>
      </c>
      <c r="Y742" s="104">
        <f>(Query2[[#This Row],[Column7]]+Query2[[#This Row],[Column8]])</f>
        <v>0</v>
      </c>
      <c r="Z742" s="104">
        <f>(Query2[[#This Row],[Column10]]+Query2[[#This Row],[Column11]])</f>
        <v>1906853</v>
      </c>
      <c r="AA742" s="104">
        <f>(Query2[[#This Row],[Column12]]+Query2[[#This Row],[Column13]])</f>
        <v>37993.686470000001</v>
      </c>
      <c r="AB742" s="104" t="e">
        <f>(#REF!+#REF!/#REF!+#REF!)</f>
        <v>#REF!</v>
      </c>
      <c r="AC742" s="104" t="e">
        <f>(#REF!+#REF!/#REF!)</f>
        <v>#REF!</v>
      </c>
      <c r="AD742" s="104" t="e">
        <f>(#REF!+#REF!/#REF!)</f>
        <v>#REF!</v>
      </c>
      <c r="AE742" s="104" t="e">
        <f>(#REF!+#REF!/#REF!+#REF!)</f>
        <v>#REF!</v>
      </c>
      <c r="AF742" s="104" t="e">
        <f>(Query2[[#This Row],[Column12]]+Query2[[#This Row],[Column13]]/#REF!)</f>
        <v>#REF!</v>
      </c>
      <c r="AG742" s="104" t="e">
        <f>(#REF!+#REF!/#REF!)</f>
        <v>#REF!</v>
      </c>
      <c r="AH742" s="102" t="s">
        <v>173</v>
      </c>
    </row>
    <row r="743" spans="1:34">
      <c r="A743" s="105" t="s">
        <v>216</v>
      </c>
      <c r="B743" s="101" t="s">
        <v>51</v>
      </c>
      <c r="C743" s="101" t="s">
        <v>90</v>
      </c>
      <c r="D743" s="101">
        <v>0</v>
      </c>
      <c r="E743" s="101">
        <v>0</v>
      </c>
      <c r="F743" s="101">
        <v>0</v>
      </c>
      <c r="G743" s="101">
        <v>0</v>
      </c>
      <c r="H743" s="101">
        <v>0</v>
      </c>
      <c r="I743" s="101">
        <v>123689</v>
      </c>
      <c r="J743" s="101">
        <v>60040</v>
      </c>
      <c r="K743" s="101">
        <v>142625</v>
      </c>
      <c r="L743" s="101">
        <v>3261.1312600000001</v>
      </c>
      <c r="M743" s="101">
        <v>2729.32384</v>
      </c>
      <c r="N743" s="101">
        <f>SUM(Query2[[#This Row],[Column5]],Query2[[#This Row],[Column6]])</f>
        <v>0</v>
      </c>
      <c r="O743" s="101">
        <f>SUM(Query2[[#This Row],[Column7]],Query2[[#This Row],[Column8]])</f>
        <v>0</v>
      </c>
      <c r="P743" s="101">
        <f>SUM(Query2[[#This Row],[Column10]],Query2[[#This Row],[Column11]])</f>
        <v>202665</v>
      </c>
      <c r="Q743" s="101">
        <f>SUM(Query2[[#This Row],[Column12]],Query2[[#This Row],[Column13]])</f>
        <v>5990.4551000000001</v>
      </c>
      <c r="R743" s="103">
        <f>(Query2[[#This Row],[Column4]]/D799)</f>
        <v>0</v>
      </c>
      <c r="S743" s="103">
        <f>(Query2[[#This Row],[Column15]]/O807)</f>
        <v>0</v>
      </c>
      <c r="T743" s="103">
        <f>(Query2[[#This Row],[Column14]]/N807)</f>
        <v>0</v>
      </c>
      <c r="U743" s="103" t="e">
        <f>(Query2[[#This Row],[Column9]]/I799)</f>
        <v>#DIV/0!</v>
      </c>
      <c r="V743" s="103">
        <f>(Query2[[#This Row],[Column17]]/Q807)</f>
        <v>6.9421063653929277E-2</v>
      </c>
      <c r="W743" s="103" t="e">
        <f>(Query2[[#This Row],[Column10]]+Query2[[#This Row],[Column11]]/J799+K799)</f>
        <v>#DIV/0!</v>
      </c>
      <c r="X743" s="104">
        <f>(Query2[[#This Row],[Column5]]+Query2[[#This Row],[Column6]])</f>
        <v>0</v>
      </c>
      <c r="Y743" s="104">
        <f>(Query2[[#This Row],[Column7]]+Query2[[#This Row],[Column8]])</f>
        <v>0</v>
      </c>
      <c r="Z743" s="104">
        <f>(Query2[[#This Row],[Column10]]+Query2[[#This Row],[Column11]])</f>
        <v>202665</v>
      </c>
      <c r="AA743" s="104">
        <f>(Query2[[#This Row],[Column12]]+Query2[[#This Row],[Column13]])</f>
        <v>5990.4551000000001</v>
      </c>
      <c r="AB743" s="104">
        <f>(G799+H799/E799+F799)</f>
        <v>4836493.3025144618</v>
      </c>
      <c r="AC743" s="104">
        <f>(G799+H799/D799)</f>
        <v>157.84075596747968</v>
      </c>
      <c r="AD743" s="104">
        <f>(E799+F799/D799)</f>
        <v>2018.0935336749119</v>
      </c>
      <c r="AE743" s="104" t="e">
        <f>(L799+M799/J799+K799)</f>
        <v>#DIV/0!</v>
      </c>
      <c r="AF743" s="104" t="e">
        <f>(Query2[[#This Row],[Column12]]+Query2[[#This Row],[Column13]]/I799)</f>
        <v>#DIV/0!</v>
      </c>
      <c r="AG743" s="104" t="e">
        <f>(J799+K799/I799)</f>
        <v>#DIV/0!</v>
      </c>
      <c r="AH743" s="102" t="s">
        <v>173</v>
      </c>
    </row>
    <row r="744" spans="1:34">
      <c r="A744" s="105" t="s">
        <v>216</v>
      </c>
      <c r="B744" s="101" t="s">
        <v>52</v>
      </c>
      <c r="C744" s="101" t="s">
        <v>90</v>
      </c>
      <c r="D744" s="101">
        <v>858034</v>
      </c>
      <c r="E744" s="101">
        <v>2179</v>
      </c>
      <c r="F744" s="101">
        <v>1685767</v>
      </c>
      <c r="G744" s="101">
        <v>160.18877790000002</v>
      </c>
      <c r="H744" s="101">
        <v>61840.573425200164</v>
      </c>
      <c r="I744" s="101">
        <v>478119</v>
      </c>
      <c r="J744" s="101">
        <v>299900</v>
      </c>
      <c r="K744" s="101">
        <v>459265</v>
      </c>
      <c r="L744" s="101">
        <v>16979.593211599997</v>
      </c>
      <c r="M744" s="101">
        <v>10660.545231100014</v>
      </c>
      <c r="N744" s="101">
        <f>SUM(Query2[[#This Row],[Column5]],Query2[[#This Row],[Column6]])</f>
        <v>1687946</v>
      </c>
      <c r="O744" s="101">
        <f>SUM(Query2[[#This Row],[Column7]],Query2[[#This Row],[Column8]])</f>
        <v>62000.762203100167</v>
      </c>
      <c r="P744" s="101">
        <f>SUM(Query2[[#This Row],[Column10]],Query2[[#This Row],[Column11]])</f>
        <v>759165</v>
      </c>
      <c r="Q744" s="101">
        <f>SUM(Query2[[#This Row],[Column12]],Query2[[#This Row],[Column13]])</f>
        <v>27640.138442700008</v>
      </c>
      <c r="R744" s="103">
        <f>(Query2[[#This Row],[Column4]]/D800)</f>
        <v>33.299724453758685</v>
      </c>
      <c r="S744" s="103" t="e">
        <f>(Query2[[#This Row],[Column15]]/O808)</f>
        <v>#DIV/0!</v>
      </c>
      <c r="T744" s="103" t="e">
        <f>(Query2[[#This Row],[Column14]]/N808)</f>
        <v>#DIV/0!</v>
      </c>
      <c r="U744" s="103" t="e">
        <f>(Query2[[#This Row],[Column9]]/I800)</f>
        <v>#DIV/0!</v>
      </c>
      <c r="V744" s="103">
        <f>(Query2[[#This Row],[Column17]]/Q808)</f>
        <v>12.974828251711443</v>
      </c>
      <c r="W744" s="103" t="e">
        <f>(Query2[[#This Row],[Column10]]+Query2[[#This Row],[Column11]]/J800+K800)</f>
        <v>#DIV/0!</v>
      </c>
      <c r="X744" s="104">
        <f>(Query2[[#This Row],[Column5]]+Query2[[#This Row],[Column6]])</f>
        <v>1687946</v>
      </c>
      <c r="Y744" s="104">
        <f>(Query2[[#This Row],[Column7]]+Query2[[#This Row],[Column8]])</f>
        <v>62000.762203100167</v>
      </c>
      <c r="Z744" s="104">
        <f>(Query2[[#This Row],[Column10]]+Query2[[#This Row],[Column11]])</f>
        <v>759165</v>
      </c>
      <c r="AA744" s="104">
        <f>(Query2[[#This Row],[Column12]]+Query2[[#This Row],[Column13]])</f>
        <v>27640.138442700008</v>
      </c>
      <c r="AB744" s="104">
        <f>(G800+H800/E800+F800)</f>
        <v>20214.341392800001</v>
      </c>
      <c r="AC744" s="104">
        <f>(G800+H800/D800)</f>
        <v>4.4268304140955492E-2</v>
      </c>
      <c r="AD744" s="104">
        <f>(E800+F800/D800)</f>
        <v>1.7602359607249582</v>
      </c>
      <c r="AE744" s="104" t="e">
        <f>(L800+M800/J800+K800)</f>
        <v>#DIV/0!</v>
      </c>
      <c r="AF744" s="104" t="e">
        <f>(Query2[[#This Row],[Column12]]+Query2[[#This Row],[Column13]]/I800)</f>
        <v>#DIV/0!</v>
      </c>
      <c r="AG744" s="104" t="e">
        <f>(J800+K800/I800)</f>
        <v>#DIV/0!</v>
      </c>
      <c r="AH744" s="102" t="s">
        <v>173</v>
      </c>
    </row>
    <row r="745" spans="1:34">
      <c r="A745" s="105" t="s">
        <v>216</v>
      </c>
      <c r="B745" s="101" t="s">
        <v>53</v>
      </c>
      <c r="C745" s="101" t="s">
        <v>90</v>
      </c>
      <c r="D745" s="101">
        <v>1440923</v>
      </c>
      <c r="E745" s="101">
        <v>4001</v>
      </c>
      <c r="F745" s="101">
        <v>3285235</v>
      </c>
      <c r="G745" s="101">
        <v>223.73506</v>
      </c>
      <c r="H745" s="101">
        <v>93354.138309999995</v>
      </c>
      <c r="I745" s="101">
        <v>1009902</v>
      </c>
      <c r="J745" s="101">
        <v>1152415</v>
      </c>
      <c r="K745" s="101">
        <v>1927865</v>
      </c>
      <c r="L745" s="101">
        <v>49420.227879999999</v>
      </c>
      <c r="M745" s="101">
        <v>34719.357949999998</v>
      </c>
      <c r="N745" s="101">
        <f>SUM(Query2[[#This Row],[Column5]],Query2[[#This Row],[Column6]])</f>
        <v>3289236</v>
      </c>
      <c r="O745" s="101">
        <f>SUM(Query2[[#This Row],[Column7]],Query2[[#This Row],[Column8]])</f>
        <v>93577.873370000001</v>
      </c>
      <c r="P745" s="101">
        <f>SUM(Query2[[#This Row],[Column10]],Query2[[#This Row],[Column11]])</f>
        <v>3080280</v>
      </c>
      <c r="Q745" s="101">
        <f>SUM(Query2[[#This Row],[Column12]],Query2[[#This Row],[Column13]])</f>
        <v>84139.585829999996</v>
      </c>
      <c r="R745" s="103" t="e">
        <f>(Query2[[#This Row],[Column4]]/D801)</f>
        <v>#DIV/0!</v>
      </c>
      <c r="S745" s="103" t="e">
        <f>(Query2[[#This Row],[Column15]]/O809)</f>
        <v>#DIV/0!</v>
      </c>
      <c r="T745" s="103" t="e">
        <f>(Query2[[#This Row],[Column14]]/N809)</f>
        <v>#DIV/0!</v>
      </c>
      <c r="U745" s="103">
        <f>(Query2[[#This Row],[Column9]]/I801)</f>
        <v>480.90571428571428</v>
      </c>
      <c r="V745" s="103">
        <f>(Query2[[#This Row],[Column17]]/Q809)</f>
        <v>4.104626563169429</v>
      </c>
      <c r="W745" s="103">
        <f>(Query2[[#This Row],[Column10]]+Query2[[#This Row],[Column11]]/J801+K801)</f>
        <v>1187554.0909090908</v>
      </c>
      <c r="X745" s="104">
        <f>(Query2[[#This Row],[Column5]]+Query2[[#This Row],[Column6]])</f>
        <v>3289236</v>
      </c>
      <c r="Y745" s="104">
        <f>(Query2[[#This Row],[Column7]]+Query2[[#This Row],[Column8]])</f>
        <v>93577.873370000001</v>
      </c>
      <c r="Z745" s="104">
        <f>(Query2[[#This Row],[Column10]]+Query2[[#This Row],[Column11]])</f>
        <v>3080280</v>
      </c>
      <c r="AA745" s="104">
        <f>(Query2[[#This Row],[Column12]]+Query2[[#This Row],[Column13]])</f>
        <v>84139.585829999996</v>
      </c>
      <c r="AB745" s="104" t="e">
        <f>(G801+H801/E801+F801)</f>
        <v>#DIV/0!</v>
      </c>
      <c r="AC745" s="104" t="e">
        <f>(G801+H801/D801)</f>
        <v>#DIV/0!</v>
      </c>
      <c r="AD745" s="104" t="e">
        <f>(E801+F801/D801)</f>
        <v>#DIV/0!</v>
      </c>
      <c r="AE745" s="104">
        <f>(L801+M801/J801+K801)</f>
        <v>91.425481527272723</v>
      </c>
      <c r="AF745" s="104">
        <f>(Query2[[#This Row],[Column12]]+Query2[[#This Row],[Column13]]/I801)</f>
        <v>49436.760907595235</v>
      </c>
      <c r="AG745" s="104">
        <f>(J801+K801/I801)</f>
        <v>55.041428571428568</v>
      </c>
      <c r="AH745" s="102" t="s">
        <v>173</v>
      </c>
    </row>
    <row r="746" spans="1:34">
      <c r="A746" s="105" t="s">
        <v>216</v>
      </c>
      <c r="B746" s="101" t="s">
        <v>55</v>
      </c>
      <c r="C746" s="101" t="s">
        <v>91</v>
      </c>
      <c r="D746" s="101">
        <v>0</v>
      </c>
      <c r="E746" s="101">
        <v>0</v>
      </c>
      <c r="F746" s="101">
        <v>0</v>
      </c>
      <c r="G746" s="101">
        <v>0</v>
      </c>
      <c r="H746" s="101">
        <v>0</v>
      </c>
      <c r="I746" s="101">
        <v>1209451</v>
      </c>
      <c r="J746" s="101">
        <v>0</v>
      </c>
      <c r="K746" s="101">
        <v>377389</v>
      </c>
      <c r="L746" s="101">
        <v>0</v>
      </c>
      <c r="M746" s="101">
        <v>2288.32692</v>
      </c>
      <c r="N746" s="101">
        <f>SUM(Query2[[#This Row],[Column5]],Query2[[#This Row],[Column6]])</f>
        <v>0</v>
      </c>
      <c r="O746" s="101">
        <f>SUM(Query2[[#This Row],[Column7]],Query2[[#This Row],[Column8]])</f>
        <v>0</v>
      </c>
      <c r="P746" s="101">
        <f>SUM(Query2[[#This Row],[Column10]],Query2[[#This Row],[Column11]])</f>
        <v>377389</v>
      </c>
      <c r="Q746" s="101">
        <f>SUM(Query2[[#This Row],[Column12]],Query2[[#This Row],[Column13]])</f>
        <v>2288.32692</v>
      </c>
      <c r="R746" s="103" t="e">
        <f>(Query2[[#This Row],[Column4]]/D803)</f>
        <v>#DIV/0!</v>
      </c>
      <c r="S746" s="103" t="e">
        <f>(Query2[[#This Row],[Column15]]/O810)</f>
        <v>#DIV/0!</v>
      </c>
      <c r="T746" s="103" t="e">
        <f>(Query2[[#This Row],[Column14]]/N810)</f>
        <v>#DIV/0!</v>
      </c>
      <c r="U746" s="103">
        <f>(Query2[[#This Row],[Column9]]/I803)</f>
        <v>1.1543922611065243</v>
      </c>
      <c r="V746" s="103">
        <f>(Query2[[#This Row],[Column17]]/Q810)</f>
        <v>2.9218390359656805</v>
      </c>
      <c r="W746" s="103">
        <f>(Query2[[#This Row],[Column10]]+Query2[[#This Row],[Column11]]/J803+K803)</f>
        <v>1087334.4831129562</v>
      </c>
      <c r="X746" s="104">
        <f>(Query2[[#This Row],[Column5]]+Query2[[#This Row],[Column6]])</f>
        <v>0</v>
      </c>
      <c r="Y746" s="104">
        <f>(Query2[[#This Row],[Column7]]+Query2[[#This Row],[Column8]])</f>
        <v>0</v>
      </c>
      <c r="Z746" s="104">
        <f>(Query2[[#This Row],[Column10]]+Query2[[#This Row],[Column11]])</f>
        <v>377389</v>
      </c>
      <c r="AA746" s="104">
        <f>(Query2[[#This Row],[Column12]]+Query2[[#This Row],[Column13]])</f>
        <v>2288.32692</v>
      </c>
      <c r="AB746" s="104" t="e">
        <f>(G803+H803/E803+F803)</f>
        <v>#DIV/0!</v>
      </c>
      <c r="AC746" s="104" t="e">
        <f>(G803+H803/D803)</f>
        <v>#DIV/0!</v>
      </c>
      <c r="AD746" s="104" t="e">
        <f>(E803+F803/D803)</f>
        <v>#DIV/0!</v>
      </c>
      <c r="AE746" s="104">
        <f>(L803+M803/J803+K803)</f>
        <v>1112786.9066067194</v>
      </c>
      <c r="AF746" s="104">
        <f>(Query2[[#This Row],[Column12]]+Query2[[#This Row],[Column13]]/I803)</f>
        <v>2.1841537088561078E-3</v>
      </c>
      <c r="AG746" s="104">
        <f>(J803+K803/I803)</f>
        <v>781162.03783448425</v>
      </c>
      <c r="AH746" s="102" t="s">
        <v>173</v>
      </c>
    </row>
    <row r="747" spans="1:34">
      <c r="A747" s="105" t="s">
        <v>216</v>
      </c>
      <c r="B747" s="101" t="s">
        <v>56</v>
      </c>
      <c r="C747" s="101" t="s">
        <v>91</v>
      </c>
      <c r="D747" s="101">
        <v>0</v>
      </c>
      <c r="E747" s="101">
        <v>0</v>
      </c>
      <c r="F747" s="101">
        <v>0</v>
      </c>
      <c r="G747" s="101">
        <v>0</v>
      </c>
      <c r="H747" s="101">
        <v>0</v>
      </c>
      <c r="I747" s="101">
        <v>1911338</v>
      </c>
      <c r="J747" s="101">
        <v>550187</v>
      </c>
      <c r="K747" s="101">
        <v>168372</v>
      </c>
      <c r="L747" s="101">
        <v>16126.052030000001</v>
      </c>
      <c r="M747" s="101">
        <v>2133.5540559999999</v>
      </c>
      <c r="N747" s="101">
        <f>SUM(Query2[[#This Row],[Column5]],Query2[[#This Row],[Column6]])</f>
        <v>0</v>
      </c>
      <c r="O747" s="101">
        <f>SUM(Query2[[#This Row],[Column7]],Query2[[#This Row],[Column8]])</f>
        <v>0</v>
      </c>
      <c r="P747" s="101">
        <f>SUM(Query2[[#This Row],[Column10]],Query2[[#This Row],[Column11]])</f>
        <v>718559</v>
      </c>
      <c r="Q747" s="101">
        <f>SUM(Query2[[#This Row],[Column12]],Query2[[#This Row],[Column13]])</f>
        <v>18259.606086</v>
      </c>
      <c r="R747" s="103" t="e">
        <f>(Query2[[#This Row],[Column4]]/D804)</f>
        <v>#DIV/0!</v>
      </c>
      <c r="S747" s="103" t="e">
        <f>(Query2[[#This Row],[Column15]]/O811)</f>
        <v>#DIV/0!</v>
      </c>
      <c r="T747" s="103" t="e">
        <f>(Query2[[#This Row],[Column14]]/N811)</f>
        <v>#DIV/0!</v>
      </c>
      <c r="U747" s="103">
        <f>(Query2[[#This Row],[Column9]]/I804)</f>
        <v>15.704679347602809</v>
      </c>
      <c r="V747" s="103" t="e">
        <f>(Query2[[#This Row],[Column17]]/Q811)</f>
        <v>#DIV/0!</v>
      </c>
      <c r="W747" s="103">
        <f>(Query2[[#This Row],[Column10]]+Query2[[#This Row],[Column11]]/J804+K804)</f>
        <v>675747.86912957532</v>
      </c>
      <c r="X747" s="104">
        <f>(Query2[[#This Row],[Column5]]+Query2[[#This Row],[Column6]])</f>
        <v>0</v>
      </c>
      <c r="Y747" s="104">
        <f>(Query2[[#This Row],[Column7]]+Query2[[#This Row],[Column8]])</f>
        <v>0</v>
      </c>
      <c r="Z747" s="104">
        <f>(Query2[[#This Row],[Column10]]+Query2[[#This Row],[Column11]])</f>
        <v>718559</v>
      </c>
      <c r="AA747" s="104">
        <f>(Query2[[#This Row],[Column12]]+Query2[[#This Row],[Column13]])</f>
        <v>18259.606086</v>
      </c>
      <c r="AB747" s="104" t="e">
        <f>(G804+H804/E804+F804)</f>
        <v>#DIV/0!</v>
      </c>
      <c r="AC747" s="104" t="e">
        <f>(G804+H804/D804)</f>
        <v>#DIV/0!</v>
      </c>
      <c r="AD747" s="104" t="e">
        <f>(E804+F804/D804)</f>
        <v>#DIV/0!</v>
      </c>
      <c r="AE747" s="104">
        <f>(L804+M804/J804+K804)</f>
        <v>128709.79487681584</v>
      </c>
      <c r="AF747" s="104">
        <f>(Query2[[#This Row],[Column12]]+Query2[[#This Row],[Column13]]/I804)</f>
        <v>16126.069560537415</v>
      </c>
      <c r="AG747" s="104">
        <f>(J804+K804/I804)</f>
        <v>58685.03165851855</v>
      </c>
      <c r="AH747" s="102" t="s">
        <v>173</v>
      </c>
    </row>
    <row r="748" spans="1:34">
      <c r="A748" s="105" t="s">
        <v>216</v>
      </c>
      <c r="B748" s="101" t="s">
        <v>57</v>
      </c>
      <c r="C748" s="101" t="s">
        <v>91</v>
      </c>
      <c r="D748" s="101">
        <v>0</v>
      </c>
      <c r="E748" s="101">
        <v>0</v>
      </c>
      <c r="F748" s="101">
        <v>0</v>
      </c>
      <c r="G748" s="101">
        <v>0</v>
      </c>
      <c r="H748" s="101">
        <v>0</v>
      </c>
      <c r="I748" s="101">
        <v>411217</v>
      </c>
      <c r="J748" s="101">
        <v>0</v>
      </c>
      <c r="K748" s="101">
        <v>115675</v>
      </c>
      <c r="L748" s="101">
        <v>0</v>
      </c>
      <c r="M748" s="101">
        <v>463.3356435</v>
      </c>
      <c r="N748" s="101">
        <f>SUM(Query2[[#This Row],[Column5]],Query2[[#This Row],[Column6]])</f>
        <v>0</v>
      </c>
      <c r="O748" s="101">
        <f>SUM(Query2[[#This Row],[Column7]],Query2[[#This Row],[Column8]])</f>
        <v>0</v>
      </c>
      <c r="P748" s="101">
        <f>SUM(Query2[[#This Row],[Column10]],Query2[[#This Row],[Column11]])</f>
        <v>115675</v>
      </c>
      <c r="Q748" s="101">
        <f>SUM(Query2[[#This Row],[Column12]],Query2[[#This Row],[Column13]])</f>
        <v>463.3356435</v>
      </c>
      <c r="R748" s="103">
        <f>(Query2[[#This Row],[Column4]]/D805)</f>
        <v>0</v>
      </c>
      <c r="S748" s="103" t="e">
        <f>(Query2[[#This Row],[Column15]]/O812)</f>
        <v>#DIV/0!</v>
      </c>
      <c r="T748" s="103" t="e">
        <f>(Query2[[#This Row],[Column14]]/N812)</f>
        <v>#DIV/0!</v>
      </c>
      <c r="U748" s="103">
        <f>(Query2[[#This Row],[Column9]]/I805)</f>
        <v>0.85653077717789772</v>
      </c>
      <c r="V748" s="103">
        <f>(Query2[[#This Row],[Column17]]/Q812)</f>
        <v>3.365192728703474</v>
      </c>
      <c r="W748" s="103">
        <f>(Query2[[#This Row],[Column10]]+Query2[[#This Row],[Column11]]/J805+K805)</f>
        <v>448138.38981674315</v>
      </c>
      <c r="X748" s="104">
        <f>(Query2[[#This Row],[Column5]]+Query2[[#This Row],[Column6]])</f>
        <v>0</v>
      </c>
      <c r="Y748" s="104">
        <f>(Query2[[#This Row],[Column7]]+Query2[[#This Row],[Column8]])</f>
        <v>0</v>
      </c>
      <c r="Z748" s="104">
        <f>(Query2[[#This Row],[Column10]]+Query2[[#This Row],[Column11]])</f>
        <v>115675</v>
      </c>
      <c r="AA748" s="104">
        <f>(Query2[[#This Row],[Column12]]+Query2[[#This Row],[Column13]])</f>
        <v>463.3356435</v>
      </c>
      <c r="AB748" s="104">
        <f>(G805+H805/E805+F805)</f>
        <v>1692675.7194817229</v>
      </c>
      <c r="AC748" s="104">
        <f>(G805+H805/D805)</f>
        <v>150.08961043555567</v>
      </c>
      <c r="AD748" s="104">
        <f>(E805+F805/D805)</f>
        <v>2087.9746013449503</v>
      </c>
      <c r="AE748" s="104">
        <f>(L805+M805/J805+K805)</f>
        <v>464684.18322235357</v>
      </c>
      <c r="AF748" s="104">
        <f>(Query2[[#This Row],[Column12]]+Query2[[#This Row],[Column13]]/I805)</f>
        <v>9.6508957271045786E-4</v>
      </c>
      <c r="AG748" s="104">
        <f>(J805+K805/I805)</f>
        <v>296742.93343414651</v>
      </c>
      <c r="AH748" s="102" t="s">
        <v>173</v>
      </c>
    </row>
    <row r="749" spans="1:34">
      <c r="A749" s="105" t="s">
        <v>216</v>
      </c>
      <c r="B749" s="101" t="s">
        <v>58</v>
      </c>
      <c r="C749" s="101" t="s">
        <v>91</v>
      </c>
      <c r="D749" s="101">
        <v>0</v>
      </c>
      <c r="E749" s="101">
        <v>0</v>
      </c>
      <c r="F749" s="101">
        <v>0</v>
      </c>
      <c r="G749" s="101">
        <v>0</v>
      </c>
      <c r="H749" s="101">
        <v>0</v>
      </c>
      <c r="I749" s="101">
        <v>0</v>
      </c>
      <c r="J749" s="101">
        <v>0</v>
      </c>
      <c r="K749" s="101">
        <v>0</v>
      </c>
      <c r="L749" s="101">
        <v>0</v>
      </c>
      <c r="M749" s="101">
        <v>0</v>
      </c>
      <c r="N749" s="101">
        <f>SUM(Query2[[#This Row],[Column5]],Query2[[#This Row],[Column6]])</f>
        <v>0</v>
      </c>
      <c r="O749" s="101">
        <f>SUM(Query2[[#This Row],[Column7]],Query2[[#This Row],[Column8]])</f>
        <v>0</v>
      </c>
      <c r="P749" s="101">
        <f>SUM(Query2[[#This Row],[Column10]],Query2[[#This Row],[Column11]])</f>
        <v>0</v>
      </c>
      <c r="Q749" s="101">
        <f>SUM(Query2[[#This Row],[Column12]],Query2[[#This Row],[Column13]])</f>
        <v>0</v>
      </c>
      <c r="R749" s="103">
        <f>(Query2[[#This Row],[Column4]]/D806)</f>
        <v>0</v>
      </c>
      <c r="S749" s="103" t="e">
        <f>(Query2[[#This Row],[Column15]]/O813)</f>
        <v>#DIV/0!</v>
      </c>
      <c r="T749" s="103" t="e">
        <f>(Query2[[#This Row],[Column14]]/N813)</f>
        <v>#DIV/0!</v>
      </c>
      <c r="U749" s="103">
        <f>(Query2[[#This Row],[Column9]]/I806)</f>
        <v>0</v>
      </c>
      <c r="V749" s="103">
        <f>(Query2[[#This Row],[Column17]]/Q813)</f>
        <v>0</v>
      </c>
      <c r="W749" s="103">
        <f>(Query2[[#This Row],[Column10]]+Query2[[#This Row],[Column11]]/J806+K806)</f>
        <v>11770</v>
      </c>
      <c r="X749" s="104">
        <f>(Query2[[#This Row],[Column5]]+Query2[[#This Row],[Column6]])</f>
        <v>0</v>
      </c>
      <c r="Y749" s="104">
        <f>(Query2[[#This Row],[Column7]]+Query2[[#This Row],[Column8]])</f>
        <v>0</v>
      </c>
      <c r="Z749" s="104">
        <f>(Query2[[#This Row],[Column10]]+Query2[[#This Row],[Column11]])</f>
        <v>0</v>
      </c>
      <c r="AA749" s="104">
        <f>(Query2[[#This Row],[Column12]]+Query2[[#This Row],[Column13]])</f>
        <v>0</v>
      </c>
      <c r="AB749" s="104">
        <f>(G806+H806/E806+F806)</f>
        <v>53083.768057098161</v>
      </c>
      <c r="AC749" s="104">
        <f>(G806+H806/D806)</f>
        <v>1998.6285250993606</v>
      </c>
      <c r="AD749" s="104">
        <f>(E806+F806/D806)</f>
        <v>22653.705496478386</v>
      </c>
      <c r="AE749" s="104">
        <f>(L806+M806/J806+K806)</f>
        <v>11939.464632180392</v>
      </c>
      <c r="AF749" s="104">
        <f>(Query2[[#This Row],[Column12]]+Query2[[#This Row],[Column13]]/I806)</f>
        <v>0</v>
      </c>
      <c r="AG749" s="104">
        <f>(J806+K806/I806)</f>
        <v>4805.350700022952</v>
      </c>
      <c r="AH749" s="102" t="s">
        <v>173</v>
      </c>
    </row>
    <row r="750" spans="1:34">
      <c r="A750" s="105" t="s">
        <v>216</v>
      </c>
      <c r="B750" s="101" t="s">
        <v>59</v>
      </c>
      <c r="C750" s="101" t="s">
        <v>91</v>
      </c>
      <c r="D750" s="101">
        <v>0</v>
      </c>
      <c r="E750" s="101">
        <v>0</v>
      </c>
      <c r="F750" s="101">
        <v>0</v>
      </c>
      <c r="G750" s="101">
        <v>0</v>
      </c>
      <c r="H750" s="101">
        <v>0</v>
      </c>
      <c r="I750" s="101">
        <v>110112</v>
      </c>
      <c r="J750" s="101">
        <v>1523</v>
      </c>
      <c r="K750" s="101">
        <v>20898</v>
      </c>
      <c r="L750" s="101">
        <v>47.439854000000004</v>
      </c>
      <c r="M750" s="101">
        <v>99.698297300000007</v>
      </c>
      <c r="N750" s="101">
        <f>SUM(Query2[[#This Row],[Column5]],Query2[[#This Row],[Column6]])</f>
        <v>0</v>
      </c>
      <c r="O750" s="101">
        <f>SUM(Query2[[#This Row],[Column7]],Query2[[#This Row],[Column8]])</f>
        <v>0</v>
      </c>
      <c r="P750" s="101">
        <f>SUM(Query2[[#This Row],[Column10]],Query2[[#This Row],[Column11]])</f>
        <v>22421</v>
      </c>
      <c r="Q750" s="101">
        <f>SUM(Query2[[#This Row],[Column12]],Query2[[#This Row],[Column13]])</f>
        <v>147.1381513</v>
      </c>
      <c r="R750" s="103">
        <f>(Query2[[#This Row],[Column4]]/D807)</f>
        <v>0</v>
      </c>
      <c r="S750" s="103">
        <f>(Query2[[#This Row],[Column15]]/O814)</f>
        <v>0</v>
      </c>
      <c r="T750" s="103">
        <f>(Query2[[#This Row],[Column14]]/N814)</f>
        <v>0</v>
      </c>
      <c r="U750" s="103">
        <f>(Query2[[#This Row],[Column9]]/I807)</f>
        <v>0.10834073728610939</v>
      </c>
      <c r="V750" s="103">
        <f>(Query2[[#This Row],[Column17]]/Q814)</f>
        <v>2.7872916451090481E-3</v>
      </c>
      <c r="W750" s="103">
        <f>(Query2[[#This Row],[Column10]]+Query2[[#This Row],[Column11]]/J807+K807)</f>
        <v>1943081.0178556477</v>
      </c>
      <c r="X750" s="104">
        <f>(Query2[[#This Row],[Column5]]+Query2[[#This Row],[Column6]])</f>
        <v>0</v>
      </c>
      <c r="Y750" s="104">
        <f>(Query2[[#This Row],[Column7]]+Query2[[#This Row],[Column8]])</f>
        <v>0</v>
      </c>
      <c r="Z750" s="104">
        <f>(Query2[[#This Row],[Column10]]+Query2[[#This Row],[Column11]])</f>
        <v>22421</v>
      </c>
      <c r="AA750" s="104">
        <f>(Query2[[#This Row],[Column12]]+Query2[[#This Row],[Column13]])</f>
        <v>147.1381513</v>
      </c>
      <c r="AB750" s="104">
        <f>(G807+H807/E807+F807)</f>
        <v>3268267.4967086152</v>
      </c>
      <c r="AC750" s="104">
        <f>(G807+H807/D807)</f>
        <v>231.17667304165286</v>
      </c>
      <c r="AD750" s="104">
        <f>(E807+F807/D807)</f>
        <v>4386.2485047305763</v>
      </c>
      <c r="AE750" s="104">
        <f>(L807+M807/J807+K807)</f>
        <v>1991828.852286842</v>
      </c>
      <c r="AF750" s="104">
        <f>(Query2[[#This Row],[Column12]]+Query2[[#This Row],[Column13]]/I807)</f>
        <v>47.439952094549511</v>
      </c>
      <c r="AG750" s="104">
        <f>(J807+K807/I807)</f>
        <v>1170387.910326079</v>
      </c>
      <c r="AH750" s="102" t="s">
        <v>173</v>
      </c>
    </row>
    <row r="751" spans="1:34">
      <c r="A751" s="105" t="s">
        <v>216</v>
      </c>
      <c r="B751" s="101" t="s">
        <v>60</v>
      </c>
      <c r="C751" s="101" t="s">
        <v>91</v>
      </c>
      <c r="D751" s="101">
        <v>0</v>
      </c>
      <c r="E751" s="101">
        <v>0</v>
      </c>
      <c r="F751" s="101">
        <v>0</v>
      </c>
      <c r="G751" s="101">
        <v>0</v>
      </c>
      <c r="H751" s="101">
        <v>0</v>
      </c>
      <c r="I751" s="101">
        <v>62270786</v>
      </c>
      <c r="J751" s="101">
        <v>1685455</v>
      </c>
      <c r="K751" s="101">
        <v>2444435</v>
      </c>
      <c r="L751" s="101">
        <v>54535.137300000002</v>
      </c>
      <c r="M751" s="101">
        <v>23093.830699999999</v>
      </c>
      <c r="N751" s="101">
        <f>SUM(Query2[[#This Row],[Column5]],Query2[[#This Row],[Column6]])</f>
        <v>0</v>
      </c>
      <c r="O751" s="101">
        <f>SUM(Query2[[#This Row],[Column7]],Query2[[#This Row],[Column8]])</f>
        <v>0</v>
      </c>
      <c r="P751" s="101">
        <f>SUM(Query2[[#This Row],[Column10]],Query2[[#This Row],[Column11]])</f>
        <v>4129890</v>
      </c>
      <c r="Q751" s="101">
        <f>SUM(Query2[[#This Row],[Column12]],Query2[[#This Row],[Column13]])</f>
        <v>77628.967999999993</v>
      </c>
      <c r="R751" s="103" t="e">
        <f>(Query2[[#This Row],[Column4]]/#REF!)</f>
        <v>#REF!</v>
      </c>
      <c r="S751" s="103" t="e">
        <f>(Query2[[#This Row],[Column15]]/O815)</f>
        <v>#DIV/0!</v>
      </c>
      <c r="T751" s="103" t="e">
        <f>(Query2[[#This Row],[Column14]]/N815)</f>
        <v>#DIV/0!</v>
      </c>
      <c r="U751" s="103" t="e">
        <f>(Query2[[#This Row],[Column9]]/#REF!)</f>
        <v>#REF!</v>
      </c>
      <c r="V751" s="103">
        <f>(Query2[[#This Row],[Column17]]/Q815)</f>
        <v>12.684791214316874</v>
      </c>
      <c r="W751" s="103" t="e">
        <f>(Query2[[#This Row],[Column10]]+Query2[[#This Row],[Column11]]/#REF!+#REF!)</f>
        <v>#REF!</v>
      </c>
      <c r="X751" s="104">
        <f>(Query2[[#This Row],[Column5]]+Query2[[#This Row],[Column6]])</f>
        <v>0</v>
      </c>
      <c r="Y751" s="104">
        <f>(Query2[[#This Row],[Column7]]+Query2[[#This Row],[Column8]])</f>
        <v>0</v>
      </c>
      <c r="Z751" s="104">
        <f>(Query2[[#This Row],[Column10]]+Query2[[#This Row],[Column11]])</f>
        <v>4129890</v>
      </c>
      <c r="AA751" s="104">
        <f>(Query2[[#This Row],[Column12]]+Query2[[#This Row],[Column13]])</f>
        <v>77628.967999999993</v>
      </c>
      <c r="AB751" s="104" t="e">
        <f>(#REF!+#REF!/#REF!+#REF!)</f>
        <v>#REF!</v>
      </c>
      <c r="AC751" s="104" t="e">
        <f>(#REF!+#REF!/#REF!)</f>
        <v>#REF!</v>
      </c>
      <c r="AD751" s="104" t="e">
        <f>(#REF!+#REF!/#REF!)</f>
        <v>#REF!</v>
      </c>
      <c r="AE751" s="104" t="e">
        <f>(#REF!+#REF!/#REF!+#REF!)</f>
        <v>#REF!</v>
      </c>
      <c r="AF751" s="104" t="e">
        <f>(Query2[[#This Row],[Column12]]+Query2[[#This Row],[Column13]]/#REF!)</f>
        <v>#REF!</v>
      </c>
      <c r="AG751" s="104" t="e">
        <f>(#REF!+#REF!/#REF!)</f>
        <v>#REF!</v>
      </c>
      <c r="AH751" s="102" t="s">
        <v>173</v>
      </c>
    </row>
    <row r="752" spans="1:34">
      <c r="A752" s="105" t="s">
        <v>216</v>
      </c>
      <c r="B752" s="101" t="s">
        <v>61</v>
      </c>
      <c r="C752" s="101" t="s">
        <v>92</v>
      </c>
      <c r="D752" s="101">
        <v>43</v>
      </c>
      <c r="E752" s="101">
        <v>2</v>
      </c>
      <c r="F752" s="101">
        <v>138</v>
      </c>
      <c r="G752" s="101">
        <v>4.4999999999999998E-2</v>
      </c>
      <c r="H752" s="101">
        <v>1.7674088999999999</v>
      </c>
      <c r="I752" s="101">
        <v>1433240</v>
      </c>
      <c r="J752" s="101">
        <v>614466</v>
      </c>
      <c r="K752" s="101">
        <v>359583</v>
      </c>
      <c r="L752" s="101">
        <v>40867.227184800002</v>
      </c>
      <c r="M752" s="101">
        <v>9005.7461803000024</v>
      </c>
      <c r="N752" s="101">
        <f>SUM(Query2[[#This Row],[Column5]],Query2[[#This Row],[Column6]])</f>
        <v>140</v>
      </c>
      <c r="O752" s="101">
        <f>SUM(Query2[[#This Row],[Column7]],Query2[[#This Row],[Column8]])</f>
        <v>1.8124088999999999</v>
      </c>
      <c r="P752" s="101">
        <f>SUM(Query2[[#This Row],[Column10]],Query2[[#This Row],[Column11]])</f>
        <v>974049</v>
      </c>
      <c r="Q752" s="101">
        <f>SUM(Query2[[#This Row],[Column12]],Query2[[#This Row],[Column13]])</f>
        <v>49872.973365100006</v>
      </c>
      <c r="R752" s="103" t="e">
        <f>(Query2[[#This Row],[Column4]]/D809)</f>
        <v>#DIV/0!</v>
      </c>
      <c r="S752" s="103" t="e">
        <f>(Query2[[#This Row],[Column15]]/O816)</f>
        <v>#DIV/0!</v>
      </c>
      <c r="T752" s="103" t="e">
        <f>(Query2[[#This Row],[Column14]]/N816)</f>
        <v>#DIV/0!</v>
      </c>
      <c r="U752" s="103">
        <f>(Query2[[#This Row],[Column9]]/I809)</f>
        <v>0.70560654031548575</v>
      </c>
      <c r="V752" s="103">
        <f>(Query2[[#This Row],[Column17]]/Q816)</f>
        <v>1.5403175083973799</v>
      </c>
      <c r="W752" s="103">
        <f>(Query2[[#This Row],[Column10]]+Query2[[#This Row],[Column11]]/J809+K809)</f>
        <v>782601.57583400595</v>
      </c>
      <c r="X752" s="104">
        <f>(Query2[[#This Row],[Column5]]+Query2[[#This Row],[Column6]])</f>
        <v>140</v>
      </c>
      <c r="Y752" s="104">
        <f>(Query2[[#This Row],[Column7]]+Query2[[#This Row],[Column8]])</f>
        <v>1.8124088999999999</v>
      </c>
      <c r="Z752" s="104">
        <f>(Query2[[#This Row],[Column10]]+Query2[[#This Row],[Column11]])</f>
        <v>974049</v>
      </c>
      <c r="AA752" s="104">
        <f>(Query2[[#This Row],[Column12]]+Query2[[#This Row],[Column13]])</f>
        <v>49872.973365100006</v>
      </c>
      <c r="AB752" s="104" t="e">
        <f>(G809+H809/E809+F809)</f>
        <v>#DIV/0!</v>
      </c>
      <c r="AC752" s="104" t="e">
        <f>(G809+H809/D809)</f>
        <v>#DIV/0!</v>
      </c>
      <c r="AD752" s="104" t="e">
        <f>(E809+F809/D809)</f>
        <v>#DIV/0!</v>
      </c>
      <c r="AE752" s="104">
        <f>(L809+M809/J809+K809)</f>
        <v>186515.47323445091</v>
      </c>
      <c r="AF752" s="104">
        <f>(Query2[[#This Row],[Column12]]+Query2[[#This Row],[Column13]]/I809)</f>
        <v>40867.231618470149</v>
      </c>
      <c r="AG752" s="104">
        <f>(J809+K809/I809)</f>
        <v>624456.08277549862</v>
      </c>
      <c r="AH752" s="102" t="s">
        <v>173</v>
      </c>
    </row>
    <row r="753" spans="1:34">
      <c r="A753" s="105" t="s">
        <v>216</v>
      </c>
      <c r="B753" s="101" t="s">
        <v>62</v>
      </c>
      <c r="C753" s="101" t="s">
        <v>92</v>
      </c>
      <c r="D753" s="101">
        <v>0</v>
      </c>
      <c r="E753" s="101">
        <v>0</v>
      </c>
      <c r="F753" s="101">
        <v>0</v>
      </c>
      <c r="G753" s="101">
        <v>0</v>
      </c>
      <c r="H753" s="101">
        <v>0</v>
      </c>
      <c r="I753" s="101">
        <v>144997</v>
      </c>
      <c r="J753" s="101">
        <v>98423</v>
      </c>
      <c r="K753" s="101">
        <v>69695</v>
      </c>
      <c r="L753" s="101">
        <v>5055.6486699999996</v>
      </c>
      <c r="M753" s="101">
        <v>1285.4179429999999</v>
      </c>
      <c r="N753" s="101">
        <f>SUM(Query2[[#This Row],[Column5]],Query2[[#This Row],[Column6]])</f>
        <v>0</v>
      </c>
      <c r="O753" s="101">
        <f>SUM(Query2[[#This Row],[Column7]],Query2[[#This Row],[Column8]])</f>
        <v>0</v>
      </c>
      <c r="P753" s="101">
        <f>SUM(Query2[[#This Row],[Column10]],Query2[[#This Row],[Column11]])</f>
        <v>168118</v>
      </c>
      <c r="Q753" s="101">
        <f>SUM(Query2[[#This Row],[Column12]],Query2[[#This Row],[Column13]])</f>
        <v>6341.0666129999991</v>
      </c>
      <c r="R753" s="103" t="e">
        <f>(Query2[[#This Row],[Column4]]/D810)</f>
        <v>#DIV/0!</v>
      </c>
      <c r="S753" s="103" t="e">
        <f>(Query2[[#This Row],[Column15]]/O817)</f>
        <v>#DIV/0!</v>
      </c>
      <c r="T753" s="103" t="e">
        <f>(Query2[[#This Row],[Column14]]/N817)</f>
        <v>#DIV/0!</v>
      </c>
      <c r="U753" s="103">
        <f>(Query2[[#This Row],[Column9]]/I810)</f>
        <v>0.21788693387670952</v>
      </c>
      <c r="V753" s="103">
        <f>(Query2[[#This Row],[Column17]]/Q817)</f>
        <v>0.22359091979063078</v>
      </c>
      <c r="W753" s="103" t="e">
        <f>(Query2[[#This Row],[Column10]]+Query2[[#This Row],[Column11]]/J810+K810)</f>
        <v>#DIV/0!</v>
      </c>
      <c r="X753" s="104">
        <f>(Query2[[#This Row],[Column5]]+Query2[[#This Row],[Column6]])</f>
        <v>0</v>
      </c>
      <c r="Y753" s="104">
        <f>(Query2[[#This Row],[Column7]]+Query2[[#This Row],[Column8]])</f>
        <v>0</v>
      </c>
      <c r="Z753" s="104">
        <f>(Query2[[#This Row],[Column10]]+Query2[[#This Row],[Column11]])</f>
        <v>168118</v>
      </c>
      <c r="AA753" s="104">
        <f>(Query2[[#This Row],[Column12]]+Query2[[#This Row],[Column13]])</f>
        <v>6341.0666129999991</v>
      </c>
      <c r="AB753" s="104" t="e">
        <f>(G810+H810/E810+F810)</f>
        <v>#DIV/0!</v>
      </c>
      <c r="AC753" s="104" t="e">
        <f>(G810+H810/D810)</f>
        <v>#DIV/0!</v>
      </c>
      <c r="AD753" s="104" t="e">
        <f>(E810+F810/D810)</f>
        <v>#DIV/0!</v>
      </c>
      <c r="AE753" s="104" t="e">
        <f>(L810+M810/J810+K810)</f>
        <v>#DIV/0!</v>
      </c>
      <c r="AF753" s="104">
        <f>(Query2[[#This Row],[Column12]]+Query2[[#This Row],[Column13]]/I810)</f>
        <v>5055.6506015970281</v>
      </c>
      <c r="AG753" s="104">
        <f>(J810+K810/I810)</f>
        <v>0.25027762375106877</v>
      </c>
      <c r="AH753" s="102" t="s">
        <v>173</v>
      </c>
    </row>
    <row r="754" spans="1:34">
      <c r="A754" s="105" t="s">
        <v>216</v>
      </c>
      <c r="B754" s="101" t="s">
        <v>63</v>
      </c>
      <c r="C754" s="101" t="s">
        <v>92</v>
      </c>
      <c r="D754" s="101">
        <v>0</v>
      </c>
      <c r="E754" s="101">
        <v>0</v>
      </c>
      <c r="F754" s="101">
        <v>0</v>
      </c>
      <c r="G754" s="101">
        <v>0</v>
      </c>
      <c r="H754" s="101">
        <v>0</v>
      </c>
      <c r="I754" s="101">
        <v>2491588</v>
      </c>
      <c r="J754" s="101">
        <v>640441</v>
      </c>
      <c r="K754" s="101">
        <v>60119</v>
      </c>
      <c r="L754" s="101">
        <v>31183.077069999999</v>
      </c>
      <c r="M754" s="101">
        <v>611.44340009999996</v>
      </c>
      <c r="N754" s="101">
        <f>SUM(Query2[[#This Row],[Column5]],Query2[[#This Row],[Column6]])</f>
        <v>0</v>
      </c>
      <c r="O754" s="101">
        <f>SUM(Query2[[#This Row],[Column7]],Query2[[#This Row],[Column8]])</f>
        <v>0</v>
      </c>
      <c r="P754" s="101">
        <f>SUM(Query2[[#This Row],[Column10]],Query2[[#This Row],[Column11]])</f>
        <v>700560</v>
      </c>
      <c r="Q754" s="101">
        <f>SUM(Query2[[#This Row],[Column12]],Query2[[#This Row],[Column13]])</f>
        <v>31794.5204701</v>
      </c>
      <c r="R754" s="103" t="e">
        <f>(Query2[[#This Row],[Column4]]/D811)</f>
        <v>#DIV/0!</v>
      </c>
      <c r="S754" s="103" t="e">
        <f>(Query2[[#This Row],[Column15]]/O818)</f>
        <v>#DIV/0!</v>
      </c>
      <c r="T754" s="103" t="e">
        <f>(Query2[[#This Row],[Column14]]/N818)</f>
        <v>#DIV/0!</v>
      </c>
      <c r="U754" s="103" t="e">
        <f>(Query2[[#This Row],[Column9]]/I811)</f>
        <v>#DIV/0!</v>
      </c>
      <c r="V754" s="103">
        <f>(Query2[[#This Row],[Column17]]/Q818)</f>
        <v>0.62017398988277217</v>
      </c>
      <c r="W754" s="103" t="e">
        <f>(Query2[[#This Row],[Column10]]+Query2[[#This Row],[Column11]]/J811+K811)</f>
        <v>#DIV/0!</v>
      </c>
      <c r="X754" s="104">
        <f>(Query2[[#This Row],[Column5]]+Query2[[#This Row],[Column6]])</f>
        <v>0</v>
      </c>
      <c r="Y754" s="104">
        <f>(Query2[[#This Row],[Column7]]+Query2[[#This Row],[Column8]])</f>
        <v>0</v>
      </c>
      <c r="Z754" s="104">
        <f>(Query2[[#This Row],[Column10]]+Query2[[#This Row],[Column11]])</f>
        <v>700560</v>
      </c>
      <c r="AA754" s="104">
        <f>(Query2[[#This Row],[Column12]]+Query2[[#This Row],[Column13]])</f>
        <v>31794.5204701</v>
      </c>
      <c r="AB754" s="104" t="e">
        <f>(G811+H811/E811+F811)</f>
        <v>#DIV/0!</v>
      </c>
      <c r="AC754" s="104" t="e">
        <f>(G811+H811/D811)</f>
        <v>#DIV/0!</v>
      </c>
      <c r="AD754" s="104" t="e">
        <f>(E811+F811/D811)</f>
        <v>#DIV/0!</v>
      </c>
      <c r="AE754" s="104" t="e">
        <f>(L811+M811/J811+K811)</f>
        <v>#DIV/0!</v>
      </c>
      <c r="AF754" s="104" t="e">
        <f>(Query2[[#This Row],[Column12]]+Query2[[#This Row],[Column13]]/I811)</f>
        <v>#DIV/0!</v>
      </c>
      <c r="AG754" s="104" t="e">
        <f>(J811+K811/I811)</f>
        <v>#DIV/0!</v>
      </c>
      <c r="AH754" s="102" t="s">
        <v>173</v>
      </c>
    </row>
    <row r="755" spans="1:34">
      <c r="A755" s="105" t="s">
        <v>216</v>
      </c>
      <c r="B755" s="101" t="s">
        <v>64</v>
      </c>
      <c r="C755" s="101" t="s">
        <v>92</v>
      </c>
      <c r="D755" s="101">
        <v>0</v>
      </c>
      <c r="E755" s="101">
        <v>0</v>
      </c>
      <c r="F755" s="101">
        <v>0</v>
      </c>
      <c r="G755" s="101">
        <v>0</v>
      </c>
      <c r="H755" s="101">
        <v>0</v>
      </c>
      <c r="I755" s="101">
        <v>1019263</v>
      </c>
      <c r="J755" s="101">
        <v>855994</v>
      </c>
      <c r="K755" s="101">
        <v>204447</v>
      </c>
      <c r="L755" s="101">
        <v>21614.654999999999</v>
      </c>
      <c r="M755" s="101">
        <v>4175.5029889999996</v>
      </c>
      <c r="N755" s="101">
        <f>SUM(Query2[[#This Row],[Column5]],Query2[[#This Row],[Column6]])</f>
        <v>0</v>
      </c>
      <c r="O755" s="101">
        <f>SUM(Query2[[#This Row],[Column7]],Query2[[#This Row],[Column8]])</f>
        <v>0</v>
      </c>
      <c r="P755" s="101">
        <f>SUM(Query2[[#This Row],[Column10]],Query2[[#This Row],[Column11]])</f>
        <v>1060441</v>
      </c>
      <c r="Q755" s="101">
        <f>SUM(Query2[[#This Row],[Column12]],Query2[[#This Row],[Column13]])</f>
        <v>25790.157988999999</v>
      </c>
      <c r="R755" s="103" t="e">
        <f>(Query2[[#This Row],[Column4]]/D812)</f>
        <v>#DIV/0!</v>
      </c>
      <c r="S755" s="103" t="e">
        <f>(Query2[[#This Row],[Column15]]/O819)</f>
        <v>#DIV/0!</v>
      </c>
      <c r="T755" s="103" t="e">
        <f>(Query2[[#This Row],[Column14]]/N819)</f>
        <v>#DIV/0!</v>
      </c>
      <c r="U755" s="103">
        <f>(Query2[[#This Row],[Column9]]/I812)</f>
        <v>8.5635801483746832</v>
      </c>
      <c r="V755" s="103">
        <f>(Query2[[#This Row],[Column17]]/Q819)</f>
        <v>1.0338167264109528</v>
      </c>
      <c r="W755" s="103">
        <f>(Query2[[#This Row],[Column10]]+Query2[[#This Row],[Column11]]/J812+K812)</f>
        <v>877169.92933618848</v>
      </c>
      <c r="X755" s="104">
        <f>(Query2[[#This Row],[Column5]]+Query2[[#This Row],[Column6]])</f>
        <v>0</v>
      </c>
      <c r="Y755" s="104">
        <f>(Query2[[#This Row],[Column7]]+Query2[[#This Row],[Column8]])</f>
        <v>0</v>
      </c>
      <c r="Z755" s="104">
        <f>(Query2[[#This Row],[Column10]]+Query2[[#This Row],[Column11]])</f>
        <v>1060441</v>
      </c>
      <c r="AA755" s="104">
        <f>(Query2[[#This Row],[Column12]]+Query2[[#This Row],[Column13]])</f>
        <v>25790.157988999999</v>
      </c>
      <c r="AB755" s="104" t="e">
        <f>(G812+H812/E812+F812)</f>
        <v>#DIV/0!</v>
      </c>
      <c r="AC755" s="104" t="e">
        <f>(G812+H812/D812)</f>
        <v>#DIV/0!</v>
      </c>
      <c r="AD755" s="104" t="e">
        <f>(E812+F812/D812)</f>
        <v>#DIV/0!</v>
      </c>
      <c r="AE755" s="104">
        <f>(L812+M812/J812+K812)</f>
        <v>21074.923580761886</v>
      </c>
      <c r="AF755" s="104">
        <f>(Query2[[#This Row],[Column12]]+Query2[[#This Row],[Column13]]/I812)</f>
        <v>21614.690081479956</v>
      </c>
      <c r="AG755" s="104">
        <f>(J812+K812/I812)</f>
        <v>1401.1766885391899</v>
      </c>
      <c r="AH755" s="102" t="s">
        <v>173</v>
      </c>
    </row>
    <row r="756" spans="1:34">
      <c r="A756" s="105" t="s">
        <v>216</v>
      </c>
      <c r="B756" s="101" t="s">
        <v>65</v>
      </c>
      <c r="C756" s="101" t="s">
        <v>92</v>
      </c>
      <c r="D756" s="101">
        <v>0</v>
      </c>
      <c r="E756" s="101">
        <v>0</v>
      </c>
      <c r="F756" s="101">
        <v>0</v>
      </c>
      <c r="G756" s="101">
        <v>0</v>
      </c>
      <c r="H756" s="101">
        <v>0</v>
      </c>
      <c r="I756" s="101">
        <v>3483834</v>
      </c>
      <c r="J756" s="101">
        <v>876852</v>
      </c>
      <c r="K756" s="101">
        <v>220530</v>
      </c>
      <c r="L756" s="101">
        <v>44637.57357</v>
      </c>
      <c r="M756" s="101">
        <v>2091.8438378000005</v>
      </c>
      <c r="N756" s="101">
        <f>SUM(Query2[[#This Row],[Column5]],Query2[[#This Row],[Column6]])</f>
        <v>0</v>
      </c>
      <c r="O756" s="101">
        <f>SUM(Query2[[#This Row],[Column7]],Query2[[#This Row],[Column8]])</f>
        <v>0</v>
      </c>
      <c r="P756" s="101">
        <f>SUM(Query2[[#This Row],[Column10]],Query2[[#This Row],[Column11]])</f>
        <v>1097382</v>
      </c>
      <c r="Q756" s="101">
        <f>SUM(Query2[[#This Row],[Column12]],Query2[[#This Row],[Column13]])</f>
        <v>46729.4174078</v>
      </c>
      <c r="R756" s="103" t="e">
        <f>(Query2[[#This Row],[Column4]]/D813)</f>
        <v>#DIV/0!</v>
      </c>
      <c r="S756" s="103" t="e">
        <f>(Query2[[#This Row],[Column15]]/O820)</f>
        <v>#DIV/0!</v>
      </c>
      <c r="T756" s="103" t="e">
        <f>(Query2[[#This Row],[Column14]]/N820)</f>
        <v>#DIV/0!</v>
      </c>
      <c r="U756" s="103">
        <f>(Query2[[#This Row],[Column9]]/I813)</f>
        <v>5.5454838572887369E-2</v>
      </c>
      <c r="V756" s="103">
        <f>(Query2[[#This Row],[Column17]]/Q820)</f>
        <v>34.595421040679234</v>
      </c>
      <c r="W756" s="103">
        <f>(Query2[[#This Row],[Column10]]+Query2[[#This Row],[Column11]]/J813+K813)</f>
        <v>3226009.1297982018</v>
      </c>
      <c r="X756" s="104">
        <f>(Query2[[#This Row],[Column5]]+Query2[[#This Row],[Column6]])</f>
        <v>0</v>
      </c>
      <c r="Y756" s="104">
        <f>(Query2[[#This Row],[Column7]]+Query2[[#This Row],[Column8]])</f>
        <v>0</v>
      </c>
      <c r="Z756" s="104">
        <f>(Query2[[#This Row],[Column10]]+Query2[[#This Row],[Column11]])</f>
        <v>1097382</v>
      </c>
      <c r="AA756" s="104">
        <f>(Query2[[#This Row],[Column12]]+Query2[[#This Row],[Column13]])</f>
        <v>46729.4174078</v>
      </c>
      <c r="AB756" s="104" t="e">
        <f>(G813+H813/E813+F813)</f>
        <v>#DIV/0!</v>
      </c>
      <c r="AC756" s="104" t="e">
        <f>(G813+H813/D813)</f>
        <v>#DIV/0!</v>
      </c>
      <c r="AD756" s="104" t="e">
        <f>(E813+F813/D813)</f>
        <v>#DIV/0!</v>
      </c>
      <c r="AE756" s="104">
        <f>(L813+M813/J813+K813)</f>
        <v>2404494.3637349443</v>
      </c>
      <c r="AF756" s="104">
        <f>(Query2[[#This Row],[Column12]]+Query2[[#This Row],[Column13]]/I813)</f>
        <v>44637.573603297475</v>
      </c>
      <c r="AG756" s="104">
        <f>(J813+K813/I813)</f>
        <v>1699022.0373933208</v>
      </c>
      <c r="AH756" s="102" t="s">
        <v>173</v>
      </c>
    </row>
    <row r="757" spans="1:34">
      <c r="A757" s="105" t="s">
        <v>216</v>
      </c>
      <c r="B757" s="101" t="s">
        <v>66</v>
      </c>
      <c r="C757" s="101" t="s">
        <v>92</v>
      </c>
      <c r="D757" s="101">
        <v>0</v>
      </c>
      <c r="E757" s="101">
        <v>0</v>
      </c>
      <c r="F757" s="101">
        <v>0</v>
      </c>
      <c r="G757" s="101">
        <v>0</v>
      </c>
      <c r="H757" s="101">
        <v>0</v>
      </c>
      <c r="I757" s="101">
        <v>1714329</v>
      </c>
      <c r="J757" s="101">
        <v>430407</v>
      </c>
      <c r="K757" s="101">
        <v>101363</v>
      </c>
      <c r="L757" s="101">
        <v>22155.8315</v>
      </c>
      <c r="M757" s="101">
        <v>1267.8833480000001</v>
      </c>
      <c r="N757" s="101">
        <f>SUM(Query2[[#This Row],[Column5]],Query2[[#This Row],[Column6]])</f>
        <v>0</v>
      </c>
      <c r="O757" s="101">
        <f>SUM(Query2[[#This Row],[Column7]],Query2[[#This Row],[Column8]])</f>
        <v>0</v>
      </c>
      <c r="P757" s="101">
        <f>SUM(Query2[[#This Row],[Column10]],Query2[[#This Row],[Column11]])</f>
        <v>531770</v>
      </c>
      <c r="Q757" s="101">
        <f>SUM(Query2[[#This Row],[Column12]],Query2[[#This Row],[Column13]])</f>
        <v>23423.714848</v>
      </c>
      <c r="R757" s="103" t="e">
        <f>(Query2[[#This Row],[Column4]]/#REF!)</f>
        <v>#REF!</v>
      </c>
      <c r="S757" s="103" t="e">
        <f>(Query2[[#This Row],[Column15]]/O821)</f>
        <v>#DIV/0!</v>
      </c>
      <c r="T757" s="103" t="e">
        <f>(Query2[[#This Row],[Column14]]/N821)</f>
        <v>#DIV/0!</v>
      </c>
      <c r="U757" s="103" t="e">
        <f>(Query2[[#This Row],[Column9]]/#REF!)</f>
        <v>#REF!</v>
      </c>
      <c r="V757" s="103">
        <f>(Query2[[#This Row],[Column17]]/Q821)</f>
        <v>5.8100290467782729</v>
      </c>
      <c r="W757" s="103" t="e">
        <f>(Query2[[#This Row],[Column10]]+Query2[[#This Row],[Column11]]/#REF!+#REF!)</f>
        <v>#REF!</v>
      </c>
      <c r="X757" s="104">
        <f>(Query2[[#This Row],[Column5]]+Query2[[#This Row],[Column6]])</f>
        <v>0</v>
      </c>
      <c r="Y757" s="104">
        <f>(Query2[[#This Row],[Column7]]+Query2[[#This Row],[Column8]])</f>
        <v>0</v>
      </c>
      <c r="Z757" s="104">
        <f>(Query2[[#This Row],[Column10]]+Query2[[#This Row],[Column11]])</f>
        <v>531770</v>
      </c>
      <c r="AA757" s="104">
        <f>(Query2[[#This Row],[Column12]]+Query2[[#This Row],[Column13]])</f>
        <v>23423.714848</v>
      </c>
      <c r="AB757" s="104" t="e">
        <f>(#REF!+#REF!/#REF!+#REF!)</f>
        <v>#REF!</v>
      </c>
      <c r="AC757" s="104" t="e">
        <f>(#REF!+#REF!/#REF!)</f>
        <v>#REF!</v>
      </c>
      <c r="AD757" s="104" t="e">
        <f>(#REF!+#REF!/#REF!)</f>
        <v>#REF!</v>
      </c>
      <c r="AE757" s="104" t="e">
        <f>(#REF!+#REF!/#REF!+#REF!)</f>
        <v>#REF!</v>
      </c>
      <c r="AF757" s="104" t="e">
        <f>(Query2[[#This Row],[Column12]]+Query2[[#This Row],[Column13]]/#REF!)</f>
        <v>#REF!</v>
      </c>
      <c r="AG757" s="104" t="e">
        <f>(#REF!+#REF!/#REF!)</f>
        <v>#REF!</v>
      </c>
      <c r="AH757" s="102" t="s">
        <v>173</v>
      </c>
    </row>
    <row r="758" spans="1:34">
      <c r="A758" s="105" t="s">
        <v>216</v>
      </c>
      <c r="B758" s="101" t="s">
        <v>67</v>
      </c>
      <c r="C758" s="101" t="s">
        <v>92</v>
      </c>
      <c r="D758" s="101">
        <v>0</v>
      </c>
      <c r="E758" s="101">
        <v>0</v>
      </c>
      <c r="F758" s="101">
        <v>0</v>
      </c>
      <c r="G758" s="101">
        <v>0</v>
      </c>
      <c r="H758" s="101">
        <v>0</v>
      </c>
      <c r="I758" s="101">
        <v>226485</v>
      </c>
      <c r="J758" s="101">
        <v>29366</v>
      </c>
      <c r="K758" s="101">
        <v>18843</v>
      </c>
      <c r="L758" s="101">
        <v>1085.78998</v>
      </c>
      <c r="M758" s="101">
        <v>215.00351910000001</v>
      </c>
      <c r="N758" s="101">
        <f>SUM(Query2[[#This Row],[Column5]],Query2[[#This Row],[Column6]])</f>
        <v>0</v>
      </c>
      <c r="O758" s="101">
        <f>SUM(Query2[[#This Row],[Column7]],Query2[[#This Row],[Column8]])</f>
        <v>0</v>
      </c>
      <c r="P758" s="101">
        <f>SUM(Query2[[#This Row],[Column10]],Query2[[#This Row],[Column11]])</f>
        <v>48209</v>
      </c>
      <c r="Q758" s="101">
        <f>SUM(Query2[[#This Row],[Column12]],Query2[[#This Row],[Column13]])</f>
        <v>1300.7934991</v>
      </c>
      <c r="R758" s="103">
        <f>(Query2[[#This Row],[Column4]]/D814)</f>
        <v>0</v>
      </c>
      <c r="S758" s="103" t="e">
        <f>(Query2[[#This Row],[Column15]]/O822)</f>
        <v>#DIV/0!</v>
      </c>
      <c r="T758" s="103" t="e">
        <f>(Query2[[#This Row],[Column14]]/N822)</f>
        <v>#DIV/0!</v>
      </c>
      <c r="U758" s="103">
        <f>(Query2[[#This Row],[Column9]]/I814)</f>
        <v>0.15378478210682131</v>
      </c>
      <c r="V758" s="103">
        <f>(Query2[[#This Row],[Column17]]/Q822)</f>
        <v>1.0697279328790736E-2</v>
      </c>
      <c r="W758" s="103">
        <f>(Query2[[#This Row],[Column10]]+Query2[[#This Row],[Column11]]/J814+K814)</f>
        <v>408243.02914229507</v>
      </c>
      <c r="X758" s="104">
        <f>(Query2[[#This Row],[Column5]]+Query2[[#This Row],[Column6]])</f>
        <v>0</v>
      </c>
      <c r="Y758" s="104">
        <f>(Query2[[#This Row],[Column7]]+Query2[[#This Row],[Column8]])</f>
        <v>0</v>
      </c>
      <c r="Z758" s="104">
        <f>(Query2[[#This Row],[Column10]]+Query2[[#This Row],[Column11]])</f>
        <v>48209</v>
      </c>
      <c r="AA758" s="104">
        <f>(Query2[[#This Row],[Column12]]+Query2[[#This Row],[Column13]])</f>
        <v>1300.7934991</v>
      </c>
      <c r="AB758" s="104">
        <f t="shared" ref="AB758:AB765" si="226">(G814+H814/E814+F814)</f>
        <v>3412.5262750344828</v>
      </c>
      <c r="AC758" s="104">
        <f t="shared" ref="AC758:AC765" si="227">(G814+H814/D814)</f>
        <v>1.8289176634447419</v>
      </c>
      <c r="AD758" s="104">
        <f t="shared" ref="AD758:AD765" si="228">(E814+F814/D814)</f>
        <v>29.396646092931174</v>
      </c>
      <c r="AE758" s="104">
        <f t="shared" ref="AE758:AE765" si="229">(L814+M814/J814+K814)</f>
        <v>421627.07040447474</v>
      </c>
      <c r="AF758" s="104">
        <f>(Query2[[#This Row],[Column12]]+Query2[[#This Row],[Column13]]/I814)</f>
        <v>1085.7901259887822</v>
      </c>
      <c r="AG758" s="104">
        <f t="shared" ref="AG758:AG765" si="230">(J814+K814/I814)</f>
        <v>646586.25725993724</v>
      </c>
      <c r="AH758" s="102" t="s">
        <v>173</v>
      </c>
    </row>
    <row r="759" spans="1:34">
      <c r="A759" s="105" t="s">
        <v>216</v>
      </c>
      <c r="B759" s="101" t="s">
        <v>68</v>
      </c>
      <c r="C759" s="101" t="s">
        <v>92</v>
      </c>
      <c r="D759" s="101">
        <v>0</v>
      </c>
      <c r="E759" s="101">
        <v>0</v>
      </c>
      <c r="F759" s="101">
        <v>0</v>
      </c>
      <c r="G759" s="101">
        <v>0</v>
      </c>
      <c r="H759" s="101">
        <v>0</v>
      </c>
      <c r="I759" s="101">
        <v>160028</v>
      </c>
      <c r="J759" s="101">
        <v>76371</v>
      </c>
      <c r="K759" s="101">
        <v>33947</v>
      </c>
      <c r="L759" s="101">
        <v>3423.9797600000002</v>
      </c>
      <c r="M759" s="101">
        <v>395.8704606</v>
      </c>
      <c r="N759" s="101">
        <f>SUM(Query2[[#This Row],[Column5]],Query2[[#This Row],[Column6]])</f>
        <v>0</v>
      </c>
      <c r="O759" s="101">
        <f>SUM(Query2[[#This Row],[Column7]],Query2[[#This Row],[Column8]])</f>
        <v>0</v>
      </c>
      <c r="P759" s="101">
        <f>SUM(Query2[[#This Row],[Column10]],Query2[[#This Row],[Column11]])</f>
        <v>110318</v>
      </c>
      <c r="Q759" s="101">
        <f>SUM(Query2[[#This Row],[Column12]],Query2[[#This Row],[Column13]])</f>
        <v>3819.8502206000003</v>
      </c>
      <c r="R759" s="103" t="e">
        <f>(Query2[[#This Row],[Column4]]/D815)</f>
        <v>#DIV/0!</v>
      </c>
      <c r="S759" s="103" t="e">
        <f>(Query2[[#This Row],[Column15]]/O823)</f>
        <v>#DIV/0!</v>
      </c>
      <c r="T759" s="103" t="e">
        <f>(Query2[[#This Row],[Column14]]/N823)</f>
        <v>#DIV/0!</v>
      </c>
      <c r="U759" s="103">
        <f>(Query2[[#This Row],[Column9]]/I815)</f>
        <v>1.084531191759005</v>
      </c>
      <c r="V759" s="103">
        <f>(Query2[[#This Row],[Column17]]/Q823)</f>
        <v>0.54065030811142456</v>
      </c>
      <c r="W759" s="103">
        <f>(Query2[[#This Row],[Column10]]+Query2[[#This Row],[Column11]]/J815+K815)</f>
        <v>143681.34941073542</v>
      </c>
      <c r="X759" s="104">
        <f>(Query2[[#This Row],[Column5]]+Query2[[#This Row],[Column6]])</f>
        <v>0</v>
      </c>
      <c r="Y759" s="104">
        <f>(Query2[[#This Row],[Column7]]+Query2[[#This Row],[Column8]])</f>
        <v>0</v>
      </c>
      <c r="Z759" s="104">
        <f>(Query2[[#This Row],[Column10]]+Query2[[#This Row],[Column11]])</f>
        <v>110318</v>
      </c>
      <c r="AA759" s="104">
        <f>(Query2[[#This Row],[Column12]]+Query2[[#This Row],[Column13]])</f>
        <v>3819.8502206000003</v>
      </c>
      <c r="AB759" s="104" t="e">
        <f t="shared" si="226"/>
        <v>#DIV/0!</v>
      </c>
      <c r="AC759" s="104" t="e">
        <f t="shared" si="227"/>
        <v>#DIV/0!</v>
      </c>
      <c r="AD759" s="104" t="e">
        <f t="shared" si="228"/>
        <v>#DIV/0!</v>
      </c>
      <c r="AE759" s="104">
        <f t="shared" si="229"/>
        <v>72175.102744992633</v>
      </c>
      <c r="AF759" s="104">
        <f>(Query2[[#This Row],[Column12]]+Query2[[#This Row],[Column13]]/I815)</f>
        <v>3423.9824428671386</v>
      </c>
      <c r="AG759" s="104">
        <f t="shared" si="230"/>
        <v>97155.456168886172</v>
      </c>
      <c r="AH759" s="102" t="s">
        <v>173</v>
      </c>
    </row>
    <row r="760" spans="1:34">
      <c r="A760" s="105" t="s">
        <v>216</v>
      </c>
      <c r="B760" s="101" t="s">
        <v>69</v>
      </c>
      <c r="C760" s="101" t="s">
        <v>92</v>
      </c>
      <c r="D760" s="101">
        <v>0</v>
      </c>
      <c r="E760" s="101">
        <v>0</v>
      </c>
      <c r="F760" s="101">
        <v>0</v>
      </c>
      <c r="G760" s="101">
        <v>0</v>
      </c>
      <c r="H760" s="101">
        <v>0</v>
      </c>
      <c r="I760" s="101">
        <v>5796732</v>
      </c>
      <c r="J760" s="101">
        <v>2342584</v>
      </c>
      <c r="K760" s="101">
        <v>467584</v>
      </c>
      <c r="L760" s="101">
        <v>99725.527728999994</v>
      </c>
      <c r="M760" s="101">
        <v>6560.6242173000001</v>
      </c>
      <c r="N760" s="101">
        <f>SUM(Query2[[#This Row],[Column5]],Query2[[#This Row],[Column6]])</f>
        <v>0</v>
      </c>
      <c r="O760" s="101">
        <f>SUM(Query2[[#This Row],[Column7]],Query2[[#This Row],[Column8]])</f>
        <v>0</v>
      </c>
      <c r="P760" s="101">
        <f>SUM(Query2[[#This Row],[Column10]],Query2[[#This Row],[Column11]])</f>
        <v>2810168</v>
      </c>
      <c r="Q760" s="101">
        <f>SUM(Query2[[#This Row],[Column12]],Query2[[#This Row],[Column13]])</f>
        <v>106286.1519463</v>
      </c>
      <c r="R760" s="103" t="e">
        <f>(Query2[[#This Row],[Column4]]/D816)</f>
        <v>#DIV/0!</v>
      </c>
      <c r="S760" s="103">
        <f>(Query2[[#This Row],[Column15]]/O824)</f>
        <v>0</v>
      </c>
      <c r="T760" s="103">
        <f>(Query2[[#This Row],[Column14]]/N824)</f>
        <v>0</v>
      </c>
      <c r="U760" s="103">
        <f>(Query2[[#This Row],[Column9]]/I816)</f>
        <v>2.2961828601850343</v>
      </c>
      <c r="V760" s="103">
        <f>(Query2[[#This Row],[Column17]]/Q824)</f>
        <v>3.17718831519975E-3</v>
      </c>
      <c r="W760" s="103">
        <f>(Query2[[#This Row],[Column10]]+Query2[[#This Row],[Column11]]/J816+K816)</f>
        <v>2403995.6714755306</v>
      </c>
      <c r="X760" s="104">
        <f>(Query2[[#This Row],[Column5]]+Query2[[#This Row],[Column6]])</f>
        <v>0</v>
      </c>
      <c r="Y760" s="104">
        <f>(Query2[[#This Row],[Column7]]+Query2[[#This Row],[Column8]])</f>
        <v>0</v>
      </c>
      <c r="Z760" s="104">
        <f>(Query2[[#This Row],[Column10]]+Query2[[#This Row],[Column11]])</f>
        <v>2810168</v>
      </c>
      <c r="AA760" s="104">
        <f>(Query2[[#This Row],[Column12]]+Query2[[#This Row],[Column13]])</f>
        <v>106286.1519463</v>
      </c>
      <c r="AB760" s="104" t="e">
        <f t="shared" si="226"/>
        <v>#DIV/0!</v>
      </c>
      <c r="AC760" s="104" t="e">
        <f t="shared" si="227"/>
        <v>#DIV/0!</v>
      </c>
      <c r="AD760" s="104" t="e">
        <f t="shared" si="228"/>
        <v>#DIV/0!</v>
      </c>
      <c r="AE760" s="104">
        <f t="shared" si="229"/>
        <v>93201.678893959892</v>
      </c>
      <c r="AF760" s="104">
        <f>(Query2[[#This Row],[Column12]]+Query2[[#This Row],[Column13]]/I816)</f>
        <v>99725.530327773391</v>
      </c>
      <c r="AG760" s="104">
        <f t="shared" si="230"/>
        <v>696353.02432592807</v>
      </c>
      <c r="AH760" s="102" t="s">
        <v>173</v>
      </c>
    </row>
    <row r="761" spans="1:34">
      <c r="A761" s="105" t="s">
        <v>216</v>
      </c>
      <c r="B761" s="101" t="s">
        <v>70</v>
      </c>
      <c r="C761" s="101" t="s">
        <v>92</v>
      </c>
      <c r="D761" s="101">
        <v>0</v>
      </c>
      <c r="E761" s="101">
        <v>0</v>
      </c>
      <c r="F761" s="101">
        <v>0</v>
      </c>
      <c r="G761" s="101">
        <v>0</v>
      </c>
      <c r="H761" s="101">
        <v>0</v>
      </c>
      <c r="I761" s="101">
        <v>615630</v>
      </c>
      <c r="J761" s="101">
        <v>142231</v>
      </c>
      <c r="K761" s="101">
        <v>54276</v>
      </c>
      <c r="L761" s="101">
        <v>4350.9475069</v>
      </c>
      <c r="M761" s="101">
        <v>525.5174016999996</v>
      </c>
      <c r="N761" s="101">
        <f>SUM(Query2[[#This Row],[Column5]],Query2[[#This Row],[Column6]])</f>
        <v>0</v>
      </c>
      <c r="O761" s="101">
        <f>SUM(Query2[[#This Row],[Column7]],Query2[[#This Row],[Column8]])</f>
        <v>0</v>
      </c>
      <c r="P761" s="101">
        <f>SUM(Query2[[#This Row],[Column10]],Query2[[#This Row],[Column11]])</f>
        <v>196507</v>
      </c>
      <c r="Q761" s="101">
        <f>SUM(Query2[[#This Row],[Column12]],Query2[[#This Row],[Column13]])</f>
        <v>4876.4649085999999</v>
      </c>
      <c r="R761" s="103" t="e">
        <f>(Query2[[#This Row],[Column4]]/D817)</f>
        <v>#DIV/0!</v>
      </c>
      <c r="S761" s="103" t="e">
        <f>(Query2[[#This Row],[Column15]]/O825)</f>
        <v>#DIV/0!</v>
      </c>
      <c r="T761" s="103" t="e">
        <f>(Query2[[#This Row],[Column14]]/N825)</f>
        <v>#DIV/0!</v>
      </c>
      <c r="U761" s="103">
        <f>(Query2[[#This Row],[Column9]]/I817)</f>
        <v>0.57782737732091138</v>
      </c>
      <c r="V761" s="103" t="e">
        <f>(Query2[[#This Row],[Column17]]/Q825)</f>
        <v>#DIV/0!</v>
      </c>
      <c r="W761" s="103">
        <f>(Query2[[#This Row],[Column10]]+Query2[[#This Row],[Column11]]/J817+K817)</f>
        <v>468669.06292854971</v>
      </c>
      <c r="X761" s="104">
        <f>(Query2[[#This Row],[Column5]]+Query2[[#This Row],[Column6]])</f>
        <v>0</v>
      </c>
      <c r="Y761" s="104">
        <f>(Query2[[#This Row],[Column7]]+Query2[[#This Row],[Column8]])</f>
        <v>0</v>
      </c>
      <c r="Z761" s="104">
        <f>(Query2[[#This Row],[Column10]]+Query2[[#This Row],[Column11]])</f>
        <v>196507</v>
      </c>
      <c r="AA761" s="104">
        <f>(Query2[[#This Row],[Column12]]+Query2[[#This Row],[Column13]])</f>
        <v>4876.4649085999999</v>
      </c>
      <c r="AB761" s="104" t="e">
        <f t="shared" si="226"/>
        <v>#DIV/0!</v>
      </c>
      <c r="AC761" s="104" t="e">
        <f t="shared" si="227"/>
        <v>#DIV/0!</v>
      </c>
      <c r="AD761" s="104" t="e">
        <f t="shared" si="228"/>
        <v>#DIV/0!</v>
      </c>
      <c r="AE761" s="104">
        <f t="shared" si="229"/>
        <v>348515.99328362348</v>
      </c>
      <c r="AF761" s="104">
        <f>(Query2[[#This Row],[Column12]]+Query2[[#This Row],[Column13]]/I817)</f>
        <v>4350.9480001481234</v>
      </c>
      <c r="AG761" s="104">
        <f t="shared" si="230"/>
        <v>862502.30639314745</v>
      </c>
      <c r="AH761" s="102" t="s">
        <v>173</v>
      </c>
    </row>
    <row r="762" spans="1:34">
      <c r="A762" s="101"/>
      <c r="B762" s="101" t="s">
        <v>71</v>
      </c>
      <c r="C762" s="101"/>
      <c r="D762" s="101">
        <f t="shared" ref="D762:M762" si="231">SUM(D705:D761)</f>
        <v>60397171</v>
      </c>
      <c r="E762" s="101">
        <f t="shared" si="231"/>
        <v>502048</v>
      </c>
      <c r="F762" s="101">
        <f t="shared" si="231"/>
        <v>174207947</v>
      </c>
      <c r="G762" s="101">
        <f t="shared" si="231"/>
        <v>24668.908428399998</v>
      </c>
      <c r="H762" s="101">
        <f t="shared" si="231"/>
        <v>6360056.5169883007</v>
      </c>
      <c r="I762" s="101">
        <f t="shared" si="231"/>
        <v>885659754</v>
      </c>
      <c r="J762" s="101">
        <f t="shared" si="231"/>
        <v>580469534</v>
      </c>
      <c r="K762" s="101">
        <f t="shared" si="231"/>
        <v>382247547</v>
      </c>
      <c r="L762" s="101">
        <f t="shared" si="231"/>
        <v>27050580.777862098</v>
      </c>
      <c r="M762" s="101">
        <f t="shared" si="231"/>
        <v>6509267.0224376991</v>
      </c>
      <c r="N762" s="101">
        <f>SUM(Query2[[#This Row],[Column5]],Query2[[#This Row],[Column6]])</f>
        <v>174709995</v>
      </c>
      <c r="O762" s="101">
        <f>SUM(Query2[[#This Row],[Column7]],Query2[[#This Row],[Column8]])</f>
        <v>6384725.4254167005</v>
      </c>
      <c r="P762" s="101">
        <f>SUM(Query2[[#This Row],[Column10]],Query2[[#This Row],[Column11]])</f>
        <v>962717081</v>
      </c>
      <c r="Q762" s="101">
        <f>SUM(Query2[[#This Row],[Column12]],Query2[[#This Row],[Column13]])</f>
        <v>33559847.800299793</v>
      </c>
      <c r="R762" s="103" t="e">
        <f>(Query2[[#This Row],[Column4]]/D818)</f>
        <v>#DIV/0!</v>
      </c>
      <c r="S762" s="103" t="e">
        <f>(Query2[[#This Row],[Column15]]/O826)</f>
        <v>#DIV/0!</v>
      </c>
      <c r="T762" s="103" t="e">
        <f>(Query2[[#This Row],[Column14]]/N826)</f>
        <v>#DIV/0!</v>
      </c>
      <c r="U762" s="103">
        <f>(Query2[[#This Row],[Column9]]/I818)</f>
        <v>245.20653131197409</v>
      </c>
      <c r="V762" s="103" t="e">
        <f>(Query2[[#This Row],[Column17]]/Q826)</f>
        <v>#DIV/0!</v>
      </c>
      <c r="W762" s="103">
        <f>(Query2[[#This Row],[Column10]]+Query2[[#This Row],[Column11]]/J818+K818)</f>
        <v>580709590.0412457</v>
      </c>
      <c r="X762" s="104">
        <f>(Query2[[#This Row],[Column5]]+Query2[[#This Row],[Column6]])</f>
        <v>174709995</v>
      </c>
      <c r="Y762" s="104">
        <f>(Query2[[#This Row],[Column7]]+Query2[[#This Row],[Column8]])</f>
        <v>6384725.4254167005</v>
      </c>
      <c r="Z762" s="104">
        <f>(Query2[[#This Row],[Column10]]+Query2[[#This Row],[Column11]])</f>
        <v>962717081</v>
      </c>
      <c r="AA762" s="104">
        <f>(Query2[[#This Row],[Column12]]+Query2[[#This Row],[Column13]])</f>
        <v>33559847.800299793</v>
      </c>
      <c r="AB762" s="104" t="e">
        <f t="shared" si="226"/>
        <v>#DIV/0!</v>
      </c>
      <c r="AC762" s="104" t="e">
        <f t="shared" si="227"/>
        <v>#DIV/0!</v>
      </c>
      <c r="AD762" s="104" t="e">
        <f t="shared" si="228"/>
        <v>#DIV/0!</v>
      </c>
      <c r="AE762" s="104">
        <f t="shared" si="229"/>
        <v>288759.64735174051</v>
      </c>
      <c r="AF762" s="104">
        <f>(Query2[[#This Row],[Column12]]+Query2[[#This Row],[Column13]]/I818)</f>
        <v>27050582.580038138</v>
      </c>
      <c r="AG762" s="104">
        <f t="shared" si="230"/>
        <v>972538.0663538482</v>
      </c>
      <c r="AH762" s="102"/>
    </row>
    <row r="763" spans="1:34">
      <c r="A763" s="101"/>
      <c r="B763" s="101"/>
      <c r="C763" s="101"/>
      <c r="D763" s="101"/>
      <c r="E763" s="101"/>
      <c r="F763" s="101"/>
      <c r="G763" s="101"/>
      <c r="H763" s="101"/>
      <c r="I763" s="101"/>
      <c r="J763" s="101"/>
      <c r="K763" s="101"/>
      <c r="L763" s="101"/>
      <c r="M763" s="101"/>
      <c r="N763" s="101">
        <f>SUM(Query2[[#This Row],[Column5]],Query2[[#This Row],[Column6]])</f>
        <v>0</v>
      </c>
      <c r="O763" s="101">
        <f>SUM(Query2[[#This Row],[Column7]],Query2[[#This Row],[Column8]])</f>
        <v>0</v>
      </c>
      <c r="P763" s="101">
        <f>SUM(Query2[[#This Row],[Column10]],Query2[[#This Row],[Column11]])</f>
        <v>0</v>
      </c>
      <c r="Q763" s="101">
        <f>SUM(Query2[[#This Row],[Column12]],Query2[[#This Row],[Column13]])</f>
        <v>0</v>
      </c>
      <c r="R763" s="103" t="e">
        <f>(Query2[[#This Row],[Column4]]/D819)</f>
        <v>#DIV/0!</v>
      </c>
      <c r="S763" s="103" t="e">
        <f>(Query2[[#This Row],[Column15]]/O827)</f>
        <v>#DIV/0!</v>
      </c>
      <c r="T763" s="103" t="e">
        <f>(Query2[[#This Row],[Column14]]/N827)</f>
        <v>#DIV/0!</v>
      </c>
      <c r="U763" s="103">
        <f>(Query2[[#This Row],[Column9]]/I819)</f>
        <v>0</v>
      </c>
      <c r="V763" s="103" t="e">
        <f>(Query2[[#This Row],[Column17]]/Q827)</f>
        <v>#DIV/0!</v>
      </c>
      <c r="W763" s="103">
        <f>(Query2[[#This Row],[Column10]]+Query2[[#This Row],[Column11]]/J819+K819)</f>
        <v>103065</v>
      </c>
      <c r="X763" s="104">
        <f>(Query2[[#This Row],[Column5]]+Query2[[#This Row],[Column6]])</f>
        <v>0</v>
      </c>
      <c r="Y763" s="104">
        <f>(Query2[[#This Row],[Column7]]+Query2[[#This Row],[Column8]])</f>
        <v>0</v>
      </c>
      <c r="Z763" s="104">
        <f>(Query2[[#This Row],[Column10]]+Query2[[#This Row],[Column11]])</f>
        <v>0</v>
      </c>
      <c r="AA763" s="104">
        <f>(Query2[[#This Row],[Column12]]+Query2[[#This Row],[Column13]])</f>
        <v>0</v>
      </c>
      <c r="AB763" s="104" t="e">
        <f t="shared" si="226"/>
        <v>#DIV/0!</v>
      </c>
      <c r="AC763" s="104" t="e">
        <f t="shared" si="227"/>
        <v>#DIV/0!</v>
      </c>
      <c r="AD763" s="104" t="e">
        <f t="shared" si="228"/>
        <v>#DIV/0!</v>
      </c>
      <c r="AE763" s="104">
        <f t="shared" si="229"/>
        <v>126745.07480518259</v>
      </c>
      <c r="AF763" s="104">
        <f>(Query2[[#This Row],[Column12]]+Query2[[#This Row],[Column13]]/I819)</f>
        <v>0</v>
      </c>
      <c r="AG763" s="104">
        <f t="shared" si="230"/>
        <v>451477.0567780541</v>
      </c>
      <c r="AH763" s="102" t="s">
        <v>174</v>
      </c>
    </row>
    <row r="764" spans="1:34">
      <c r="A764" s="101"/>
      <c r="B764" s="101" t="s">
        <v>2</v>
      </c>
      <c r="C764" s="101"/>
      <c r="D764" s="101" t="s">
        <v>4</v>
      </c>
      <c r="E764" s="101"/>
      <c r="F764" s="101"/>
      <c r="G764" s="101"/>
      <c r="H764" s="101"/>
      <c r="I764" s="101" t="s">
        <v>5</v>
      </c>
      <c r="J764" s="101"/>
      <c r="K764" s="101"/>
      <c r="L764" s="101"/>
      <c r="M764" s="101"/>
      <c r="N764" s="101">
        <f>SUM(Query2[[#This Row],[Column5]],Query2[[#This Row],[Column6]])</f>
        <v>0</v>
      </c>
      <c r="O764" s="101">
        <f>SUM(Query2[[#This Row],[Column7]],Query2[[#This Row],[Column8]])</f>
        <v>0</v>
      </c>
      <c r="P764" s="101">
        <f>SUM(Query2[[#This Row],[Column10]],Query2[[#This Row],[Column11]])</f>
        <v>0</v>
      </c>
      <c r="Q764" s="101">
        <f>SUM(Query2[[#This Row],[Column12]],Query2[[#This Row],[Column13]])</f>
        <v>0</v>
      </c>
      <c r="R764" s="103" t="e">
        <f>(Query2[[#This Row],[Column4]]/D820)</f>
        <v>#VALUE!</v>
      </c>
      <c r="S764" s="103">
        <f>(Query2[[#This Row],[Column15]]/O828)</f>
        <v>0</v>
      </c>
      <c r="T764" s="103">
        <f>(Query2[[#This Row],[Column14]]/N828)</f>
        <v>0</v>
      </c>
      <c r="U764" s="103" t="e">
        <f>(Query2[[#This Row],[Column9]]/I820)</f>
        <v>#VALUE!</v>
      </c>
      <c r="V764" s="103">
        <f>(Query2[[#This Row],[Column17]]/Q828)</f>
        <v>0</v>
      </c>
      <c r="W764" s="103">
        <f>(Query2[[#This Row],[Column10]]+Query2[[#This Row],[Column11]]/J820+K820)</f>
        <v>19340</v>
      </c>
      <c r="X764" s="104">
        <f>(Query2[[#This Row],[Column5]]+Query2[[#This Row],[Column6]])</f>
        <v>0</v>
      </c>
      <c r="Y764" s="104">
        <f>(Query2[[#This Row],[Column7]]+Query2[[#This Row],[Column8]])</f>
        <v>0</v>
      </c>
      <c r="Z764" s="104">
        <f>(Query2[[#This Row],[Column10]]+Query2[[#This Row],[Column11]])</f>
        <v>0</v>
      </c>
      <c r="AA764" s="104">
        <f>(Query2[[#This Row],[Column12]]+Query2[[#This Row],[Column13]])</f>
        <v>0</v>
      </c>
      <c r="AB764" s="104" t="e">
        <f t="shared" si="226"/>
        <v>#DIV/0!</v>
      </c>
      <c r="AC764" s="104" t="e">
        <f t="shared" si="227"/>
        <v>#DIV/0!</v>
      </c>
      <c r="AD764" s="104" t="e">
        <f t="shared" si="228"/>
        <v>#DIV/0!</v>
      </c>
      <c r="AE764" s="104">
        <f t="shared" si="229"/>
        <v>20486.966730587123</v>
      </c>
      <c r="AF764" s="104">
        <f>(Query2[[#This Row],[Column12]]+Query2[[#This Row],[Column13]]/I820)</f>
        <v>0</v>
      </c>
      <c r="AG764" s="104">
        <f t="shared" si="230"/>
        <v>30187.0828293903</v>
      </c>
      <c r="AH764" s="102" t="s">
        <v>174</v>
      </c>
    </row>
    <row r="765" spans="1:34">
      <c r="A765" s="101"/>
      <c r="B765" s="101"/>
      <c r="C765" s="101"/>
      <c r="D765" s="101" t="s">
        <v>152</v>
      </c>
      <c r="E765" s="101" t="s">
        <v>153</v>
      </c>
      <c r="F765" s="101" t="s">
        <v>154</v>
      </c>
      <c r="G765" s="101" t="s">
        <v>155</v>
      </c>
      <c r="H765" s="101" t="s">
        <v>156</v>
      </c>
      <c r="I765" s="101" t="s">
        <v>157</v>
      </c>
      <c r="J765" s="101" t="s">
        <v>158</v>
      </c>
      <c r="K765" s="101" t="s">
        <v>159</v>
      </c>
      <c r="L765" s="101" t="s">
        <v>160</v>
      </c>
      <c r="M765" s="101" t="s">
        <v>161</v>
      </c>
      <c r="N765" s="101">
        <f>SUM(Query2[[#This Row],[Column5]],Query2[[#This Row],[Column6]])</f>
        <v>0</v>
      </c>
      <c r="O765" s="101">
        <f>SUM(Query2[[#This Row],[Column7]],Query2[[#This Row],[Column8]])</f>
        <v>0</v>
      </c>
      <c r="P765" s="101">
        <f>SUM(Query2[[#This Row],[Column10]],Query2[[#This Row],[Column11]])</f>
        <v>0</v>
      </c>
      <c r="Q765" s="101">
        <f>SUM(Query2[[#This Row],[Column12]],Query2[[#This Row],[Column13]])</f>
        <v>0</v>
      </c>
      <c r="R765" s="103" t="e">
        <f>(Query2[[#This Row],[Column4]]/D821)</f>
        <v>#VALUE!</v>
      </c>
      <c r="S765" s="103">
        <f>(Query2[[#This Row],[Column15]]/O829)</f>
        <v>0</v>
      </c>
      <c r="T765" s="103">
        <f>(Query2[[#This Row],[Column14]]/N829)</f>
        <v>0</v>
      </c>
      <c r="U765" s="103" t="e">
        <f>(Query2[[#This Row],[Column9]]/I821)</f>
        <v>#VALUE!</v>
      </c>
      <c r="V765" s="103">
        <f>(Query2[[#This Row],[Column17]]/Q829)</f>
        <v>0</v>
      </c>
      <c r="W765" s="103" t="e">
        <f>(Query2[[#This Row],[Column10]]+Query2[[#This Row],[Column11]]/J821+K821)</f>
        <v>#VALUE!</v>
      </c>
      <c r="X765" s="104" t="e">
        <f>(Query2[[#This Row],[Column5]]+Query2[[#This Row],[Column6]])</f>
        <v>#VALUE!</v>
      </c>
      <c r="Y765" s="104" t="e">
        <f>(Query2[[#This Row],[Column7]]+Query2[[#This Row],[Column8]])</f>
        <v>#VALUE!</v>
      </c>
      <c r="Z765" s="104" t="e">
        <f>(Query2[[#This Row],[Column10]]+Query2[[#This Row],[Column11]])</f>
        <v>#VALUE!</v>
      </c>
      <c r="AA765" s="104" t="e">
        <f>(Query2[[#This Row],[Column12]]+Query2[[#This Row],[Column13]])</f>
        <v>#VALUE!</v>
      </c>
      <c r="AB765" s="104" t="e">
        <f t="shared" si="226"/>
        <v>#DIV/0!</v>
      </c>
      <c r="AC765" s="104" t="e">
        <f t="shared" si="227"/>
        <v>#DIV/0!</v>
      </c>
      <c r="AD765" s="104" t="e">
        <f t="shared" si="228"/>
        <v>#DIV/0!</v>
      </c>
      <c r="AE765" s="104">
        <f t="shared" si="229"/>
        <v>37862.021021213339</v>
      </c>
      <c r="AF765" s="104" t="e">
        <f>(Query2[[#This Row],[Column12]]+Query2[[#This Row],[Column13]]/I821)</f>
        <v>#VALUE!</v>
      </c>
      <c r="AG765" s="104">
        <f t="shared" si="230"/>
        <v>82582.185498210994</v>
      </c>
      <c r="AH765" s="102" t="s">
        <v>174</v>
      </c>
    </row>
    <row r="766" spans="1:34">
      <c r="A766" s="105" t="s">
        <v>203</v>
      </c>
      <c r="B766" s="101" t="s">
        <v>9</v>
      </c>
      <c r="C766" s="101" t="s">
        <v>88</v>
      </c>
      <c r="D766" s="101">
        <v>569299</v>
      </c>
      <c r="E766" s="101">
        <v>9039</v>
      </c>
      <c r="F766" s="101">
        <v>1289314</v>
      </c>
      <c r="G766" s="101">
        <v>380.37799999999999</v>
      </c>
      <c r="H766" s="101">
        <v>36812.3416</v>
      </c>
      <c r="I766" s="101">
        <v>63497037</v>
      </c>
      <c r="J766" s="101">
        <v>28428751</v>
      </c>
      <c r="K766" s="101">
        <v>16681729</v>
      </c>
      <c r="L766" s="101">
        <v>1280791.9778100001</v>
      </c>
      <c r="M766" s="101">
        <v>250183.71001000001</v>
      </c>
      <c r="N766" s="101">
        <f>SUM(Query2[[#This Row],[Column5]],Query2[[#This Row],[Column6]])</f>
        <v>1298353</v>
      </c>
      <c r="O766" s="101">
        <f>SUM(Query2[[#This Row],[Column7]],Query2[[#This Row],[Column8]])</f>
        <v>37192.719599999997</v>
      </c>
      <c r="P766" s="101">
        <f>SUM(Query2[[#This Row],[Column10]],Query2[[#This Row],[Column11]])</f>
        <v>45110480</v>
      </c>
      <c r="Q766" s="101">
        <f>SUM(Query2[[#This Row],[Column12]],Query2[[#This Row],[Column13]])</f>
        <v>1530975.6878200001</v>
      </c>
      <c r="R766" s="103" t="e">
        <f>(Query2[[#This Row],[Column4]]/D826)</f>
        <v>#VALUE!</v>
      </c>
      <c r="S766" s="103">
        <f>(Query2[[#This Row],[Column15]]/O830)</f>
        <v>95.50990070444378</v>
      </c>
      <c r="T766" s="103">
        <f>(Query2[[#This Row],[Column14]]/N830)</f>
        <v>107.89936009307738</v>
      </c>
      <c r="U766" s="103" t="e">
        <f>(Query2[[#This Row],[Column9]]/I826)</f>
        <v>#VALUE!</v>
      </c>
      <c r="V766" s="103">
        <f>(Query2[[#This Row],[Column17]]/Q830)</f>
        <v>4.463475056228889</v>
      </c>
      <c r="W766" s="103" t="e">
        <f>(Query2[[#This Row],[Column10]]+Query2[[#This Row],[Column11]]/J826+K826)</f>
        <v>#DIV/0!</v>
      </c>
      <c r="X766" s="104">
        <f>(Query2[[#This Row],[Column5]]+Query2[[#This Row],[Column6]])</f>
        <v>1298353</v>
      </c>
      <c r="Y766" s="104">
        <f>(Query2[[#This Row],[Column7]]+Query2[[#This Row],[Column8]])</f>
        <v>37192.719599999997</v>
      </c>
      <c r="Z766" s="104">
        <f>(Query2[[#This Row],[Column10]]+Query2[[#This Row],[Column11]])</f>
        <v>45110480</v>
      </c>
      <c r="AA766" s="104">
        <f>(Query2[[#This Row],[Column12]]+Query2[[#This Row],[Column13]])</f>
        <v>1530975.6878200001</v>
      </c>
      <c r="AB766" s="104" t="e">
        <f>(G826+H826/E826+F826)</f>
        <v>#DIV/0!</v>
      </c>
      <c r="AC766" s="104" t="e">
        <f>(G826+H826/D826)</f>
        <v>#VALUE!</v>
      </c>
      <c r="AD766" s="104" t="e">
        <f>(E826+F826/D826)</f>
        <v>#VALUE!</v>
      </c>
      <c r="AE766" s="104" t="e">
        <f>(L826+M826/J826+K826)</f>
        <v>#DIV/0!</v>
      </c>
      <c r="AF766" s="104" t="e">
        <f>(Query2[[#This Row],[Column12]]+Query2[[#This Row],[Column13]]/I826)</f>
        <v>#VALUE!</v>
      </c>
      <c r="AG766" s="104" t="e">
        <f>(J826+K826/I826)</f>
        <v>#VALUE!</v>
      </c>
      <c r="AH766" s="102" t="s">
        <v>174</v>
      </c>
    </row>
    <row r="767" spans="1:34">
      <c r="A767" s="105" t="s">
        <v>203</v>
      </c>
      <c r="B767" s="101" t="s">
        <v>10</v>
      </c>
      <c r="C767" s="101" t="s">
        <v>88</v>
      </c>
      <c r="D767" s="101">
        <v>168813</v>
      </c>
      <c r="E767" s="101">
        <v>11294</v>
      </c>
      <c r="F767" s="101">
        <v>387210</v>
      </c>
      <c r="G767" s="101">
        <v>652.82973279999999</v>
      </c>
      <c r="H767" s="101">
        <v>9619.1919029000001</v>
      </c>
      <c r="I767" s="101">
        <v>40951205</v>
      </c>
      <c r="J767" s="101">
        <v>19715706</v>
      </c>
      <c r="K767" s="101">
        <v>10134583</v>
      </c>
      <c r="L767" s="101">
        <v>741761.82575109997</v>
      </c>
      <c r="M767" s="101">
        <v>135028.56310209999</v>
      </c>
      <c r="N767" s="101">
        <f>SUM(Query2[[#This Row],[Column5]],Query2[[#This Row],[Column6]])</f>
        <v>398504</v>
      </c>
      <c r="O767" s="101">
        <f>SUM(Query2[[#This Row],[Column7]],Query2[[#This Row],[Column8]])</f>
        <v>10272.021635700001</v>
      </c>
      <c r="P767" s="101">
        <f>SUM(Query2[[#This Row],[Column10]],Query2[[#This Row],[Column11]])</f>
        <v>29850289</v>
      </c>
      <c r="Q767" s="101">
        <f>SUM(Query2[[#This Row],[Column12]],Query2[[#This Row],[Column13]])</f>
        <v>876790.38885320001</v>
      </c>
      <c r="R767" s="103" t="e">
        <f>(Query2[[#This Row],[Column4]]/D827)</f>
        <v>#VALUE!</v>
      </c>
      <c r="S767" s="103">
        <f>(Query2[[#This Row],[Column15]]/O831)</f>
        <v>0.40795235509383515</v>
      </c>
      <c r="T767" s="103">
        <f>(Query2[[#This Row],[Column14]]/N831)</f>
        <v>0.42560572110876388</v>
      </c>
      <c r="U767" s="103" t="e">
        <f>(Query2[[#This Row],[Column9]]/I827)</f>
        <v>#VALUE!</v>
      </c>
      <c r="V767" s="103">
        <f>(Query2[[#This Row],[Column17]]/Q831)</f>
        <v>0.54336737707153671</v>
      </c>
      <c r="W767" s="103" t="e">
        <f>(Query2[[#This Row],[Column10]]+Query2[[#This Row],[Column11]]/J827+K827)</f>
        <v>#VALUE!</v>
      </c>
      <c r="X767" s="104">
        <f>(Query2[[#This Row],[Column5]]+Query2[[#This Row],[Column6]])</f>
        <v>398504</v>
      </c>
      <c r="Y767" s="104">
        <f>(Query2[[#This Row],[Column7]]+Query2[[#This Row],[Column8]])</f>
        <v>10272.021635700001</v>
      </c>
      <c r="Z767" s="104">
        <f>(Query2[[#This Row],[Column10]]+Query2[[#This Row],[Column11]])</f>
        <v>29850289</v>
      </c>
      <c r="AA767" s="104">
        <f>(Query2[[#This Row],[Column12]]+Query2[[#This Row],[Column13]])</f>
        <v>876790.38885320001</v>
      </c>
      <c r="AB767" s="104" t="e">
        <f>(G827+H827/E827+F827)</f>
        <v>#VALUE!</v>
      </c>
      <c r="AC767" s="104" t="e">
        <f>(G827+H827/D827)</f>
        <v>#VALUE!</v>
      </c>
      <c r="AD767" s="104" t="e">
        <f>(E827+F827/D827)</f>
        <v>#VALUE!</v>
      </c>
      <c r="AE767" s="104" t="e">
        <f>(L827+M827/J827+K827)</f>
        <v>#VALUE!</v>
      </c>
      <c r="AF767" s="104" t="e">
        <f>(Query2[[#This Row],[Column12]]+Query2[[#This Row],[Column13]]/I827)</f>
        <v>#VALUE!</v>
      </c>
      <c r="AG767" s="104" t="e">
        <f>(J827+K827/I827)</f>
        <v>#VALUE!</v>
      </c>
      <c r="AH767" s="102" t="s">
        <v>174</v>
      </c>
    </row>
    <row r="768" spans="1:34">
      <c r="A768" s="105" t="s">
        <v>203</v>
      </c>
      <c r="B768" s="101" t="s">
        <v>11</v>
      </c>
      <c r="C768" s="101" t="s">
        <v>88</v>
      </c>
      <c r="D768" s="101">
        <v>17321</v>
      </c>
      <c r="E768" s="101">
        <v>44</v>
      </c>
      <c r="F768" s="101">
        <v>7762</v>
      </c>
      <c r="G768" s="101">
        <v>2.2130000000000001</v>
      </c>
      <c r="H768" s="101">
        <v>242.99394000000001</v>
      </c>
      <c r="I768" s="101">
        <v>9300936</v>
      </c>
      <c r="J768" s="101">
        <v>7347153</v>
      </c>
      <c r="K768" s="101">
        <v>4696028</v>
      </c>
      <c r="L768" s="101">
        <v>298712.40062999999</v>
      </c>
      <c r="M768" s="101">
        <v>61073.602680000004</v>
      </c>
      <c r="N768" s="101">
        <f>SUM(Query2[[#This Row],[Column5]],Query2[[#This Row],[Column6]])</f>
        <v>7806</v>
      </c>
      <c r="O768" s="101">
        <f>SUM(Query2[[#This Row],[Column7]],Query2[[#This Row],[Column8]])</f>
        <v>245.20694</v>
      </c>
      <c r="P768" s="101">
        <f>SUM(Query2[[#This Row],[Column10]],Query2[[#This Row],[Column11]])</f>
        <v>12043181</v>
      </c>
      <c r="Q768" s="101">
        <f>SUM(Query2[[#This Row],[Column12]],Query2[[#This Row],[Column13]])</f>
        <v>359786.00331</v>
      </c>
      <c r="R768" s="103" t="e">
        <f>(Query2[[#This Row],[Column4]]/#REF!)</f>
        <v>#REF!</v>
      </c>
      <c r="S768" s="103" t="e">
        <f>(Query2[[#This Row],[Column15]]/O832)</f>
        <v>#DIV/0!</v>
      </c>
      <c r="T768" s="103" t="e">
        <f>(Query2[[#This Row],[Column14]]/N832)</f>
        <v>#DIV/0!</v>
      </c>
      <c r="U768" s="103" t="e">
        <f>(Query2[[#This Row],[Column9]]/#REF!)</f>
        <v>#REF!</v>
      </c>
      <c r="V768" s="103">
        <f>(Query2[[#This Row],[Column17]]/Q832)</f>
        <v>0.63519881726992444</v>
      </c>
      <c r="W768" s="103" t="e">
        <f>(Query2[[#This Row],[Column10]]+Query2[[#This Row],[Column11]]/#REF!+#REF!)</f>
        <v>#REF!</v>
      </c>
      <c r="X768" s="104">
        <f>(Query2[[#This Row],[Column5]]+Query2[[#This Row],[Column6]])</f>
        <v>7806</v>
      </c>
      <c r="Y768" s="104">
        <f>(Query2[[#This Row],[Column7]]+Query2[[#This Row],[Column8]])</f>
        <v>245.20694</v>
      </c>
      <c r="Z768" s="104">
        <f>(Query2[[#This Row],[Column10]]+Query2[[#This Row],[Column11]])</f>
        <v>12043181</v>
      </c>
      <c r="AA768" s="104">
        <f>(Query2[[#This Row],[Column12]]+Query2[[#This Row],[Column13]])</f>
        <v>359786.00331</v>
      </c>
      <c r="AB768" s="104" t="e">
        <f>(#REF!+#REF!/#REF!+#REF!)</f>
        <v>#REF!</v>
      </c>
      <c r="AC768" s="104" t="e">
        <f>(#REF!+#REF!/#REF!)</f>
        <v>#REF!</v>
      </c>
      <c r="AD768" s="104" t="e">
        <f>(#REF!+#REF!/#REF!)</f>
        <v>#REF!</v>
      </c>
      <c r="AE768" s="104" t="e">
        <f>(#REF!+#REF!/#REF!+#REF!)</f>
        <v>#REF!</v>
      </c>
      <c r="AF768" s="104" t="e">
        <f>(Query2[[#This Row],[Column12]]+Query2[[#This Row],[Column13]]/#REF!)</f>
        <v>#REF!</v>
      </c>
      <c r="AG768" s="104" t="e">
        <f>(#REF!+#REF!/#REF!)</f>
        <v>#REF!</v>
      </c>
      <c r="AH768" s="102" t="s">
        <v>174</v>
      </c>
    </row>
    <row r="769" spans="1:34">
      <c r="A769" s="105" t="s">
        <v>203</v>
      </c>
      <c r="B769" s="101" t="s">
        <v>12</v>
      </c>
      <c r="C769" s="101" t="s">
        <v>88</v>
      </c>
      <c r="D769" s="101">
        <v>749386</v>
      </c>
      <c r="E769" s="101">
        <v>48994</v>
      </c>
      <c r="F769" s="101">
        <v>969074</v>
      </c>
      <c r="G769" s="101">
        <v>2198.1499087000002</v>
      </c>
      <c r="H769" s="101">
        <v>24581.849322599999</v>
      </c>
      <c r="I769" s="101">
        <v>39416147</v>
      </c>
      <c r="J769" s="101">
        <v>30786416</v>
      </c>
      <c r="K769" s="101">
        <v>14726095</v>
      </c>
      <c r="L769" s="101">
        <v>1322359.2510086</v>
      </c>
      <c r="M769" s="101">
        <v>226961.01574800003</v>
      </c>
      <c r="N769" s="101">
        <f>SUM(Query2[[#This Row],[Column5]],Query2[[#This Row],[Column6]])</f>
        <v>1018068</v>
      </c>
      <c r="O769" s="101">
        <f>SUM(Query2[[#This Row],[Column7]],Query2[[#This Row],[Column8]])</f>
        <v>26779.9992313</v>
      </c>
      <c r="P769" s="101">
        <f>SUM(Query2[[#This Row],[Column10]],Query2[[#This Row],[Column11]])</f>
        <v>45512511</v>
      </c>
      <c r="Q769" s="101">
        <f>SUM(Query2[[#This Row],[Column12]],Query2[[#This Row],[Column13]])</f>
        <v>1549320.2667566</v>
      </c>
      <c r="R769" s="103" t="e">
        <f>(Query2[[#This Row],[Column4]]/#REF!)</f>
        <v>#REF!</v>
      </c>
      <c r="S769" s="103">
        <f>(Query2[[#This Row],[Column15]]/O833)</f>
        <v>6.1906884366832058</v>
      </c>
      <c r="T769" s="103">
        <f>(Query2[[#This Row],[Column14]]/N833)</f>
        <v>6.1949263412823496</v>
      </c>
      <c r="U769" s="103" t="e">
        <f>(Query2[[#This Row],[Column9]]/#REF!)</f>
        <v>#REF!</v>
      </c>
      <c r="V769" s="103">
        <f>(Query2[[#This Row],[Column17]]/Q833)</f>
        <v>1.5189192790393484</v>
      </c>
      <c r="W769" s="103" t="e">
        <f>(Query2[[#This Row],[Column10]]+Query2[[#This Row],[Column11]]/#REF!+#REF!)</f>
        <v>#REF!</v>
      </c>
      <c r="X769" s="104">
        <f>(Query2[[#This Row],[Column5]]+Query2[[#This Row],[Column6]])</f>
        <v>1018068</v>
      </c>
      <c r="Y769" s="104">
        <f>(Query2[[#This Row],[Column7]]+Query2[[#This Row],[Column8]])</f>
        <v>26779.9992313</v>
      </c>
      <c r="Z769" s="104">
        <f>(Query2[[#This Row],[Column10]]+Query2[[#This Row],[Column11]])</f>
        <v>45512511</v>
      </c>
      <c r="AA769" s="104">
        <f>(Query2[[#This Row],[Column12]]+Query2[[#This Row],[Column13]])</f>
        <v>1549320.2667566</v>
      </c>
      <c r="AB769" s="104" t="e">
        <f>(#REF!+#REF!/#REF!+#REF!)</f>
        <v>#REF!</v>
      </c>
      <c r="AC769" s="104" t="e">
        <f>(#REF!+#REF!/#REF!)</f>
        <v>#REF!</v>
      </c>
      <c r="AD769" s="104" t="e">
        <f>(#REF!+#REF!/#REF!)</f>
        <v>#REF!</v>
      </c>
      <c r="AE769" s="104" t="e">
        <f>(#REF!+#REF!/#REF!+#REF!)</f>
        <v>#REF!</v>
      </c>
      <c r="AF769" s="104" t="e">
        <f>(Query2[[#This Row],[Column12]]+Query2[[#This Row],[Column13]]/#REF!)</f>
        <v>#REF!</v>
      </c>
      <c r="AG769" s="104" t="e">
        <f>(#REF!+#REF!/#REF!)</f>
        <v>#REF!</v>
      </c>
      <c r="AH769" s="102" t="s">
        <v>174</v>
      </c>
    </row>
    <row r="770" spans="1:34">
      <c r="A770" s="105" t="s">
        <v>203</v>
      </c>
      <c r="B770" s="101" t="s">
        <v>13</v>
      </c>
      <c r="C770" s="101" t="s">
        <v>88</v>
      </c>
      <c r="D770" s="101">
        <v>0</v>
      </c>
      <c r="E770" s="101">
        <v>0</v>
      </c>
      <c r="F770" s="101">
        <v>0</v>
      </c>
      <c r="G770" s="101">
        <v>0</v>
      </c>
      <c r="H770" s="101">
        <v>0</v>
      </c>
      <c r="I770" s="101">
        <v>26168405</v>
      </c>
      <c r="J770" s="101">
        <v>11196500</v>
      </c>
      <c r="K770" s="101">
        <v>5844910</v>
      </c>
      <c r="L770" s="101">
        <v>497092.80196000001</v>
      </c>
      <c r="M770" s="101">
        <v>89368.242630499997</v>
      </c>
      <c r="N770" s="101">
        <f>SUM(Query2[[#This Row],[Column5]],Query2[[#This Row],[Column6]])</f>
        <v>0</v>
      </c>
      <c r="O770" s="101">
        <f>SUM(Query2[[#This Row],[Column7]],Query2[[#This Row],[Column8]])</f>
        <v>0</v>
      </c>
      <c r="P770" s="101">
        <f>SUM(Query2[[#This Row],[Column10]],Query2[[#This Row],[Column11]])</f>
        <v>17041410</v>
      </c>
      <c r="Q770" s="101">
        <f>SUM(Query2[[#This Row],[Column12]],Query2[[#This Row],[Column13]])</f>
        <v>586461.04459049995</v>
      </c>
      <c r="R770" s="103" t="e">
        <f>(Query2[[#This Row],[Column4]]/#REF!)</f>
        <v>#REF!</v>
      </c>
      <c r="S770" s="103">
        <f>(Query2[[#This Row],[Column15]]/O834)</f>
        <v>0</v>
      </c>
      <c r="T770" s="103">
        <f>(Query2[[#This Row],[Column14]]/N834)</f>
        <v>0</v>
      </c>
      <c r="U770" s="103" t="e">
        <f>(Query2[[#This Row],[Column9]]/#REF!)</f>
        <v>#REF!</v>
      </c>
      <c r="V770" s="103">
        <f>(Query2[[#This Row],[Column17]]/Q834)</f>
        <v>0.95828736263978442</v>
      </c>
      <c r="W770" s="103" t="e">
        <f>(Query2[[#This Row],[Column10]]+Query2[[#This Row],[Column11]]/#REF!+#REF!)</f>
        <v>#REF!</v>
      </c>
      <c r="X770" s="104">
        <f>(Query2[[#This Row],[Column5]]+Query2[[#This Row],[Column6]])</f>
        <v>0</v>
      </c>
      <c r="Y770" s="104">
        <f>(Query2[[#This Row],[Column7]]+Query2[[#This Row],[Column8]])</f>
        <v>0</v>
      </c>
      <c r="Z770" s="104">
        <f>(Query2[[#This Row],[Column10]]+Query2[[#This Row],[Column11]])</f>
        <v>17041410</v>
      </c>
      <c r="AA770" s="104">
        <f>(Query2[[#This Row],[Column12]]+Query2[[#This Row],[Column13]])</f>
        <v>586461.04459049995</v>
      </c>
      <c r="AB770" s="104" t="e">
        <f>(#REF!+#REF!/#REF!+#REF!)</f>
        <v>#REF!</v>
      </c>
      <c r="AC770" s="104" t="e">
        <f>(#REF!+#REF!/#REF!)</f>
        <v>#REF!</v>
      </c>
      <c r="AD770" s="104" t="e">
        <f>(#REF!+#REF!/#REF!)</f>
        <v>#REF!</v>
      </c>
      <c r="AE770" s="104" t="e">
        <f>(#REF!+#REF!/#REF!+#REF!)</f>
        <v>#REF!</v>
      </c>
      <c r="AF770" s="104" t="e">
        <f>(Query2[[#This Row],[Column12]]+Query2[[#This Row],[Column13]]/#REF!)</f>
        <v>#REF!</v>
      </c>
      <c r="AG770" s="104" t="e">
        <f>(#REF!+#REF!/#REF!)</f>
        <v>#REF!</v>
      </c>
      <c r="AH770" s="102" t="s">
        <v>174</v>
      </c>
    </row>
    <row r="771" spans="1:34">
      <c r="A771" s="105" t="s">
        <v>203</v>
      </c>
      <c r="B771" s="101" t="s">
        <v>15</v>
      </c>
      <c r="C771" s="101" t="s">
        <v>88</v>
      </c>
      <c r="D771" s="101">
        <v>108940</v>
      </c>
      <c r="E771" s="101">
        <v>2742</v>
      </c>
      <c r="F771" s="101">
        <v>177537</v>
      </c>
      <c r="G771" s="101">
        <v>170.20249999999999</v>
      </c>
      <c r="H771" s="101">
        <v>4542.5718900000002</v>
      </c>
      <c r="I771" s="101">
        <v>23600592</v>
      </c>
      <c r="J771" s="101">
        <v>21678669</v>
      </c>
      <c r="K771" s="101">
        <v>11384502</v>
      </c>
      <c r="L771" s="101">
        <v>975464.12888399989</v>
      </c>
      <c r="M771" s="101">
        <v>161008.67921530001</v>
      </c>
      <c r="N771" s="101">
        <f>SUM(Query2[[#This Row],[Column5]],Query2[[#This Row],[Column6]])</f>
        <v>180279</v>
      </c>
      <c r="O771" s="101">
        <f>SUM(Query2[[#This Row],[Column7]],Query2[[#This Row],[Column8]])</f>
        <v>4712.7743900000005</v>
      </c>
      <c r="P771" s="101">
        <f>SUM(Query2[[#This Row],[Column10]],Query2[[#This Row],[Column11]])</f>
        <v>33063171</v>
      </c>
      <c r="Q771" s="101">
        <f>SUM(Query2[[#This Row],[Column12]],Query2[[#This Row],[Column13]])</f>
        <v>1136472.8080992999</v>
      </c>
      <c r="R771" s="103" t="e">
        <f>(Query2[[#This Row],[Column4]]/#REF!)</f>
        <v>#REF!</v>
      </c>
      <c r="S771" s="103" t="e">
        <f>(Query2[[#This Row],[Column15]]/O835)</f>
        <v>#DIV/0!</v>
      </c>
      <c r="T771" s="103" t="e">
        <f>(Query2[[#This Row],[Column14]]/N835)</f>
        <v>#DIV/0!</v>
      </c>
      <c r="U771" s="103" t="e">
        <f>(Query2[[#This Row],[Column9]]/#REF!)</f>
        <v>#REF!</v>
      </c>
      <c r="V771" s="103">
        <f>(Query2[[#This Row],[Column17]]/Q835)</f>
        <v>14.249125272475013</v>
      </c>
      <c r="W771" s="103" t="e">
        <f>(Query2[[#This Row],[Column10]]+Query2[[#This Row],[Column11]]/#REF!+#REF!)</f>
        <v>#REF!</v>
      </c>
      <c r="X771" s="104">
        <f>(Query2[[#This Row],[Column5]]+Query2[[#This Row],[Column6]])</f>
        <v>180279</v>
      </c>
      <c r="Y771" s="104">
        <f>(Query2[[#This Row],[Column7]]+Query2[[#This Row],[Column8]])</f>
        <v>4712.7743900000005</v>
      </c>
      <c r="Z771" s="104">
        <f>(Query2[[#This Row],[Column10]]+Query2[[#This Row],[Column11]])</f>
        <v>33063171</v>
      </c>
      <c r="AA771" s="104">
        <f>(Query2[[#This Row],[Column12]]+Query2[[#This Row],[Column13]])</f>
        <v>1136472.8080992999</v>
      </c>
      <c r="AB771" s="104" t="e">
        <f>(#REF!+#REF!/#REF!+#REF!)</f>
        <v>#REF!</v>
      </c>
      <c r="AC771" s="104" t="e">
        <f>(#REF!+#REF!/#REF!)</f>
        <v>#REF!</v>
      </c>
      <c r="AD771" s="104" t="e">
        <f>(#REF!+#REF!/#REF!)</f>
        <v>#REF!</v>
      </c>
      <c r="AE771" s="104" t="e">
        <f>(#REF!+#REF!/#REF!+#REF!)</f>
        <v>#REF!</v>
      </c>
      <c r="AF771" s="104" t="e">
        <f>(Query2[[#This Row],[Column12]]+Query2[[#This Row],[Column13]]/#REF!)</f>
        <v>#REF!</v>
      </c>
      <c r="AG771" s="104" t="e">
        <f>(#REF!+#REF!/#REF!)</f>
        <v>#REF!</v>
      </c>
      <c r="AH771" s="102" t="s">
        <v>174</v>
      </c>
    </row>
    <row r="772" spans="1:34">
      <c r="A772" s="105" t="s">
        <v>203</v>
      </c>
      <c r="B772" s="101" t="s">
        <v>16</v>
      </c>
      <c r="C772" s="101" t="s">
        <v>88</v>
      </c>
      <c r="D772" s="101">
        <v>60894</v>
      </c>
      <c r="E772" s="101">
        <v>555</v>
      </c>
      <c r="F772" s="101">
        <v>78182</v>
      </c>
      <c r="G772" s="101">
        <v>25.886780000000002</v>
      </c>
      <c r="H772" s="101">
        <v>1546.7407900000001</v>
      </c>
      <c r="I772" s="101">
        <v>18932764</v>
      </c>
      <c r="J772" s="101">
        <v>13293114</v>
      </c>
      <c r="K772" s="101">
        <v>5465443</v>
      </c>
      <c r="L772" s="101">
        <v>557583.66200000001</v>
      </c>
      <c r="M772" s="101">
        <v>84635.707590000005</v>
      </c>
      <c r="N772" s="101">
        <f>SUM(Query2[[#This Row],[Column5]],Query2[[#This Row],[Column6]])</f>
        <v>78737</v>
      </c>
      <c r="O772" s="101">
        <f>SUM(Query2[[#This Row],[Column7]],Query2[[#This Row],[Column8]])</f>
        <v>1572.6275700000001</v>
      </c>
      <c r="P772" s="101">
        <f>SUM(Query2[[#This Row],[Column10]],Query2[[#This Row],[Column11]])</f>
        <v>18758557</v>
      </c>
      <c r="Q772" s="101">
        <f>SUM(Query2[[#This Row],[Column12]],Query2[[#This Row],[Column13]])</f>
        <v>642219.36959000002</v>
      </c>
      <c r="R772" s="103">
        <f>(Query2[[#This Row],[Column4]]/D828)</f>
        <v>0.10234990982571908</v>
      </c>
      <c r="S772" s="103">
        <f>(Query2[[#This Row],[Column15]]/O836)</f>
        <v>0.12550642912105864</v>
      </c>
      <c r="T772" s="103">
        <f>(Query2[[#This Row],[Column14]]/N836)</f>
        <v>0.15642439232748259</v>
      </c>
      <c r="U772" s="103">
        <f>(Query2[[#This Row],[Column9]]/I828)</f>
        <v>0.29380832933485934</v>
      </c>
      <c r="V772" s="103">
        <f>(Query2[[#This Row],[Column17]]/Q836)</f>
        <v>0.36584864836998543</v>
      </c>
      <c r="W772" s="103">
        <f>(Query2[[#This Row],[Column10]]+Query2[[#This Row],[Column11]]/J828+K828)</f>
        <v>28330549.20105819</v>
      </c>
      <c r="X772" s="104">
        <f>(Query2[[#This Row],[Column5]]+Query2[[#This Row],[Column6]])</f>
        <v>78737</v>
      </c>
      <c r="Y772" s="104">
        <f>(Query2[[#This Row],[Column7]]+Query2[[#This Row],[Column8]])</f>
        <v>1572.6275700000001</v>
      </c>
      <c r="Z772" s="104">
        <f>(Query2[[#This Row],[Column10]]+Query2[[#This Row],[Column11]])</f>
        <v>18758557</v>
      </c>
      <c r="AA772" s="104">
        <f>(Query2[[#This Row],[Column12]]+Query2[[#This Row],[Column13]])</f>
        <v>642219.36959000002</v>
      </c>
      <c r="AB772" s="104">
        <f t="shared" ref="AB772:AB777" si="232">(G828+H828/E828+F828)</f>
        <v>1318408.9744039914</v>
      </c>
      <c r="AC772" s="104">
        <f t="shared" ref="AC772:AC777" si="233">(G828+H828/D828)</f>
        <v>391.64405405629378</v>
      </c>
      <c r="AD772" s="104">
        <f t="shared" ref="AD772:AD777" si="234">(E828+F828/D828)</f>
        <v>8941.2153005501223</v>
      </c>
      <c r="AE772" s="104">
        <f t="shared" ref="AE772:AE777" si="235">(L828+M828/J828+K828)</f>
        <v>16273369.344326928</v>
      </c>
      <c r="AF772" s="104">
        <f>(Query2[[#This Row],[Column12]]+Query2[[#This Row],[Column13]]/I828)</f>
        <v>557583.66331342026</v>
      </c>
      <c r="AG772" s="104">
        <f t="shared" ref="AG772:AG777" si="236">(J828+K828/I828)</f>
        <v>27183389.233358618</v>
      </c>
      <c r="AH772" s="102" t="s">
        <v>174</v>
      </c>
    </row>
    <row r="773" spans="1:34">
      <c r="A773" s="105" t="s">
        <v>203</v>
      </c>
      <c r="B773" s="101" t="s">
        <v>18</v>
      </c>
      <c r="C773" s="101" t="s">
        <v>88</v>
      </c>
      <c r="D773" s="101">
        <v>0</v>
      </c>
      <c r="E773" s="101">
        <v>0</v>
      </c>
      <c r="F773" s="101">
        <v>0</v>
      </c>
      <c r="G773" s="101">
        <v>0</v>
      </c>
      <c r="H773" s="101">
        <v>0</v>
      </c>
      <c r="I773" s="101">
        <v>3125249</v>
      </c>
      <c r="J773" s="101">
        <v>1529810</v>
      </c>
      <c r="K773" s="101">
        <v>968551</v>
      </c>
      <c r="L773" s="101">
        <v>65846.285999999993</v>
      </c>
      <c r="M773" s="101">
        <v>15795.7101654</v>
      </c>
      <c r="N773" s="101">
        <f>SUM(Query2[[#This Row],[Column5]],Query2[[#This Row],[Column6]])</f>
        <v>0</v>
      </c>
      <c r="O773" s="101">
        <f>SUM(Query2[[#This Row],[Column7]],Query2[[#This Row],[Column8]])</f>
        <v>0</v>
      </c>
      <c r="P773" s="101">
        <f>SUM(Query2[[#This Row],[Column10]],Query2[[#This Row],[Column11]])</f>
        <v>2498361</v>
      </c>
      <c r="Q773" s="101">
        <f>SUM(Query2[[#This Row],[Column12]],Query2[[#This Row],[Column13]])</f>
        <v>81641.996165399993</v>
      </c>
      <c r="R773" s="103">
        <f>(Query2[[#This Row],[Column4]]/D829)</f>
        <v>0</v>
      </c>
      <c r="S773" s="103" t="e">
        <f>(Query2[[#This Row],[Column15]]/O837)</f>
        <v>#DIV/0!</v>
      </c>
      <c r="T773" s="103" t="e">
        <f>(Query2[[#This Row],[Column14]]/N837)</f>
        <v>#DIV/0!</v>
      </c>
      <c r="U773" s="103">
        <f>(Query2[[#This Row],[Column9]]/I829)</f>
        <v>7.5542215742304242E-2</v>
      </c>
      <c r="V773" s="103">
        <f>(Query2[[#This Row],[Column17]]/Q837)</f>
        <v>0.25549322263509361</v>
      </c>
      <c r="W773" s="103">
        <f>(Query2[[#This Row],[Column10]]+Query2[[#This Row],[Column11]]/J829+K829)</f>
        <v>10963537.05218141</v>
      </c>
      <c r="X773" s="104">
        <f>(Query2[[#This Row],[Column5]]+Query2[[#This Row],[Column6]])</f>
        <v>0</v>
      </c>
      <c r="Y773" s="104">
        <f>(Query2[[#This Row],[Column7]]+Query2[[#This Row],[Column8]])</f>
        <v>0</v>
      </c>
      <c r="Z773" s="104">
        <f>(Query2[[#This Row],[Column10]]+Query2[[#This Row],[Column11]])</f>
        <v>2498361</v>
      </c>
      <c r="AA773" s="104">
        <f>(Query2[[#This Row],[Column12]]+Query2[[#This Row],[Column13]])</f>
        <v>81641.996165399993</v>
      </c>
      <c r="AB773" s="104">
        <f t="shared" si="232"/>
        <v>249771.54286656232</v>
      </c>
      <c r="AC773" s="104">
        <f t="shared" si="233"/>
        <v>602.93632440236092</v>
      </c>
      <c r="AD773" s="104">
        <f t="shared" si="234"/>
        <v>10423.476892437364</v>
      </c>
      <c r="AE773" s="104">
        <f t="shared" si="235"/>
        <v>10141430.19084166</v>
      </c>
      <c r="AF773" s="104">
        <f>(Query2[[#This Row],[Column12]]+Query2[[#This Row],[Column13]]/I829)</f>
        <v>65846.286381807309</v>
      </c>
      <c r="AG773" s="104">
        <f t="shared" si="236"/>
        <v>18561227.228028115</v>
      </c>
      <c r="AH773" s="102" t="s">
        <v>174</v>
      </c>
    </row>
    <row r="774" spans="1:34">
      <c r="A774" s="105" t="s">
        <v>203</v>
      </c>
      <c r="B774" s="101" t="s">
        <v>19</v>
      </c>
      <c r="C774" s="101" t="s">
        <v>88</v>
      </c>
      <c r="D774" s="101">
        <v>365695</v>
      </c>
      <c r="E774" s="101">
        <v>3113</v>
      </c>
      <c r="F774" s="101">
        <v>553566</v>
      </c>
      <c r="G774" s="101">
        <v>92.050575899999998</v>
      </c>
      <c r="H774" s="101">
        <v>13452.446443300001</v>
      </c>
      <c r="I774" s="101">
        <v>43759652</v>
      </c>
      <c r="J774" s="101">
        <v>35835065</v>
      </c>
      <c r="K774" s="101">
        <v>15802753</v>
      </c>
      <c r="L774" s="101">
        <v>1558525.7653528</v>
      </c>
      <c r="M774" s="101">
        <v>270356.5018493</v>
      </c>
      <c r="N774" s="101">
        <f>SUM(Query2[[#This Row],[Column5]],Query2[[#This Row],[Column6]])</f>
        <v>556679</v>
      </c>
      <c r="O774" s="101">
        <f>SUM(Query2[[#This Row],[Column7]],Query2[[#This Row],[Column8]])</f>
        <v>13544.497019200002</v>
      </c>
      <c r="P774" s="101">
        <f>SUM(Query2[[#This Row],[Column10]],Query2[[#This Row],[Column11]])</f>
        <v>51637818</v>
      </c>
      <c r="Q774" s="101">
        <f>SUM(Query2[[#This Row],[Column12]],Query2[[#This Row],[Column13]])</f>
        <v>1828882.2672021</v>
      </c>
      <c r="R774" s="103">
        <f>(Query2[[#This Row],[Column4]]/D830)</f>
        <v>16.311106155218553</v>
      </c>
      <c r="S774" s="103">
        <f>(Query2[[#This Row],[Column15]]/O838)</f>
        <v>0.70744323739289083</v>
      </c>
      <c r="T774" s="103">
        <f>(Query2[[#This Row],[Column14]]/N838)</f>
        <v>0.78618538123026338</v>
      </c>
      <c r="U774" s="103">
        <f>(Query2[[#This Row],[Column9]]/I830)</f>
        <v>4.6332215852668313</v>
      </c>
      <c r="V774" s="103">
        <f>(Query2[[#This Row],[Column17]]/Q838)</f>
        <v>1.1098762615873115</v>
      </c>
      <c r="W774" s="103">
        <f>(Query2[[#This Row],[Column10]]+Query2[[#This Row],[Column11]]/J830+K830)</f>
        <v>40103613.273773484</v>
      </c>
      <c r="X774" s="104">
        <f>(Query2[[#This Row],[Column5]]+Query2[[#This Row],[Column6]])</f>
        <v>556679</v>
      </c>
      <c r="Y774" s="104">
        <f>(Query2[[#This Row],[Column7]]+Query2[[#This Row],[Column8]])</f>
        <v>13544.497019200002</v>
      </c>
      <c r="Z774" s="104">
        <f>(Query2[[#This Row],[Column10]]+Query2[[#This Row],[Column11]])</f>
        <v>51637818</v>
      </c>
      <c r="AA774" s="104">
        <f>(Query2[[#This Row],[Column12]]+Query2[[#This Row],[Column13]])</f>
        <v>1828882.2672021</v>
      </c>
      <c r="AB774" s="104">
        <f t="shared" si="232"/>
        <v>11966.885255866666</v>
      </c>
      <c r="AC774" s="104">
        <f t="shared" si="233"/>
        <v>3.7602020156110614</v>
      </c>
      <c r="AD774" s="104">
        <f t="shared" si="234"/>
        <v>75.533363068688672</v>
      </c>
      <c r="AE774" s="104">
        <f t="shared" si="235"/>
        <v>4555103.5845707189</v>
      </c>
      <c r="AF774" s="104">
        <f>(Query2[[#This Row],[Column12]]+Query2[[#This Row],[Column13]]/I830)</f>
        <v>1558525.7939778352</v>
      </c>
      <c r="AG774" s="104">
        <f t="shared" si="236"/>
        <v>6950012.4519487377</v>
      </c>
      <c r="AH774" s="102" t="s">
        <v>174</v>
      </c>
    </row>
    <row r="775" spans="1:34">
      <c r="A775" s="105" t="s">
        <v>203</v>
      </c>
      <c r="B775" s="101" t="s">
        <v>21</v>
      </c>
      <c r="C775" s="101" t="s">
        <v>88</v>
      </c>
      <c r="D775" s="101">
        <v>0</v>
      </c>
      <c r="E775" s="101">
        <v>0</v>
      </c>
      <c r="F775" s="101">
        <v>0</v>
      </c>
      <c r="G775" s="101">
        <v>0</v>
      </c>
      <c r="H775" s="101">
        <v>0</v>
      </c>
      <c r="I775" s="101">
        <v>9873976</v>
      </c>
      <c r="J775" s="101">
        <v>6491248</v>
      </c>
      <c r="K775" s="101">
        <v>3562613</v>
      </c>
      <c r="L775" s="101">
        <v>275775.17018000002</v>
      </c>
      <c r="M775" s="101">
        <v>54014.819510000001</v>
      </c>
      <c r="N775" s="101">
        <f>SUM(Query2[[#This Row],[Column5]],Query2[[#This Row],[Column6]])</f>
        <v>0</v>
      </c>
      <c r="O775" s="101">
        <f>SUM(Query2[[#This Row],[Column7]],Query2[[#This Row],[Column8]])</f>
        <v>0</v>
      </c>
      <c r="P775" s="101">
        <f>SUM(Query2[[#This Row],[Column10]],Query2[[#This Row],[Column11]])</f>
        <v>10053861</v>
      </c>
      <c r="Q775" s="101">
        <f>SUM(Query2[[#This Row],[Column12]],Query2[[#This Row],[Column13]])</f>
        <v>329789.98969000002</v>
      </c>
      <c r="R775" s="103">
        <f>(Query2[[#This Row],[Column4]]/D831)</f>
        <v>0</v>
      </c>
      <c r="S775" s="103">
        <f>(Query2[[#This Row],[Column15]]/O839)</f>
        <v>0</v>
      </c>
      <c r="T775" s="103">
        <f>(Query2[[#This Row],[Column14]]/N839)</f>
        <v>0</v>
      </c>
      <c r="U775" s="103">
        <f>(Query2[[#This Row],[Column9]]/I831)</f>
        <v>0.24671244991904995</v>
      </c>
      <c r="V775" s="103">
        <f>(Query2[[#This Row],[Column17]]/Q839)</f>
        <v>3.0716513254690686E-2</v>
      </c>
      <c r="W775" s="103">
        <f>(Query2[[#This Row],[Column10]]+Query2[[#This Row],[Column11]]/J831+K831)</f>
        <v>23772923.114410754</v>
      </c>
      <c r="X775" s="104">
        <f>(Query2[[#This Row],[Column5]]+Query2[[#This Row],[Column6]])</f>
        <v>0</v>
      </c>
      <c r="Y775" s="104">
        <f>(Query2[[#This Row],[Column7]]+Query2[[#This Row],[Column8]])</f>
        <v>0</v>
      </c>
      <c r="Z775" s="104">
        <f>(Query2[[#This Row],[Column10]]+Query2[[#This Row],[Column11]])</f>
        <v>10053861</v>
      </c>
      <c r="AA775" s="104">
        <f>(Query2[[#This Row],[Column12]]+Query2[[#This Row],[Column13]])</f>
        <v>329789.98969000002</v>
      </c>
      <c r="AB775" s="104">
        <f t="shared" si="232"/>
        <v>889217.06204412109</v>
      </c>
      <c r="AC775" s="104">
        <f t="shared" si="233"/>
        <v>2282.6285220423811</v>
      </c>
      <c r="AD775" s="104">
        <f t="shared" si="234"/>
        <v>49389.165561469214</v>
      </c>
      <c r="AE775" s="104">
        <f t="shared" si="235"/>
        <v>18629826.147655956</v>
      </c>
      <c r="AF775" s="104">
        <f>(Query2[[#This Row],[Column12]]+Query2[[#This Row],[Column13]]/I831)</f>
        <v>275775.17152962135</v>
      </c>
      <c r="AG775" s="104">
        <f t="shared" si="236"/>
        <v>31138795.431802183</v>
      </c>
      <c r="AH775" s="102" t="s">
        <v>174</v>
      </c>
    </row>
    <row r="776" spans="1:34">
      <c r="A776" s="105" t="s">
        <v>203</v>
      </c>
      <c r="B776" s="101" t="s">
        <v>22</v>
      </c>
      <c r="C776" s="101" t="s">
        <v>88</v>
      </c>
      <c r="D776" s="101">
        <v>500726</v>
      </c>
      <c r="E776" s="101">
        <v>7825</v>
      </c>
      <c r="F776" s="101">
        <v>709518</v>
      </c>
      <c r="G776" s="101">
        <v>393.66066909999995</v>
      </c>
      <c r="H776" s="101">
        <v>18571.4440049</v>
      </c>
      <c r="I776" s="101">
        <v>44278528</v>
      </c>
      <c r="J776" s="101">
        <v>46370887</v>
      </c>
      <c r="K776" s="101">
        <v>20068323</v>
      </c>
      <c r="L776" s="101">
        <v>1398129.73291</v>
      </c>
      <c r="M776" s="101">
        <v>368852.72748489998</v>
      </c>
      <c r="N776" s="101">
        <f>SUM(Query2[[#This Row],[Column5]],Query2[[#This Row],[Column6]])</f>
        <v>717343</v>
      </c>
      <c r="O776" s="101">
        <f>SUM(Query2[[#This Row],[Column7]],Query2[[#This Row],[Column8]])</f>
        <v>18965.104674000002</v>
      </c>
      <c r="P776" s="101">
        <f>SUM(Query2[[#This Row],[Column10]],Query2[[#This Row],[Column11]])</f>
        <v>66439210</v>
      </c>
      <c r="Q776" s="101">
        <f>SUM(Query2[[#This Row],[Column12]],Query2[[#This Row],[Column13]])</f>
        <v>1766982.4603949001</v>
      </c>
      <c r="R776" s="103" t="e">
        <f>(Query2[[#This Row],[Column4]]/D832)</f>
        <v>#DIV/0!</v>
      </c>
      <c r="S776" s="103">
        <f>(Query2[[#This Row],[Column15]]/O840)</f>
        <v>3.6038787288942185E-2</v>
      </c>
      <c r="T776" s="103">
        <f>(Query2[[#This Row],[Column14]]/N840)</f>
        <v>5.1362209102759647E-2</v>
      </c>
      <c r="U776" s="103">
        <f>(Query2[[#This Row],[Column9]]/I832)</f>
        <v>1.678338850215521</v>
      </c>
      <c r="V776" s="103">
        <f>(Query2[[#This Row],[Column17]]/Q840)</f>
        <v>1.0516346890338024</v>
      </c>
      <c r="W776" s="103">
        <f>(Query2[[#This Row],[Column10]]+Query2[[#This Row],[Column11]]/J832+K832)</f>
        <v>51734717.877263218</v>
      </c>
      <c r="X776" s="104">
        <f>(Query2[[#This Row],[Column5]]+Query2[[#This Row],[Column6]])</f>
        <v>717343</v>
      </c>
      <c r="Y776" s="104">
        <f>(Query2[[#This Row],[Column7]]+Query2[[#This Row],[Column8]])</f>
        <v>18965.104674000002</v>
      </c>
      <c r="Z776" s="104">
        <f>(Query2[[#This Row],[Column10]]+Query2[[#This Row],[Column11]])</f>
        <v>66439210</v>
      </c>
      <c r="AA776" s="104">
        <f>(Query2[[#This Row],[Column12]]+Query2[[#This Row],[Column13]])</f>
        <v>1766982.4603949001</v>
      </c>
      <c r="AB776" s="104" t="e">
        <f t="shared" si="232"/>
        <v>#DIV/0!</v>
      </c>
      <c r="AC776" s="104" t="e">
        <f t="shared" si="233"/>
        <v>#DIV/0!</v>
      </c>
      <c r="AD776" s="104" t="e">
        <f t="shared" si="234"/>
        <v>#DIV/0!</v>
      </c>
      <c r="AE776" s="104">
        <f t="shared" si="235"/>
        <v>5845673.5549550047</v>
      </c>
      <c r="AF776" s="104">
        <f>(Query2[[#This Row],[Column12]]+Query2[[#This Row],[Column13]]/I832)</f>
        <v>1398129.7468910399</v>
      </c>
      <c r="AG776" s="104">
        <f t="shared" si="236"/>
        <v>10690202.203311244</v>
      </c>
      <c r="AH776" s="102" t="s">
        <v>174</v>
      </c>
    </row>
    <row r="777" spans="1:34">
      <c r="A777" s="105" t="s">
        <v>203</v>
      </c>
      <c r="B777" s="101" t="s">
        <v>25</v>
      </c>
      <c r="C777" s="101" t="s">
        <v>88</v>
      </c>
      <c r="D777" s="101">
        <v>11641581</v>
      </c>
      <c r="E777" s="101">
        <v>92774</v>
      </c>
      <c r="F777" s="101">
        <v>34593004</v>
      </c>
      <c r="G777" s="101">
        <v>3447.4038469000002</v>
      </c>
      <c r="H777" s="101">
        <v>1214308.808311</v>
      </c>
      <c r="I777" s="101">
        <v>292716565</v>
      </c>
      <c r="J777" s="101">
        <v>194335246</v>
      </c>
      <c r="K777" s="101">
        <v>110437041</v>
      </c>
      <c r="L777" s="101">
        <v>9592760.9932642989</v>
      </c>
      <c r="M777" s="101">
        <v>1795037.2009399999</v>
      </c>
      <c r="N777" s="101">
        <f>SUM(Query2[[#This Row],[Column5]],Query2[[#This Row],[Column6]])</f>
        <v>34685778</v>
      </c>
      <c r="O777" s="101">
        <f>SUM(Query2[[#This Row],[Column7]],Query2[[#This Row],[Column8]])</f>
        <v>1217756.2121579</v>
      </c>
      <c r="P777" s="101">
        <f>SUM(Query2[[#This Row],[Column10]],Query2[[#This Row],[Column11]])</f>
        <v>304772287</v>
      </c>
      <c r="Q777" s="101">
        <f>SUM(Query2[[#This Row],[Column12]],Query2[[#This Row],[Column13]])</f>
        <v>11387798.194204299</v>
      </c>
      <c r="R777" s="103">
        <f>(Query2[[#This Row],[Column4]]/D833)</f>
        <v>91.889565951804002</v>
      </c>
      <c r="S777" s="103" t="e">
        <f>(Query2[[#This Row],[Column15]]/O841)</f>
        <v>#DIV/0!</v>
      </c>
      <c r="T777" s="103" t="e">
        <f>(Query2[[#This Row],[Column14]]/N841)</f>
        <v>#DIV/0!</v>
      </c>
      <c r="U777" s="103">
        <f>(Query2[[#This Row],[Column9]]/I833)</f>
        <v>10.796621855537351</v>
      </c>
      <c r="V777" s="103">
        <f>(Query2[[#This Row],[Column17]]/Q841)</f>
        <v>87.715563650440131</v>
      </c>
      <c r="W777" s="103">
        <f>(Query2[[#This Row],[Column10]]+Query2[[#This Row],[Column11]]/J833+K833)</f>
        <v>203419275.770197</v>
      </c>
      <c r="X777" s="104">
        <f>(Query2[[#This Row],[Column5]]+Query2[[#This Row],[Column6]])</f>
        <v>34685778</v>
      </c>
      <c r="Y777" s="104">
        <f>(Query2[[#This Row],[Column7]]+Query2[[#This Row],[Column8]])</f>
        <v>1217756.2121579</v>
      </c>
      <c r="Z777" s="104">
        <f>(Query2[[#This Row],[Column10]]+Query2[[#This Row],[Column11]])</f>
        <v>304772287</v>
      </c>
      <c r="AA777" s="104">
        <f>(Query2[[#This Row],[Column12]]+Query2[[#This Row],[Column13]])</f>
        <v>11387798.194204299</v>
      </c>
      <c r="AB777" s="104">
        <f t="shared" si="232"/>
        <v>161581.00479916611</v>
      </c>
      <c r="AC777" s="104">
        <f t="shared" si="233"/>
        <v>190.63566042860185</v>
      </c>
      <c r="AD777" s="104">
        <f t="shared" si="234"/>
        <v>2951.2738789653567</v>
      </c>
      <c r="AE777" s="104">
        <f t="shared" si="235"/>
        <v>9972103.6132268533</v>
      </c>
      <c r="AF777" s="104">
        <f>(Query2[[#This Row],[Column12]]+Query2[[#This Row],[Column13]]/I833)</f>
        <v>9592761.059472844</v>
      </c>
      <c r="AG777" s="104">
        <f t="shared" si="236"/>
        <v>19139215.335057128</v>
      </c>
      <c r="AH777" s="102" t="s">
        <v>174</v>
      </c>
    </row>
    <row r="778" spans="1:34">
      <c r="A778" s="105" t="s">
        <v>203</v>
      </c>
      <c r="B778" s="101" t="s">
        <v>26</v>
      </c>
      <c r="C778" s="101" t="s">
        <v>89</v>
      </c>
      <c r="D778" s="101">
        <v>6937596</v>
      </c>
      <c r="E778" s="101">
        <v>34435</v>
      </c>
      <c r="F778" s="101">
        <v>14533021</v>
      </c>
      <c r="G778" s="101">
        <v>1671.5112735</v>
      </c>
      <c r="H778" s="101">
        <v>509072.38640999998</v>
      </c>
      <c r="I778" s="101">
        <v>23016877</v>
      </c>
      <c r="J778" s="101">
        <v>23195589</v>
      </c>
      <c r="K778" s="101">
        <v>22261343</v>
      </c>
      <c r="L778" s="101">
        <v>1335722.9244919</v>
      </c>
      <c r="M778" s="101">
        <v>445590.21505</v>
      </c>
      <c r="N778" s="101">
        <f>SUM(Query2[[#This Row],[Column5]],Query2[[#This Row],[Column6]])</f>
        <v>14567456</v>
      </c>
      <c r="O778" s="101">
        <f>SUM(Query2[[#This Row],[Column7]],Query2[[#This Row],[Column8]])</f>
        <v>510743.89768349996</v>
      </c>
      <c r="P778" s="101">
        <f>SUM(Query2[[#This Row],[Column10]],Query2[[#This Row],[Column11]])</f>
        <v>45456932</v>
      </c>
      <c r="Q778" s="101">
        <f>SUM(Query2[[#This Row],[Column12]],Query2[[#This Row],[Column13]])</f>
        <v>1781313.1395419</v>
      </c>
      <c r="R778" s="103" t="e">
        <f>(Query2[[#This Row],[Column4]]/D835)</f>
        <v>#DIV/0!</v>
      </c>
      <c r="S778" s="103" t="e">
        <f>(Query2[[#This Row],[Column15]]/O842)</f>
        <v>#DIV/0!</v>
      </c>
      <c r="T778" s="103" t="e">
        <f>(Query2[[#This Row],[Column14]]/N842)</f>
        <v>#DIV/0!</v>
      </c>
      <c r="U778" s="103">
        <f>(Query2[[#This Row],[Column9]]/I835)</f>
        <v>7.2860030249562051</v>
      </c>
      <c r="V778" s="103">
        <f>(Query2[[#This Row],[Column17]]/Q842)</f>
        <v>71.681599414632743</v>
      </c>
      <c r="W778" s="103">
        <f>(Query2[[#This Row],[Column10]]+Query2[[#This Row],[Column11]]/J835+K835)</f>
        <v>24117948.175277516</v>
      </c>
      <c r="X778" s="104">
        <f>(Query2[[#This Row],[Column5]]+Query2[[#This Row],[Column6]])</f>
        <v>14567456</v>
      </c>
      <c r="Y778" s="104">
        <f>(Query2[[#This Row],[Column7]]+Query2[[#This Row],[Column8]])</f>
        <v>510743.89768349996</v>
      </c>
      <c r="Z778" s="104">
        <f>(Query2[[#This Row],[Column10]]+Query2[[#This Row],[Column11]])</f>
        <v>45456932</v>
      </c>
      <c r="AA778" s="104">
        <f>(Query2[[#This Row],[Column12]]+Query2[[#This Row],[Column13]])</f>
        <v>1781313.1395419</v>
      </c>
      <c r="AB778" s="104" t="e">
        <f>(G835+H835/E835+F835)</f>
        <v>#DIV/0!</v>
      </c>
      <c r="AC778" s="104" t="e">
        <f>(G835+H835/D835)</f>
        <v>#DIV/0!</v>
      </c>
      <c r="AD778" s="104" t="e">
        <f>(E835+F835/D835)</f>
        <v>#DIV/0!</v>
      </c>
      <c r="AE778" s="104">
        <f>(L835+M835/J835+K835)</f>
        <v>986687.77250726521</v>
      </c>
      <c r="AF778" s="104">
        <f>(Query2[[#This Row],[Column12]]+Query2[[#This Row],[Column13]]/I835)</f>
        <v>1335723.0655436879</v>
      </c>
      <c r="AG778" s="104">
        <f>(J835+K835/I835)</f>
        <v>1466948.2919684183</v>
      </c>
      <c r="AH778" s="102" t="s">
        <v>174</v>
      </c>
    </row>
    <row r="779" spans="1:34">
      <c r="A779" s="105" t="s">
        <v>203</v>
      </c>
      <c r="B779" s="101" t="s">
        <v>27</v>
      </c>
      <c r="C779" s="101" t="s">
        <v>89</v>
      </c>
      <c r="D779" s="101">
        <v>0</v>
      </c>
      <c r="E779" s="101">
        <v>0</v>
      </c>
      <c r="F779" s="101">
        <v>0</v>
      </c>
      <c r="G779" s="101">
        <v>0</v>
      </c>
      <c r="H779" s="101">
        <v>0</v>
      </c>
      <c r="I779" s="101">
        <v>4425875</v>
      </c>
      <c r="J779" s="101">
        <v>2706081</v>
      </c>
      <c r="K779" s="101">
        <v>1134243</v>
      </c>
      <c r="L779" s="101">
        <v>113350.12288</v>
      </c>
      <c r="M779" s="101">
        <v>21321.477553699999</v>
      </c>
      <c r="N779" s="101">
        <f>SUM(Query2[[#This Row],[Column5]],Query2[[#This Row],[Column6]])</f>
        <v>0</v>
      </c>
      <c r="O779" s="101">
        <f>SUM(Query2[[#This Row],[Column7]],Query2[[#This Row],[Column8]])</f>
        <v>0</v>
      </c>
      <c r="P779" s="101">
        <f>SUM(Query2[[#This Row],[Column10]],Query2[[#This Row],[Column11]])</f>
        <v>3840324</v>
      </c>
      <c r="Q779" s="101">
        <f>SUM(Query2[[#This Row],[Column12]],Query2[[#This Row],[Column13]])</f>
        <v>134671.60043369999</v>
      </c>
      <c r="R779" s="103">
        <f>(Query2[[#This Row],[Column4]]/D836)</f>
        <v>0</v>
      </c>
      <c r="S779" s="103">
        <f>(Query2[[#This Row],[Column15]]/O843)</f>
        <v>0</v>
      </c>
      <c r="T779" s="103">
        <f>(Query2[[#This Row],[Column14]]/N843)</f>
        <v>0</v>
      </c>
      <c r="U779" s="103">
        <f>(Query2[[#This Row],[Column9]]/I836)</f>
        <v>0.10051833587081543</v>
      </c>
      <c r="V779" s="103">
        <f>(Query2[[#This Row],[Column17]]/Q843)</f>
        <v>0.99411098991666269</v>
      </c>
      <c r="W779" s="103">
        <f>(Query2[[#This Row],[Column10]]+Query2[[#This Row],[Column11]]/J836+K836)</f>
        <v>18482729.034898575</v>
      </c>
      <c r="X779" s="104">
        <f>(Query2[[#This Row],[Column5]]+Query2[[#This Row],[Column6]])</f>
        <v>0</v>
      </c>
      <c r="Y779" s="104">
        <f>(Query2[[#This Row],[Column7]]+Query2[[#This Row],[Column8]])</f>
        <v>0</v>
      </c>
      <c r="Z779" s="104">
        <f>(Query2[[#This Row],[Column10]]+Query2[[#This Row],[Column11]])</f>
        <v>3840324</v>
      </c>
      <c r="AA779" s="104">
        <f>(Query2[[#This Row],[Column12]]+Query2[[#This Row],[Column13]])</f>
        <v>134671.60043369999</v>
      </c>
      <c r="AB779" s="104">
        <f>(G836+H836/E836+F836)</f>
        <v>500074.44113314507</v>
      </c>
      <c r="AC779" s="104">
        <f>(G836+H836/D836)</f>
        <v>96.79738348089802</v>
      </c>
      <c r="AD779" s="104">
        <f>(E836+F836/D836)</f>
        <v>3382.3555455541218</v>
      </c>
      <c r="AE779" s="104">
        <f>(L836+M836/J836+K836)</f>
        <v>17256813.643208183</v>
      </c>
      <c r="AF779" s="104">
        <f>(Query2[[#This Row],[Column12]]+Query2[[#This Row],[Column13]]/I836)</f>
        <v>113350.1233642431</v>
      </c>
      <c r="AG779" s="104">
        <f>(J836+K836/I836)</f>
        <v>32501126.358311612</v>
      </c>
      <c r="AH779" s="102" t="s">
        <v>174</v>
      </c>
    </row>
    <row r="780" spans="1:34">
      <c r="A780" s="105" t="s">
        <v>203</v>
      </c>
      <c r="B780" s="101" t="s">
        <v>28</v>
      </c>
      <c r="C780" s="101" t="s">
        <v>89</v>
      </c>
      <c r="D780" s="101">
        <v>0</v>
      </c>
      <c r="E780" s="101">
        <v>0</v>
      </c>
      <c r="F780" s="101">
        <v>0</v>
      </c>
      <c r="G780" s="101">
        <v>0</v>
      </c>
      <c r="H780" s="101">
        <v>0</v>
      </c>
      <c r="I780" s="101">
        <v>762889</v>
      </c>
      <c r="J780" s="101">
        <v>493958</v>
      </c>
      <c r="K780" s="101">
        <v>319119</v>
      </c>
      <c r="L780" s="101">
        <v>21409.295686400001</v>
      </c>
      <c r="M780" s="101">
        <v>4846.6220899999998</v>
      </c>
      <c r="N780" s="101">
        <f>SUM(Query2[[#This Row],[Column5]],Query2[[#This Row],[Column6]])</f>
        <v>0</v>
      </c>
      <c r="O780" s="101">
        <f>SUM(Query2[[#This Row],[Column7]],Query2[[#This Row],[Column8]])</f>
        <v>0</v>
      </c>
      <c r="P780" s="101">
        <f>SUM(Query2[[#This Row],[Column10]],Query2[[#This Row],[Column11]])</f>
        <v>813077</v>
      </c>
      <c r="Q780" s="101">
        <f>SUM(Query2[[#This Row],[Column12]],Query2[[#This Row],[Column13]])</f>
        <v>26255.917776400001</v>
      </c>
      <c r="R780" s="103" t="e">
        <f>(Query2[[#This Row],[Column4]]/D837)</f>
        <v>#DIV/0!</v>
      </c>
      <c r="S780" s="103">
        <f>(Query2[[#This Row],[Column15]]/O844)</f>
        <v>0</v>
      </c>
      <c r="T780" s="103">
        <f>(Query2[[#This Row],[Column14]]/N844)</f>
        <v>0</v>
      </c>
      <c r="U780" s="103">
        <f>(Query2[[#This Row],[Column9]]/I837)</f>
        <v>7.6182161173979135E-2</v>
      </c>
      <c r="V780" s="103">
        <f>(Query2[[#This Row],[Column17]]/Q844)</f>
        <v>0.84567864784796065</v>
      </c>
      <c r="W780" s="103">
        <f>(Query2[[#This Row],[Column10]]+Query2[[#This Row],[Column11]]/J837+K837)</f>
        <v>3780416.0514097614</v>
      </c>
      <c r="X780" s="104">
        <f>(Query2[[#This Row],[Column5]]+Query2[[#This Row],[Column6]])</f>
        <v>0</v>
      </c>
      <c r="Y780" s="104">
        <f>(Query2[[#This Row],[Column7]]+Query2[[#This Row],[Column8]])</f>
        <v>0</v>
      </c>
      <c r="Z780" s="104">
        <f>(Query2[[#This Row],[Column10]]+Query2[[#This Row],[Column11]])</f>
        <v>813077</v>
      </c>
      <c r="AA780" s="104">
        <f>(Query2[[#This Row],[Column12]]+Query2[[#This Row],[Column13]])</f>
        <v>26255.917776400001</v>
      </c>
      <c r="AB780" s="104" t="e">
        <f>(G837+H837/E837+F837)</f>
        <v>#DIV/0!</v>
      </c>
      <c r="AC780" s="104" t="e">
        <f>(G837+H837/D837)</f>
        <v>#DIV/0!</v>
      </c>
      <c r="AD780" s="104" t="e">
        <f>(E837+F837/D837)</f>
        <v>#DIV/0!</v>
      </c>
      <c r="AE780" s="104">
        <f>(L837+M837/J837+K837)</f>
        <v>3554311.3651777348</v>
      </c>
      <c r="AF780" s="104">
        <f>(Query2[[#This Row],[Column12]]+Query2[[#This Row],[Column13]]/I837)</f>
        <v>21409.296170384099</v>
      </c>
      <c r="AG780" s="104">
        <f>(J837+K837/I837)</f>
        <v>6207362.3281859783</v>
      </c>
      <c r="AH780" s="102" t="s">
        <v>174</v>
      </c>
    </row>
    <row r="781" spans="1:34">
      <c r="A781" s="105" t="s">
        <v>203</v>
      </c>
      <c r="B781" s="101" t="s">
        <v>29</v>
      </c>
      <c r="C781" s="101" t="s">
        <v>89</v>
      </c>
      <c r="D781" s="101">
        <v>3321</v>
      </c>
      <c r="E781" s="101">
        <v>22</v>
      </c>
      <c r="F781" s="101">
        <v>2975</v>
      </c>
      <c r="G781" s="101">
        <v>0.91100000000000003</v>
      </c>
      <c r="H781" s="101">
        <v>58.589118899999995</v>
      </c>
      <c r="I781" s="101">
        <v>2262482</v>
      </c>
      <c r="J781" s="101">
        <v>2377168</v>
      </c>
      <c r="K781" s="101">
        <v>1244570</v>
      </c>
      <c r="L781" s="101">
        <v>113797.98813899999</v>
      </c>
      <c r="M781" s="101">
        <v>18974.413438900003</v>
      </c>
      <c r="N781" s="101">
        <f>SUM(Query2[[#This Row],[Column5]],Query2[[#This Row],[Column6]])</f>
        <v>2997</v>
      </c>
      <c r="O781" s="101">
        <f>SUM(Query2[[#This Row],[Column7]],Query2[[#This Row],[Column8]])</f>
        <v>59.500118899999997</v>
      </c>
      <c r="P781" s="101">
        <f>SUM(Query2[[#This Row],[Column10]],Query2[[#This Row],[Column11]])</f>
        <v>3621738</v>
      </c>
      <c r="Q781" s="101">
        <f>SUM(Query2[[#This Row],[Column12]],Query2[[#This Row],[Column13]])</f>
        <v>132772.40157789999</v>
      </c>
      <c r="R781" s="103">
        <f>(Query2[[#This Row],[Column4]]/D838)</f>
        <v>6.6358551980865719E-3</v>
      </c>
      <c r="S781" s="103">
        <f>(Query2[[#This Row],[Column15]]/O845)</f>
        <v>0.15478361976715493</v>
      </c>
      <c r="T781" s="103">
        <f>(Query2[[#This Row],[Column14]]/N845)</f>
        <v>0.1633420536298234</v>
      </c>
      <c r="U781" s="103">
        <f>(Query2[[#This Row],[Column9]]/I838)</f>
        <v>5.1249849363885207E-2</v>
      </c>
      <c r="V781" s="103">
        <f>(Query2[[#This Row],[Column17]]/Q845)</f>
        <v>5.8635006947118775</v>
      </c>
      <c r="W781" s="103">
        <f>(Query2[[#This Row],[Column10]]+Query2[[#This Row],[Column11]]/J838+K838)</f>
        <v>20249101.028300986</v>
      </c>
      <c r="X781" s="104">
        <f>(Query2[[#This Row],[Column5]]+Query2[[#This Row],[Column6]])</f>
        <v>2997</v>
      </c>
      <c r="Y781" s="104">
        <f>(Query2[[#This Row],[Column7]]+Query2[[#This Row],[Column8]])</f>
        <v>59.500118899999997</v>
      </c>
      <c r="Z781" s="104">
        <f>(Query2[[#This Row],[Column10]]+Query2[[#This Row],[Column11]])</f>
        <v>3621738</v>
      </c>
      <c r="AA781" s="104">
        <f>(Query2[[#This Row],[Column12]]+Query2[[#This Row],[Column13]])</f>
        <v>132772.40157789999</v>
      </c>
      <c r="AB781" s="104">
        <f>(G838+H838/E838+F838)</f>
        <v>700907.61534968636</v>
      </c>
      <c r="AC781" s="104">
        <f>(G838+H838/D838)</f>
        <v>382.16858812273438</v>
      </c>
      <c r="AD781" s="104">
        <f>(E838+F838/D838)</f>
        <v>7554.3997498316558</v>
      </c>
      <c r="AE781" s="104">
        <f>(L838+M838/J838+K838)</f>
        <v>19246004.933424834</v>
      </c>
      <c r="AF781" s="104">
        <f>(Query2[[#This Row],[Column12]]+Query2[[#This Row],[Column13]]/I838)</f>
        <v>113797.98856880931</v>
      </c>
      <c r="AG781" s="104">
        <f>(J838+K838/I838)</f>
        <v>43976210.404835872</v>
      </c>
      <c r="AH781" s="102" t="s">
        <v>174</v>
      </c>
    </row>
    <row r="782" spans="1:34">
      <c r="A782" s="105" t="s">
        <v>203</v>
      </c>
      <c r="B782" s="101" t="s">
        <v>30</v>
      </c>
      <c r="C782" s="101" t="s">
        <v>89</v>
      </c>
      <c r="D782" s="101">
        <v>5666</v>
      </c>
      <c r="E782" s="101">
        <v>368</v>
      </c>
      <c r="F782" s="101">
        <v>16109</v>
      </c>
      <c r="G782" s="101">
        <v>24.391999999999999</v>
      </c>
      <c r="H782" s="101">
        <v>397.80588</v>
      </c>
      <c r="I782" s="101">
        <v>787530</v>
      </c>
      <c r="J782" s="101">
        <v>397094</v>
      </c>
      <c r="K782" s="101">
        <v>439099</v>
      </c>
      <c r="L782" s="101">
        <v>22905.7408</v>
      </c>
      <c r="M782" s="101">
        <v>10985.056049999999</v>
      </c>
      <c r="N782" s="101">
        <f>SUM(Query2[[#This Row],[Column5]],Query2[[#This Row],[Column6]])</f>
        <v>16477</v>
      </c>
      <c r="O782" s="101">
        <f>SUM(Query2[[#This Row],[Column7]],Query2[[#This Row],[Column8]])</f>
        <v>422.19788</v>
      </c>
      <c r="P782" s="101">
        <f>SUM(Query2[[#This Row],[Column10]],Query2[[#This Row],[Column11]])</f>
        <v>836193</v>
      </c>
      <c r="Q782" s="101">
        <f>SUM(Query2[[#This Row],[Column12]],Query2[[#This Row],[Column13]])</f>
        <v>33890.796849999999</v>
      </c>
      <c r="R782" s="103">
        <f>(Query2[[#This Row],[Column4]]/D839)</f>
        <v>4.8257373110831584E-4</v>
      </c>
      <c r="S782" s="103" t="e">
        <f>(Query2[[#This Row],[Column15]]/O846)</f>
        <v>#DIV/0!</v>
      </c>
      <c r="T782" s="103" t="e">
        <f>(Query2[[#This Row],[Column14]]/N846)</f>
        <v>#DIV/0!</v>
      </c>
      <c r="U782" s="103">
        <f>(Query2[[#This Row],[Column9]]/I839)</f>
        <v>2.686758785605362E-3</v>
      </c>
      <c r="V782" s="103">
        <f>(Query2[[#This Row],[Column17]]/Q846)</f>
        <v>7.1470947704626961E-2</v>
      </c>
      <c r="W782" s="103">
        <f>(Query2[[#This Row],[Column10]]+Query2[[#This Row],[Column11]]/J839+K839)</f>
        <v>99397585.002392218</v>
      </c>
      <c r="X782" s="104">
        <f>(Query2[[#This Row],[Column5]]+Query2[[#This Row],[Column6]])</f>
        <v>16477</v>
      </c>
      <c r="Y782" s="104">
        <f>(Query2[[#This Row],[Column7]]+Query2[[#This Row],[Column8]])</f>
        <v>422.19788</v>
      </c>
      <c r="Z782" s="104">
        <f>(Query2[[#This Row],[Column10]]+Query2[[#This Row],[Column11]])</f>
        <v>836193</v>
      </c>
      <c r="AA782" s="104">
        <f>(Query2[[#This Row],[Column12]]+Query2[[#This Row],[Column13]])</f>
        <v>33890.796849999999</v>
      </c>
      <c r="AB782" s="104">
        <f>(G839+H839/E839+F839)</f>
        <v>31269262.582325812</v>
      </c>
      <c r="AC782" s="104">
        <f>(G839+H839/D839)</f>
        <v>3273.6010997712074</v>
      </c>
      <c r="AD782" s="104">
        <f>(E839+F839/D839)</f>
        <v>87493.662926081481</v>
      </c>
      <c r="AE782" s="104">
        <f>(L839+M839/J839+K839)</f>
        <v>108084186.37411487</v>
      </c>
      <c r="AF782" s="104">
        <f>(Query2[[#This Row],[Column12]]+Query2[[#This Row],[Column13]]/I839)</f>
        <v>22905.740837476915</v>
      </c>
      <c r="AG782" s="104">
        <f>(J839+K839/I839)</f>
        <v>183553255.33775276</v>
      </c>
      <c r="AH782" s="102" t="s">
        <v>174</v>
      </c>
    </row>
    <row r="783" spans="1:34">
      <c r="A783" s="105" t="s">
        <v>203</v>
      </c>
      <c r="B783" s="101" t="s">
        <v>31</v>
      </c>
      <c r="C783" s="101" t="s">
        <v>89</v>
      </c>
      <c r="D783" s="101">
        <v>5969</v>
      </c>
      <c r="E783" s="101">
        <v>603</v>
      </c>
      <c r="F783" s="101">
        <v>19519</v>
      </c>
      <c r="G783" s="101">
        <v>9.6355208999999995</v>
      </c>
      <c r="H783" s="101">
        <v>415.05458240000002</v>
      </c>
      <c r="I783" s="101">
        <v>525915</v>
      </c>
      <c r="J783" s="101">
        <v>561748</v>
      </c>
      <c r="K783" s="101">
        <v>319243</v>
      </c>
      <c r="L783" s="101">
        <v>19187.724495300001</v>
      </c>
      <c r="M783" s="101">
        <v>4898.1219586999996</v>
      </c>
      <c r="N783" s="101">
        <f>SUM(Query2[[#This Row],[Column5]],Query2[[#This Row],[Column6]])</f>
        <v>20122</v>
      </c>
      <c r="O783" s="101">
        <f>SUM(Query2[[#This Row],[Column7]],Query2[[#This Row],[Column8]])</f>
        <v>424.69010330000003</v>
      </c>
      <c r="P783" s="101">
        <f>SUM(Query2[[#This Row],[Column10]],Query2[[#This Row],[Column11]])</f>
        <v>880991</v>
      </c>
      <c r="Q783" s="101">
        <f>SUM(Query2[[#This Row],[Column12]],Query2[[#This Row],[Column13]])</f>
        <v>24085.846453999999</v>
      </c>
      <c r="R783" s="103" t="e">
        <f>(Query2[[#This Row],[Column4]]/#REF!)</f>
        <v>#REF!</v>
      </c>
      <c r="S783" s="103">
        <f>(Query2[[#This Row],[Column15]]/O847)</f>
        <v>2.384224221148738E-4</v>
      </c>
      <c r="T783" s="103">
        <f>(Query2[[#This Row],[Column14]]/N847)</f>
        <v>4.4066513586521683E-4</v>
      </c>
      <c r="U783" s="103" t="e">
        <f>(Query2[[#This Row],[Column9]]/#REF!)</f>
        <v>#REF!</v>
      </c>
      <c r="V783" s="103">
        <f>(Query2[[#This Row],[Column17]]/Q847)</f>
        <v>8.4340868108705464E-3</v>
      </c>
      <c r="W783" s="103" t="e">
        <f>(Query2[[#This Row],[Column10]]+Query2[[#This Row],[Column11]]/#REF!+#REF!)</f>
        <v>#REF!</v>
      </c>
      <c r="X783" s="104">
        <f>(Query2[[#This Row],[Column5]]+Query2[[#This Row],[Column6]])</f>
        <v>20122</v>
      </c>
      <c r="Y783" s="104">
        <f>(Query2[[#This Row],[Column7]]+Query2[[#This Row],[Column8]])</f>
        <v>424.69010330000003</v>
      </c>
      <c r="Z783" s="104">
        <f>(Query2[[#This Row],[Column10]]+Query2[[#This Row],[Column11]])</f>
        <v>880991</v>
      </c>
      <c r="AA783" s="104">
        <f>(Query2[[#This Row],[Column12]]+Query2[[#This Row],[Column13]])</f>
        <v>24085.846453999999</v>
      </c>
      <c r="AB783" s="104" t="e">
        <f>(#REF!+#REF!/#REF!+#REF!)</f>
        <v>#REF!</v>
      </c>
      <c r="AC783" s="104" t="e">
        <f>(#REF!+#REF!/#REF!)</f>
        <v>#REF!</v>
      </c>
      <c r="AD783" s="104" t="e">
        <f>(#REF!+#REF!/#REF!)</f>
        <v>#REF!</v>
      </c>
      <c r="AE783" s="104" t="e">
        <f>(#REF!+#REF!/#REF!+#REF!)</f>
        <v>#REF!</v>
      </c>
      <c r="AF783" s="104" t="e">
        <f>(Query2[[#This Row],[Column12]]+Query2[[#This Row],[Column13]]/#REF!)</f>
        <v>#REF!</v>
      </c>
      <c r="AG783" s="104" t="e">
        <f>(#REF!+#REF!/#REF!)</f>
        <v>#REF!</v>
      </c>
      <c r="AH783" s="102" t="s">
        <v>174</v>
      </c>
    </row>
    <row r="784" spans="1:34">
      <c r="A784" s="105" t="s">
        <v>203</v>
      </c>
      <c r="B784" s="101" t="s">
        <v>32</v>
      </c>
      <c r="C784" s="101" t="s">
        <v>89</v>
      </c>
      <c r="D784" s="101">
        <v>0</v>
      </c>
      <c r="E784" s="101">
        <v>0</v>
      </c>
      <c r="F784" s="101">
        <v>0</v>
      </c>
      <c r="G784" s="101">
        <v>0</v>
      </c>
      <c r="H784" s="101">
        <v>0</v>
      </c>
      <c r="I784" s="101">
        <v>8423859</v>
      </c>
      <c r="J784" s="101">
        <v>8385000</v>
      </c>
      <c r="K784" s="101">
        <v>6536033</v>
      </c>
      <c r="L784" s="101">
        <v>402317.19858999999</v>
      </c>
      <c r="M784" s="101">
        <v>104259.3239016</v>
      </c>
      <c r="N784" s="101">
        <f>SUM(Query2[[#This Row],[Column5]],Query2[[#This Row],[Column6]])</f>
        <v>0</v>
      </c>
      <c r="O784" s="101">
        <f>SUM(Query2[[#This Row],[Column7]],Query2[[#This Row],[Column8]])</f>
        <v>0</v>
      </c>
      <c r="P784" s="101">
        <f>SUM(Query2[[#This Row],[Column10]],Query2[[#This Row],[Column11]])</f>
        <v>14921033</v>
      </c>
      <c r="Q784" s="101">
        <f>SUM(Query2[[#This Row],[Column12]],Query2[[#This Row],[Column13]])</f>
        <v>506576.52249160002</v>
      </c>
      <c r="R784" s="103">
        <f>(Query2[[#This Row],[Column4]]/D840)</f>
        <v>0</v>
      </c>
      <c r="S784" s="103">
        <f>(Query2[[#This Row],[Column15]]/O848)</f>
        <v>0</v>
      </c>
      <c r="T784" s="103">
        <f>(Query2[[#This Row],[Column14]]/N848)</f>
        <v>0</v>
      </c>
      <c r="U784" s="103">
        <f>(Query2[[#This Row],[Column9]]/I840)</f>
        <v>0.3557049629611363</v>
      </c>
      <c r="V784" s="103">
        <f>(Query2[[#This Row],[Column17]]/Q848)</f>
        <v>0.24917636913626046</v>
      </c>
      <c r="W784" s="103">
        <f>(Query2[[#This Row],[Column10]]+Query2[[#This Row],[Column11]]/J840+K840)</f>
        <v>28866362.301595084</v>
      </c>
      <c r="X784" s="104">
        <f>(Query2[[#This Row],[Column5]]+Query2[[#This Row],[Column6]])</f>
        <v>0</v>
      </c>
      <c r="Y784" s="104">
        <f>(Query2[[#This Row],[Column7]]+Query2[[#This Row],[Column8]])</f>
        <v>0</v>
      </c>
      <c r="Z784" s="104">
        <f>(Query2[[#This Row],[Column10]]+Query2[[#This Row],[Column11]])</f>
        <v>14921033</v>
      </c>
      <c r="AA784" s="104">
        <f>(Query2[[#This Row],[Column12]]+Query2[[#This Row],[Column13]])</f>
        <v>506576.52249160002</v>
      </c>
      <c r="AB784" s="104">
        <f t="shared" ref="AB784:AB798" si="237">(G840+H840/E840+F840)</f>
        <v>13936134.312476357</v>
      </c>
      <c r="AC784" s="104">
        <f t="shared" ref="AC784:AC798" si="238">(G840+H840/D840)</f>
        <v>1570.8936697346505</v>
      </c>
      <c r="AD784" s="104">
        <f t="shared" ref="AD784:AD798" si="239">(E840+F840/D840)</f>
        <v>31812.980357652708</v>
      </c>
      <c r="AE784" s="104">
        <f t="shared" ref="AE784:AE798" si="240">(L840+M840/J840+K840)</f>
        <v>21745675.039637994</v>
      </c>
      <c r="AF784" s="104">
        <f>(Query2[[#This Row],[Column12]]+Query2[[#This Row],[Column13]]/I840)</f>
        <v>402317.202992443</v>
      </c>
      <c r="AG784" s="104">
        <f t="shared" ref="AG784:AG798" si="241">(J840+K840/I840)</f>
        <v>21671550.864843786</v>
      </c>
      <c r="AH784" s="102" t="s">
        <v>174</v>
      </c>
    </row>
    <row r="785" spans="1:34">
      <c r="A785" s="105" t="s">
        <v>203</v>
      </c>
      <c r="B785" s="101" t="s">
        <v>33</v>
      </c>
      <c r="C785" s="101" t="s">
        <v>89</v>
      </c>
      <c r="D785" s="101">
        <v>15254839</v>
      </c>
      <c r="E785" s="101">
        <v>118558</v>
      </c>
      <c r="F785" s="101">
        <v>50289150</v>
      </c>
      <c r="G785" s="101">
        <v>7340.2453299999997</v>
      </c>
      <c r="H785" s="101">
        <v>2008123.59152</v>
      </c>
      <c r="I785" s="101">
        <v>35969705</v>
      </c>
      <c r="J785" s="101">
        <v>37788916</v>
      </c>
      <c r="K785" s="101">
        <v>45632351</v>
      </c>
      <c r="L785" s="101">
        <v>2105079.0323100002</v>
      </c>
      <c r="M785" s="101">
        <v>902095.49818999995</v>
      </c>
      <c r="N785" s="101">
        <f>SUM(Query2[[#This Row],[Column5]],Query2[[#This Row],[Column6]])</f>
        <v>50407708</v>
      </c>
      <c r="O785" s="101">
        <f>SUM(Query2[[#This Row],[Column7]],Query2[[#This Row],[Column8]])</f>
        <v>2015463.8368500001</v>
      </c>
      <c r="P785" s="101">
        <f>SUM(Query2[[#This Row],[Column10]],Query2[[#This Row],[Column11]])</f>
        <v>83421267</v>
      </c>
      <c r="Q785" s="101">
        <f>SUM(Query2[[#This Row],[Column12]],Query2[[#This Row],[Column13]])</f>
        <v>3007174.5305000003</v>
      </c>
      <c r="R785" s="103" t="e">
        <f>(Query2[[#This Row],[Column4]]/D841)</f>
        <v>#DIV/0!</v>
      </c>
      <c r="S785" s="103">
        <f>(Query2[[#This Row],[Column15]]/O849)</f>
        <v>730.01456519353542</v>
      </c>
      <c r="T785" s="103">
        <f>(Query2[[#This Row],[Column14]]/N849)</f>
        <v>499.56104812495045</v>
      </c>
      <c r="U785" s="103">
        <f>(Query2[[#This Row],[Column9]]/I841)</f>
        <v>8.0019792658718902</v>
      </c>
      <c r="V785" s="103">
        <f>(Query2[[#This Row],[Column17]]/Q849)</f>
        <v>7.0551455096948912</v>
      </c>
      <c r="W785" s="103">
        <f>(Query2[[#This Row],[Column10]]+Query2[[#This Row],[Column11]]/J841+K841)</f>
        <v>38850128.732774295</v>
      </c>
      <c r="X785" s="104">
        <f>(Query2[[#This Row],[Column5]]+Query2[[#This Row],[Column6]])</f>
        <v>50407708</v>
      </c>
      <c r="Y785" s="104">
        <f>(Query2[[#This Row],[Column7]]+Query2[[#This Row],[Column8]])</f>
        <v>2015463.8368500001</v>
      </c>
      <c r="Z785" s="104">
        <f>(Query2[[#This Row],[Column10]]+Query2[[#This Row],[Column11]])</f>
        <v>83421267</v>
      </c>
      <c r="AA785" s="104">
        <f>(Query2[[#This Row],[Column12]]+Query2[[#This Row],[Column13]])</f>
        <v>3007174.5305000003</v>
      </c>
      <c r="AB785" s="104" t="e">
        <f t="shared" si="237"/>
        <v>#DIV/0!</v>
      </c>
      <c r="AC785" s="104" t="e">
        <f t="shared" si="238"/>
        <v>#DIV/0!</v>
      </c>
      <c r="AD785" s="104" t="e">
        <f t="shared" si="239"/>
        <v>#DIV/0!</v>
      </c>
      <c r="AE785" s="104">
        <f t="shared" si="240"/>
        <v>1170861.8886440184</v>
      </c>
      <c r="AF785" s="104">
        <f>(Query2[[#This Row],[Column12]]+Query2[[#This Row],[Column13]]/I841)</f>
        <v>2105079.2329941448</v>
      </c>
      <c r="AG785" s="104">
        <f t="shared" si="241"/>
        <v>2573334.2360781217</v>
      </c>
      <c r="AH785" s="102" t="s">
        <v>174</v>
      </c>
    </row>
    <row r="786" spans="1:34">
      <c r="A786" s="105" t="s">
        <v>203</v>
      </c>
      <c r="B786" s="101" t="s">
        <v>34</v>
      </c>
      <c r="C786" s="101" t="s">
        <v>89</v>
      </c>
      <c r="D786" s="101">
        <v>10177593</v>
      </c>
      <c r="E786" s="101">
        <v>34239</v>
      </c>
      <c r="F786" s="101">
        <v>29510351</v>
      </c>
      <c r="G786" s="101">
        <v>1497.56709</v>
      </c>
      <c r="H786" s="101">
        <v>1021496.57729</v>
      </c>
      <c r="I786" s="101">
        <v>43621647</v>
      </c>
      <c r="J786" s="101">
        <v>26895339</v>
      </c>
      <c r="K786" s="101">
        <v>31063592</v>
      </c>
      <c r="L786" s="101">
        <v>1558654.9459800001</v>
      </c>
      <c r="M786" s="101">
        <v>646826.09557</v>
      </c>
      <c r="N786" s="101">
        <f>SUM(Query2[[#This Row],[Column5]],Query2[[#This Row],[Column6]])</f>
        <v>29544590</v>
      </c>
      <c r="O786" s="101">
        <f>SUM(Query2[[#This Row],[Column7]],Query2[[#This Row],[Column8]])</f>
        <v>1022994.1443800001</v>
      </c>
      <c r="P786" s="101">
        <f>SUM(Query2[[#This Row],[Column10]],Query2[[#This Row],[Column11]])</f>
        <v>57958931</v>
      </c>
      <c r="Q786" s="101">
        <f>SUM(Query2[[#This Row],[Column12]],Query2[[#This Row],[Column13]])</f>
        <v>2205481.0415500002</v>
      </c>
      <c r="R786" s="103" t="e">
        <f>(Query2[[#This Row],[Column4]]/D842)</f>
        <v>#DIV/0!</v>
      </c>
      <c r="S786" s="103">
        <f>(Query2[[#This Row],[Column15]]/O850)</f>
        <v>44.183772353911493</v>
      </c>
      <c r="T786" s="103">
        <f>(Query2[[#This Row],[Column14]]/N850)</f>
        <v>45.427356735396771</v>
      </c>
      <c r="U786" s="103">
        <f>(Query2[[#This Row],[Column9]]/I842)</f>
        <v>57.021313558325033</v>
      </c>
      <c r="V786" s="103">
        <f>(Query2[[#This Row],[Column17]]/Q850)</f>
        <v>17.843249427110077</v>
      </c>
      <c r="W786" s="103">
        <f>(Query2[[#This Row],[Column10]]+Query2[[#This Row],[Column11]]/J842+K842)</f>
        <v>27187017.283232689</v>
      </c>
      <c r="X786" s="104">
        <f>(Query2[[#This Row],[Column5]]+Query2[[#This Row],[Column6]])</f>
        <v>29544590</v>
      </c>
      <c r="Y786" s="104">
        <f>(Query2[[#This Row],[Column7]]+Query2[[#This Row],[Column8]])</f>
        <v>1022994.1443800001</v>
      </c>
      <c r="Z786" s="104">
        <f>(Query2[[#This Row],[Column10]]+Query2[[#This Row],[Column11]])</f>
        <v>57958931</v>
      </c>
      <c r="AA786" s="104">
        <f>(Query2[[#This Row],[Column12]]+Query2[[#This Row],[Column13]])</f>
        <v>2205481.0415500002</v>
      </c>
      <c r="AB786" s="104" t="e">
        <f t="shared" si="237"/>
        <v>#DIV/0!</v>
      </c>
      <c r="AC786" s="104" t="e">
        <f t="shared" si="238"/>
        <v>#DIV/0!</v>
      </c>
      <c r="AD786" s="104" t="e">
        <f t="shared" si="239"/>
        <v>#DIV/0!</v>
      </c>
      <c r="AE786" s="104">
        <f t="shared" si="240"/>
        <v>312025.41505359265</v>
      </c>
      <c r="AF786" s="104">
        <f>(Query2[[#This Row],[Column12]]+Query2[[#This Row],[Column13]]/I842)</f>
        <v>1558655.7914976764</v>
      </c>
      <c r="AG786" s="104">
        <f t="shared" si="241"/>
        <v>461684.38118785998</v>
      </c>
      <c r="AH786" s="102" t="s">
        <v>174</v>
      </c>
    </row>
    <row r="787" spans="1:34">
      <c r="A787" s="105" t="s">
        <v>203</v>
      </c>
      <c r="B787" s="101" t="s">
        <v>24</v>
      </c>
      <c r="C787" s="101" t="s">
        <v>89</v>
      </c>
      <c r="D787" s="101">
        <v>37071</v>
      </c>
      <c r="E787" s="101">
        <v>421</v>
      </c>
      <c r="F787" s="101">
        <v>109413</v>
      </c>
      <c r="G787" s="101">
        <v>21.561</v>
      </c>
      <c r="H787" s="101">
        <v>2862.7084444000002</v>
      </c>
      <c r="I787" s="101">
        <v>13130629</v>
      </c>
      <c r="J787" s="101">
        <v>7664702</v>
      </c>
      <c r="K787" s="101">
        <v>5025546</v>
      </c>
      <c r="L787" s="101">
        <v>368767.38452359999</v>
      </c>
      <c r="M787" s="101">
        <v>83014.093817100002</v>
      </c>
      <c r="N787" s="101">
        <f>SUM(Query2[[#This Row],[Column5]],Query2[[#This Row],[Column6]])</f>
        <v>109834</v>
      </c>
      <c r="O787" s="101">
        <f>SUM(Query2[[#This Row],[Column7]],Query2[[#This Row],[Column8]])</f>
        <v>2884.2694444000003</v>
      </c>
      <c r="P787" s="101">
        <f>SUM(Query2[[#This Row],[Column10]],Query2[[#This Row],[Column11]])</f>
        <v>12690248</v>
      </c>
      <c r="Q787" s="101">
        <f>SUM(Query2[[#This Row],[Column12]],Query2[[#This Row],[Column13]])</f>
        <v>451781.47834069998</v>
      </c>
      <c r="R787" s="103">
        <f>(Query2[[#This Row],[Column4]]/D843)</f>
        <v>11.509158646383112</v>
      </c>
      <c r="S787" s="103">
        <f>(Query2[[#This Row],[Column15]]/O851)</f>
        <v>9.1685812694488871E-3</v>
      </c>
      <c r="T787" s="103">
        <f>(Query2[[#This Row],[Column14]]/N851)</f>
        <v>2.9051510528309312E-2</v>
      </c>
      <c r="U787" s="103">
        <f>(Query2[[#This Row],[Column9]]/I843)</f>
        <v>5.7347881440135913</v>
      </c>
      <c r="V787" s="103">
        <f>(Query2[[#This Row],[Column17]]/Q851)</f>
        <v>1.8304355279168809</v>
      </c>
      <c r="W787" s="103">
        <f>(Query2[[#This Row],[Column10]]+Query2[[#This Row],[Column11]]/J843+K843)</f>
        <v>8780618.1182241049</v>
      </c>
      <c r="X787" s="104">
        <f>(Query2[[#This Row],[Column5]]+Query2[[#This Row],[Column6]])</f>
        <v>109834</v>
      </c>
      <c r="Y787" s="104">
        <f>(Query2[[#This Row],[Column7]]+Query2[[#This Row],[Column8]])</f>
        <v>2884.2694444000003</v>
      </c>
      <c r="Z787" s="104">
        <f>(Query2[[#This Row],[Column10]]+Query2[[#This Row],[Column11]])</f>
        <v>12690248</v>
      </c>
      <c r="AA787" s="104">
        <f>(Query2[[#This Row],[Column12]]+Query2[[#This Row],[Column13]])</f>
        <v>451781.47834069998</v>
      </c>
      <c r="AB787" s="104">
        <f t="shared" si="237"/>
        <v>2869.3027683473683</v>
      </c>
      <c r="AC787" s="104">
        <f t="shared" si="238"/>
        <v>1.0493053705681465</v>
      </c>
      <c r="AD787" s="104">
        <f t="shared" si="239"/>
        <v>19.889475318224154</v>
      </c>
      <c r="AE787" s="104">
        <f t="shared" si="240"/>
        <v>1233791.949682839</v>
      </c>
      <c r="AF787" s="104">
        <f>(Query2[[#This Row],[Column12]]+Query2[[#This Row],[Column13]]/I843)</f>
        <v>368767.42077991652</v>
      </c>
      <c r="AG787" s="104">
        <f t="shared" si="241"/>
        <v>2372528.4873742438</v>
      </c>
      <c r="AH787" s="102" t="s">
        <v>174</v>
      </c>
    </row>
    <row r="788" spans="1:34">
      <c r="A788" s="105" t="s">
        <v>203</v>
      </c>
      <c r="B788" s="101" t="s">
        <v>35</v>
      </c>
      <c r="C788" s="101" t="s">
        <v>89</v>
      </c>
      <c r="D788" s="101">
        <v>113268</v>
      </c>
      <c r="E788" s="101">
        <v>537</v>
      </c>
      <c r="F788" s="101">
        <v>377602</v>
      </c>
      <c r="G788" s="101">
        <v>15.686</v>
      </c>
      <c r="H788" s="101">
        <v>12055.620272</v>
      </c>
      <c r="I788" s="101">
        <v>2773581</v>
      </c>
      <c r="J788" s="101">
        <v>2692330</v>
      </c>
      <c r="K788" s="101">
        <v>1919951</v>
      </c>
      <c r="L788" s="101">
        <v>108582.45379</v>
      </c>
      <c r="M788" s="101">
        <v>25756.811320699999</v>
      </c>
      <c r="N788" s="101">
        <f>SUM(Query2[[#This Row],[Column5]],Query2[[#This Row],[Column6]])</f>
        <v>378139</v>
      </c>
      <c r="O788" s="101">
        <f>SUM(Query2[[#This Row],[Column7]],Query2[[#This Row],[Column8]])</f>
        <v>12071.306272</v>
      </c>
      <c r="P788" s="101">
        <f>SUM(Query2[[#This Row],[Column10]],Query2[[#This Row],[Column11]])</f>
        <v>4612281</v>
      </c>
      <c r="Q788" s="101">
        <f>SUM(Query2[[#This Row],[Column12]],Query2[[#This Row],[Column13]])</f>
        <v>134339.26511069998</v>
      </c>
      <c r="R788" s="103">
        <f>(Query2[[#This Row],[Column4]]/D844)</f>
        <v>20.650501367365543</v>
      </c>
      <c r="S788" s="103">
        <f>(Query2[[#This Row],[Column15]]/O852)</f>
        <v>1.2027490899269051</v>
      </c>
      <c r="T788" s="103">
        <f>(Query2[[#This Row],[Column14]]/N852)</f>
        <v>1.5928348778433024</v>
      </c>
      <c r="U788" s="103">
        <f>(Query2[[#This Row],[Column9]]/I844)</f>
        <v>3.5064900092922118</v>
      </c>
      <c r="V788" s="103">
        <f>(Query2[[#This Row],[Column17]]/Q852)</f>
        <v>0.40587087337905786</v>
      </c>
      <c r="W788" s="103">
        <f>(Query2[[#This Row],[Column10]]+Query2[[#This Row],[Column11]]/J844+K844)</f>
        <v>3088944.2921098694</v>
      </c>
      <c r="X788" s="104">
        <f>(Query2[[#This Row],[Column5]]+Query2[[#This Row],[Column6]])</f>
        <v>378139</v>
      </c>
      <c r="Y788" s="104">
        <f>(Query2[[#This Row],[Column7]]+Query2[[#This Row],[Column8]])</f>
        <v>12071.306272</v>
      </c>
      <c r="Z788" s="104">
        <f>(Query2[[#This Row],[Column10]]+Query2[[#This Row],[Column11]])</f>
        <v>4612281</v>
      </c>
      <c r="AA788" s="104">
        <f>(Query2[[#This Row],[Column12]]+Query2[[#This Row],[Column13]])</f>
        <v>134339.26511069998</v>
      </c>
      <c r="AB788" s="104">
        <f t="shared" si="237"/>
        <v>14009.919481074627</v>
      </c>
      <c r="AC788" s="104">
        <f t="shared" si="238"/>
        <v>23.907272681859617</v>
      </c>
      <c r="AD788" s="104">
        <f t="shared" si="239"/>
        <v>337.54968094804013</v>
      </c>
      <c r="AE788" s="104">
        <f t="shared" si="240"/>
        <v>417915.97164540249</v>
      </c>
      <c r="AF788" s="104">
        <f>(Query2[[#This Row],[Column12]]+Query2[[#This Row],[Column13]]/I844)</f>
        <v>108582.48635295799</v>
      </c>
      <c r="AG788" s="104">
        <f t="shared" si="241"/>
        <v>362795.50141153118</v>
      </c>
      <c r="AH788" s="102" t="s">
        <v>174</v>
      </c>
    </row>
    <row r="789" spans="1:34">
      <c r="A789" s="105" t="s">
        <v>203</v>
      </c>
      <c r="B789" s="101" t="s">
        <v>36</v>
      </c>
      <c r="C789" s="101" t="s">
        <v>89</v>
      </c>
      <c r="D789" s="101">
        <v>1540136</v>
      </c>
      <c r="E789" s="101">
        <v>15710</v>
      </c>
      <c r="F789" s="101">
        <v>3964636</v>
      </c>
      <c r="G789" s="101">
        <v>804.34146999999996</v>
      </c>
      <c r="H789" s="101">
        <v>320528.86973999999</v>
      </c>
      <c r="I789" s="101">
        <v>6491068</v>
      </c>
      <c r="J789" s="101">
        <v>3938723</v>
      </c>
      <c r="K789" s="101">
        <v>2908607</v>
      </c>
      <c r="L789" s="101">
        <v>192829.40152000001</v>
      </c>
      <c r="M789" s="101">
        <v>59004.698510000002</v>
      </c>
      <c r="N789" s="101">
        <f>SUM(Query2[[#This Row],[Column5]],Query2[[#This Row],[Column6]])</f>
        <v>3980346</v>
      </c>
      <c r="O789" s="101">
        <f>SUM(Query2[[#This Row],[Column7]],Query2[[#This Row],[Column8]])</f>
        <v>321333.21120999998</v>
      </c>
      <c r="P789" s="101">
        <f>SUM(Query2[[#This Row],[Column10]],Query2[[#This Row],[Column11]])</f>
        <v>6847330</v>
      </c>
      <c r="Q789" s="101">
        <f>SUM(Query2[[#This Row],[Column12]],Query2[[#This Row],[Column13]])</f>
        <v>251834.10003000003</v>
      </c>
      <c r="R789" s="103">
        <f>(Query2[[#This Row],[Column4]]/D845)</f>
        <v>259.7193929173693</v>
      </c>
      <c r="S789" s="103" t="e">
        <f>(Query2[[#This Row],[Column15]]/O853)</f>
        <v>#DIV/0!</v>
      </c>
      <c r="T789" s="103" t="e">
        <f>(Query2[[#This Row],[Column14]]/N853)</f>
        <v>#DIV/0!</v>
      </c>
      <c r="U789" s="103">
        <f>(Query2[[#This Row],[Column9]]/I845)</f>
        <v>12.522074965758049</v>
      </c>
      <c r="V789" s="103">
        <f>(Query2[[#This Row],[Column17]]/Q853)</f>
        <v>1.177527051280999</v>
      </c>
      <c r="W789" s="103">
        <f>(Query2[[#This Row],[Column10]]+Query2[[#This Row],[Column11]]/J845+K845)</f>
        <v>4234377.0359027078</v>
      </c>
      <c r="X789" s="104">
        <f>(Query2[[#This Row],[Column5]]+Query2[[#This Row],[Column6]])</f>
        <v>3980346</v>
      </c>
      <c r="Y789" s="104">
        <f>(Query2[[#This Row],[Column7]]+Query2[[#This Row],[Column8]])</f>
        <v>321333.21120999998</v>
      </c>
      <c r="Z789" s="104">
        <f>(Query2[[#This Row],[Column10]]+Query2[[#This Row],[Column11]])</f>
        <v>6847330</v>
      </c>
      <c r="AA789" s="104">
        <f>(Query2[[#This Row],[Column12]]+Query2[[#This Row],[Column13]])</f>
        <v>251834.10003000003</v>
      </c>
      <c r="AB789" s="104">
        <f t="shared" si="237"/>
        <v>17844.381555506639</v>
      </c>
      <c r="AC789" s="104">
        <f t="shared" si="238"/>
        <v>7.7092259216863406</v>
      </c>
      <c r="AD789" s="104">
        <f t="shared" si="239"/>
        <v>515.00775716694773</v>
      </c>
      <c r="AE789" s="104">
        <f t="shared" si="240"/>
        <v>313918.67590195895</v>
      </c>
      <c r="AF789" s="104">
        <f>(Query2[[#This Row],[Column12]]+Query2[[#This Row],[Column13]]/I845)</f>
        <v>192829.51534737911</v>
      </c>
      <c r="AG789" s="104">
        <f t="shared" si="241"/>
        <v>413395.57033971872</v>
      </c>
      <c r="AH789" s="102" t="s">
        <v>174</v>
      </c>
    </row>
    <row r="790" spans="1:34">
      <c r="A790" s="105" t="s">
        <v>203</v>
      </c>
      <c r="B790" s="101" t="s">
        <v>37</v>
      </c>
      <c r="C790" s="101" t="s">
        <v>89</v>
      </c>
      <c r="D790" s="101">
        <v>82643</v>
      </c>
      <c r="E790" s="101">
        <v>6265</v>
      </c>
      <c r="F790" s="101">
        <v>220886</v>
      </c>
      <c r="G790" s="101">
        <v>239.96700000000001</v>
      </c>
      <c r="H790" s="101">
        <v>8935.5304980000001</v>
      </c>
      <c r="I790" s="101">
        <v>3732465</v>
      </c>
      <c r="J790" s="101">
        <v>5508800</v>
      </c>
      <c r="K790" s="101">
        <v>4325748</v>
      </c>
      <c r="L790" s="101">
        <v>267646.06544999999</v>
      </c>
      <c r="M790" s="101">
        <v>39216.025351299999</v>
      </c>
      <c r="N790" s="101">
        <f>SUM(Query2[[#This Row],[Column5]],Query2[[#This Row],[Column6]])</f>
        <v>227151</v>
      </c>
      <c r="O790" s="101">
        <f>SUM(Query2[[#This Row],[Column7]],Query2[[#This Row],[Column8]])</f>
        <v>9175.4974980000006</v>
      </c>
      <c r="P790" s="101">
        <f>SUM(Query2[[#This Row],[Column10]],Query2[[#This Row],[Column11]])</f>
        <v>9834548</v>
      </c>
      <c r="Q790" s="101">
        <f>SUM(Query2[[#This Row],[Column12]],Query2[[#This Row],[Column13]])</f>
        <v>306862.09080130002</v>
      </c>
      <c r="R790" s="103" t="e">
        <f>(Query2[[#This Row],[Column4]]/D846)</f>
        <v>#DIV/0!</v>
      </c>
      <c r="S790" s="103">
        <f>(Query2[[#This Row],[Column15]]/O854)</f>
        <v>16.822749512730546</v>
      </c>
      <c r="T790" s="103">
        <f>(Query2[[#This Row],[Column14]]/N854)</f>
        <v>38.862446535500425</v>
      </c>
      <c r="U790" s="103">
        <f>(Query2[[#This Row],[Column9]]/I846)</f>
        <v>0.4409787137313021</v>
      </c>
      <c r="V790" s="103">
        <f>(Query2[[#This Row],[Column17]]/Q854)</f>
        <v>1.0607676728463562</v>
      </c>
      <c r="W790" s="103">
        <f>(Query2[[#This Row],[Column10]]+Query2[[#This Row],[Column11]]/J846+K846)</f>
        <v>11512065.547282122</v>
      </c>
      <c r="X790" s="104">
        <f>(Query2[[#This Row],[Column5]]+Query2[[#This Row],[Column6]])</f>
        <v>227151</v>
      </c>
      <c r="Y790" s="104">
        <f>(Query2[[#This Row],[Column7]]+Query2[[#This Row],[Column8]])</f>
        <v>9175.4974980000006</v>
      </c>
      <c r="Z790" s="104">
        <f>(Query2[[#This Row],[Column10]]+Query2[[#This Row],[Column11]])</f>
        <v>9834548</v>
      </c>
      <c r="AA790" s="104">
        <f>(Query2[[#This Row],[Column12]]+Query2[[#This Row],[Column13]])</f>
        <v>306862.09080130002</v>
      </c>
      <c r="AB790" s="104" t="e">
        <f t="shared" si="237"/>
        <v>#DIV/0!</v>
      </c>
      <c r="AC790" s="104" t="e">
        <f t="shared" si="238"/>
        <v>#DIV/0!</v>
      </c>
      <c r="AD790" s="104" t="e">
        <f t="shared" si="239"/>
        <v>#DIV/0!</v>
      </c>
      <c r="AE790" s="104">
        <f t="shared" si="240"/>
        <v>6383335.740497699</v>
      </c>
      <c r="AF790" s="104">
        <f>(Query2[[#This Row],[Column12]]+Query2[[#This Row],[Column13]]/I846)</f>
        <v>267646.07008324703</v>
      </c>
      <c r="AG790" s="104">
        <f t="shared" si="241"/>
        <v>7904055.7092664177</v>
      </c>
      <c r="AH790" s="102" t="s">
        <v>174</v>
      </c>
    </row>
    <row r="791" spans="1:34">
      <c r="A791" s="105" t="s">
        <v>203</v>
      </c>
      <c r="B791" s="101" t="s">
        <v>38</v>
      </c>
      <c r="C791" s="101" t="s">
        <v>89</v>
      </c>
      <c r="D791" s="101">
        <v>0</v>
      </c>
      <c r="E791" s="101">
        <v>0</v>
      </c>
      <c r="F791" s="101">
        <v>0</v>
      </c>
      <c r="G791" s="101">
        <v>0</v>
      </c>
      <c r="H791" s="101">
        <v>0</v>
      </c>
      <c r="I791" s="101">
        <v>5074717</v>
      </c>
      <c r="J791" s="101">
        <v>4532501</v>
      </c>
      <c r="K791" s="101">
        <v>3189455</v>
      </c>
      <c r="L791" s="101">
        <v>186005.16255000001</v>
      </c>
      <c r="M791" s="101">
        <v>39117.321380000001</v>
      </c>
      <c r="N791" s="101">
        <f>SUM(Query2[[#This Row],[Column5]],Query2[[#This Row],[Column6]])</f>
        <v>0</v>
      </c>
      <c r="O791" s="101">
        <f>SUM(Query2[[#This Row],[Column7]],Query2[[#This Row],[Column8]])</f>
        <v>0</v>
      </c>
      <c r="P791" s="101">
        <f>SUM(Query2[[#This Row],[Column10]],Query2[[#This Row],[Column11]])</f>
        <v>7721956</v>
      </c>
      <c r="Q791" s="101">
        <f>SUM(Query2[[#This Row],[Column12]],Query2[[#This Row],[Column13]])</f>
        <v>225122.48393000002</v>
      </c>
      <c r="R791" s="103">
        <f>(Query2[[#This Row],[Column4]]/D847)</f>
        <v>0</v>
      </c>
      <c r="S791" s="103">
        <f>(Query2[[#This Row],[Column15]]/O855)</f>
        <v>0</v>
      </c>
      <c r="T791" s="103">
        <f>(Query2[[#This Row],[Column14]]/N855)</f>
        <v>0</v>
      </c>
      <c r="U791" s="103">
        <f>(Query2[[#This Row],[Column9]]/I847)</f>
        <v>0.13920364382222569</v>
      </c>
      <c r="V791" s="103">
        <f>(Query2[[#This Row],[Column17]]/Q855)</f>
        <v>0.44436705197680709</v>
      </c>
      <c r="W791" s="103">
        <f>(Query2[[#This Row],[Column10]]+Query2[[#This Row],[Column11]]/J847+K847)</f>
        <v>46507679.088391364</v>
      </c>
      <c r="X791" s="104">
        <f>(Query2[[#This Row],[Column5]]+Query2[[#This Row],[Column6]])</f>
        <v>0</v>
      </c>
      <c r="Y791" s="104">
        <f>(Query2[[#This Row],[Column7]]+Query2[[#This Row],[Column8]])</f>
        <v>0</v>
      </c>
      <c r="Z791" s="104">
        <f>(Query2[[#This Row],[Column10]]+Query2[[#This Row],[Column11]])</f>
        <v>7721956</v>
      </c>
      <c r="AA791" s="104">
        <f>(Query2[[#This Row],[Column12]]+Query2[[#This Row],[Column13]])</f>
        <v>225122.48393000002</v>
      </c>
      <c r="AB791" s="104">
        <f t="shared" si="237"/>
        <v>45564183.655826904</v>
      </c>
      <c r="AC791" s="104">
        <f t="shared" si="238"/>
        <v>6648.9154521017026</v>
      </c>
      <c r="AD791" s="104">
        <f t="shared" si="239"/>
        <v>105275.99763840866</v>
      </c>
      <c r="AE791" s="104">
        <f t="shared" si="240"/>
        <v>44012949.153794825</v>
      </c>
      <c r="AF791" s="104">
        <f>(Query2[[#This Row],[Column12]]+Query2[[#This Row],[Column13]]/I847)</f>
        <v>186005.16362302017</v>
      </c>
      <c r="AG791" s="104">
        <f t="shared" si="241"/>
        <v>36083335.151413515</v>
      </c>
      <c r="AH791" s="102" t="s">
        <v>174</v>
      </c>
    </row>
    <row r="792" spans="1:34">
      <c r="A792" s="105" t="s">
        <v>203</v>
      </c>
      <c r="B792" s="101" t="s">
        <v>39</v>
      </c>
      <c r="C792" s="101" t="s">
        <v>89</v>
      </c>
      <c r="D792" s="101">
        <v>2630</v>
      </c>
      <c r="E792" s="101">
        <v>89</v>
      </c>
      <c r="F792" s="101">
        <v>7505</v>
      </c>
      <c r="G792" s="101">
        <v>5.7309999999999999</v>
      </c>
      <c r="H792" s="101">
        <v>667.02187719999995</v>
      </c>
      <c r="I792" s="101">
        <v>4311101</v>
      </c>
      <c r="J792" s="101">
        <v>5102609</v>
      </c>
      <c r="K792" s="101">
        <v>2773775</v>
      </c>
      <c r="L792" s="101">
        <v>242758.28517409999</v>
      </c>
      <c r="M792" s="101">
        <v>49402.098149999998</v>
      </c>
      <c r="N792" s="101">
        <f>SUM(Query2[[#This Row],[Column5]],Query2[[#This Row],[Column6]])</f>
        <v>7594</v>
      </c>
      <c r="O792" s="101">
        <f>SUM(Query2[[#This Row],[Column7]],Query2[[#This Row],[Column8]])</f>
        <v>672.75287719999994</v>
      </c>
      <c r="P792" s="101">
        <f>SUM(Query2[[#This Row],[Column10]],Query2[[#This Row],[Column11]])</f>
        <v>7876384</v>
      </c>
      <c r="Q792" s="101">
        <f>SUM(Query2[[#This Row],[Column12]],Query2[[#This Row],[Column13]])</f>
        <v>292160.3833241</v>
      </c>
      <c r="R792" s="103">
        <f>(Query2[[#This Row],[Column4]]/D848)</f>
        <v>2.5346651601310853E-4</v>
      </c>
      <c r="S792" s="103">
        <f>(Query2[[#This Row],[Column15]]/O856)</f>
        <v>2.3493069049795893E-3</v>
      </c>
      <c r="T792" s="103">
        <f>(Query2[[#This Row],[Column14]]/N856)</f>
        <v>9.96165013934373E-4</v>
      </c>
      <c r="U792" s="103">
        <f>(Query2[[#This Row],[Column9]]/I848)</f>
        <v>0.109989622539818</v>
      </c>
      <c r="V792" s="103">
        <f>(Query2[[#This Row],[Column17]]/Q856)</f>
        <v>7.9800735442192261</v>
      </c>
      <c r="W792" s="103">
        <f>(Query2[[#This Row],[Column10]]+Query2[[#This Row],[Column11]]/J848+K848)</f>
        <v>32998750.112007093</v>
      </c>
      <c r="X792" s="104">
        <f>(Query2[[#This Row],[Column5]]+Query2[[#This Row],[Column6]])</f>
        <v>7594</v>
      </c>
      <c r="Y792" s="104">
        <f>(Query2[[#This Row],[Column7]]+Query2[[#This Row],[Column8]])</f>
        <v>672.75287719999994</v>
      </c>
      <c r="Z792" s="104">
        <f>(Query2[[#This Row],[Column10]]+Query2[[#This Row],[Column11]])</f>
        <v>7876384</v>
      </c>
      <c r="AA792" s="104">
        <f>(Query2[[#This Row],[Column12]]+Query2[[#This Row],[Column13]])</f>
        <v>292160.3833241</v>
      </c>
      <c r="AB792" s="104">
        <f t="shared" si="237"/>
        <v>27925912.420012444</v>
      </c>
      <c r="AC792" s="104">
        <f t="shared" si="238"/>
        <v>1449.9367616677566</v>
      </c>
      <c r="AD792" s="104">
        <f t="shared" si="239"/>
        <v>32885.691219958433</v>
      </c>
      <c r="AE792" s="104">
        <f t="shared" si="240"/>
        <v>29355343.111960541</v>
      </c>
      <c r="AF792" s="104">
        <f>(Query2[[#This Row],[Column12]]+Query2[[#This Row],[Column13]]/I848)</f>
        <v>242758.28643450147</v>
      </c>
      <c r="AG792" s="104">
        <f t="shared" si="241"/>
        <v>24764280.711717498</v>
      </c>
      <c r="AH792" s="102" t="s">
        <v>174</v>
      </c>
    </row>
    <row r="793" spans="1:34">
      <c r="A793" s="105" t="s">
        <v>203</v>
      </c>
      <c r="B793" s="101" t="s">
        <v>40</v>
      </c>
      <c r="C793" s="101" t="s">
        <v>89</v>
      </c>
      <c r="D793" s="101">
        <v>2357365</v>
      </c>
      <c r="E793" s="101">
        <v>16241</v>
      </c>
      <c r="F793" s="101">
        <v>4773322</v>
      </c>
      <c r="G793" s="101">
        <v>753.7444574000001</v>
      </c>
      <c r="H793" s="101">
        <v>155159.44037700002</v>
      </c>
      <c r="I793" s="101">
        <v>17062804</v>
      </c>
      <c r="J793" s="101">
        <v>8252723</v>
      </c>
      <c r="K793" s="101">
        <v>9731793</v>
      </c>
      <c r="L793" s="101">
        <v>364163.51198319998</v>
      </c>
      <c r="M793" s="101">
        <v>159293.24825049998</v>
      </c>
      <c r="N793" s="101">
        <f>SUM(Query2[[#This Row],[Column5]],Query2[[#This Row],[Column6]])</f>
        <v>4789563</v>
      </c>
      <c r="O793" s="101">
        <f>SUM(Query2[[#This Row],[Column7]],Query2[[#This Row],[Column8]])</f>
        <v>155913.18483440002</v>
      </c>
      <c r="P793" s="101">
        <f>SUM(Query2[[#This Row],[Column10]],Query2[[#This Row],[Column11]])</f>
        <v>17984516</v>
      </c>
      <c r="Q793" s="101">
        <f>SUM(Query2[[#This Row],[Column12]],Query2[[#This Row],[Column13]])</f>
        <v>523456.76023369993</v>
      </c>
      <c r="R793" s="103">
        <f>(Query2[[#This Row],[Column4]]/D849)</f>
        <v>63.218777655608889</v>
      </c>
      <c r="S793" s="103" t="e">
        <f>(Query2[[#This Row],[Column15]]/O857)</f>
        <v>#DIV/0!</v>
      </c>
      <c r="T793" s="103" t="e">
        <f>(Query2[[#This Row],[Column14]]/N857)</f>
        <v>#DIV/0!</v>
      </c>
      <c r="U793" s="103">
        <f>(Query2[[#This Row],[Column9]]/I849)</f>
        <v>1.2920295106776718</v>
      </c>
      <c r="V793" s="103">
        <f>(Query2[[#This Row],[Column17]]/Q857)</f>
        <v>3.2086296389498328</v>
      </c>
      <c r="W793" s="103">
        <f>(Query2[[#This Row],[Column10]]+Query2[[#This Row],[Column11]]/J849+K849)</f>
        <v>12837909.352275176</v>
      </c>
      <c r="X793" s="104">
        <f>(Query2[[#This Row],[Column5]]+Query2[[#This Row],[Column6]])</f>
        <v>4789563</v>
      </c>
      <c r="Y793" s="104">
        <f>(Query2[[#This Row],[Column7]]+Query2[[#This Row],[Column8]])</f>
        <v>155913.18483440002</v>
      </c>
      <c r="Z793" s="104">
        <f>(Query2[[#This Row],[Column10]]+Query2[[#This Row],[Column11]])</f>
        <v>17984516</v>
      </c>
      <c r="AA793" s="104">
        <f>(Query2[[#This Row],[Column12]]+Query2[[#This Row],[Column13]])</f>
        <v>523456.76023369993</v>
      </c>
      <c r="AB793" s="104">
        <f t="shared" si="237"/>
        <v>100519.18269801477</v>
      </c>
      <c r="AC793" s="104">
        <f t="shared" si="238"/>
        <v>21.623461457268903</v>
      </c>
      <c r="AD793" s="104">
        <f t="shared" si="239"/>
        <v>415.6949234358658</v>
      </c>
      <c r="AE793" s="104">
        <f t="shared" si="240"/>
        <v>4934663.2715274682</v>
      </c>
      <c r="AF793" s="104">
        <f>(Query2[[#This Row],[Column12]]+Query2[[#This Row],[Column13]]/I849)</f>
        <v>364163.52404520207</v>
      </c>
      <c r="AG793" s="104">
        <f t="shared" si="241"/>
        <v>7196607.3471993422</v>
      </c>
      <c r="AH793" s="102" t="s">
        <v>174</v>
      </c>
    </row>
    <row r="794" spans="1:34">
      <c r="A794" s="105" t="s">
        <v>203</v>
      </c>
      <c r="B794" s="101" t="s">
        <v>41</v>
      </c>
      <c r="C794" s="101" t="s">
        <v>89</v>
      </c>
      <c r="D794" s="101">
        <v>2850249</v>
      </c>
      <c r="E794" s="101">
        <v>42893</v>
      </c>
      <c r="F794" s="101">
        <v>7932501</v>
      </c>
      <c r="G794" s="101">
        <v>1506.2492155000002</v>
      </c>
      <c r="H794" s="101">
        <v>289729.44076099998</v>
      </c>
      <c r="I794" s="101">
        <v>1205372</v>
      </c>
      <c r="J794" s="101">
        <v>646051</v>
      </c>
      <c r="K794" s="101">
        <v>559525</v>
      </c>
      <c r="L794" s="101">
        <v>29223.232466999998</v>
      </c>
      <c r="M794" s="101">
        <v>9007.9316839999992</v>
      </c>
      <c r="N794" s="101">
        <f>SUM(Query2[[#This Row],[Column5]],Query2[[#This Row],[Column6]])</f>
        <v>7975394</v>
      </c>
      <c r="O794" s="101">
        <f>SUM(Query2[[#This Row],[Column7]],Query2[[#This Row],[Column8]])</f>
        <v>291235.6899765</v>
      </c>
      <c r="P794" s="101">
        <f>SUM(Query2[[#This Row],[Column10]],Query2[[#This Row],[Column11]])</f>
        <v>1205576</v>
      </c>
      <c r="Q794" s="101">
        <f>SUM(Query2[[#This Row],[Column12]],Query2[[#This Row],[Column13]])</f>
        <v>38231.164150999997</v>
      </c>
      <c r="R794" s="103">
        <f>(Query2[[#This Row],[Column4]]/D850)</f>
        <v>16.418390447059636</v>
      </c>
      <c r="S794" s="103">
        <f>(Query2[[#This Row],[Column15]]/O858)</f>
        <v>116.7735014709499</v>
      </c>
      <c r="T794" s="103">
        <f>(Query2[[#This Row],[Column14]]/N858)</f>
        <v>130.40852232777931</v>
      </c>
      <c r="U794" s="103">
        <f>(Query2[[#This Row],[Column9]]/I850)</f>
        <v>0.42162518000987104</v>
      </c>
      <c r="V794" s="103">
        <f>(Query2[[#This Row],[Column17]]/Q858)</f>
        <v>0.20485288820005423</v>
      </c>
      <c r="W794" s="103">
        <f>(Query2[[#This Row],[Column10]]+Query2[[#This Row],[Column11]]/J850+K850)</f>
        <v>2464004.2190318638</v>
      </c>
      <c r="X794" s="104">
        <f>(Query2[[#This Row],[Column5]]+Query2[[#This Row],[Column6]])</f>
        <v>7975394</v>
      </c>
      <c r="Y794" s="104">
        <f>(Query2[[#This Row],[Column7]]+Query2[[#This Row],[Column8]])</f>
        <v>291235.6899765</v>
      </c>
      <c r="Z794" s="104">
        <f>(Query2[[#This Row],[Column10]]+Query2[[#This Row],[Column11]])</f>
        <v>1205576</v>
      </c>
      <c r="AA794" s="104">
        <f>(Query2[[#This Row],[Column12]]+Query2[[#This Row],[Column13]])</f>
        <v>38231.164150999997</v>
      </c>
      <c r="AB794" s="104">
        <f t="shared" si="237"/>
        <v>647944.23188097205</v>
      </c>
      <c r="AC794" s="104">
        <f t="shared" si="238"/>
        <v>99.266798949218028</v>
      </c>
      <c r="AD794" s="104">
        <f t="shared" si="239"/>
        <v>2537.731752697277</v>
      </c>
      <c r="AE794" s="104">
        <f t="shared" si="240"/>
        <v>1917840.6037136829</v>
      </c>
      <c r="AF794" s="104">
        <f>(Query2[[#This Row],[Column12]]+Query2[[#This Row],[Column13]]/I850)</f>
        <v>29223.235617870283</v>
      </c>
      <c r="AG794" s="104">
        <f t="shared" si="241"/>
        <v>2554537.6358989268</v>
      </c>
      <c r="AH794" s="102" t="s">
        <v>174</v>
      </c>
    </row>
    <row r="795" spans="1:34">
      <c r="A795" s="105" t="s">
        <v>203</v>
      </c>
      <c r="B795" s="101" t="s">
        <v>42</v>
      </c>
      <c r="C795" s="101" t="s">
        <v>89</v>
      </c>
      <c r="D795" s="101">
        <v>0</v>
      </c>
      <c r="E795" s="101">
        <v>0</v>
      </c>
      <c r="F795" s="101">
        <v>0</v>
      </c>
      <c r="G795" s="101">
        <v>0</v>
      </c>
      <c r="H795" s="101">
        <v>0</v>
      </c>
      <c r="I795" s="101">
        <v>3398012</v>
      </c>
      <c r="J795" s="101">
        <v>3106830</v>
      </c>
      <c r="K795" s="101">
        <v>2460139</v>
      </c>
      <c r="L795" s="101">
        <v>134375.18234689999</v>
      </c>
      <c r="M795" s="101">
        <v>40116.105874599998</v>
      </c>
      <c r="N795" s="101">
        <f>SUM(Query2[[#This Row],[Column5]],Query2[[#This Row],[Column6]])</f>
        <v>0</v>
      </c>
      <c r="O795" s="101">
        <f>SUM(Query2[[#This Row],[Column7]],Query2[[#This Row],[Column8]])</f>
        <v>0</v>
      </c>
      <c r="P795" s="101">
        <f>SUM(Query2[[#This Row],[Column10]],Query2[[#This Row],[Column11]])</f>
        <v>5566969</v>
      </c>
      <c r="Q795" s="101">
        <f>SUM(Query2[[#This Row],[Column12]],Query2[[#This Row],[Column13]])</f>
        <v>174491.2882215</v>
      </c>
      <c r="R795" s="103">
        <f>(Query2[[#This Row],[Column4]]/D851)</f>
        <v>0</v>
      </c>
      <c r="S795" s="103" t="e">
        <f>(Query2[[#This Row],[Column15]]/O859)</f>
        <v>#DIV/0!</v>
      </c>
      <c r="T795" s="103" t="e">
        <f>(Query2[[#This Row],[Column14]]/N859)</f>
        <v>#DIV/0!</v>
      </c>
      <c r="U795" s="103">
        <f>(Query2[[#This Row],[Column9]]/I851)</f>
        <v>0.51260663930360573</v>
      </c>
      <c r="V795" s="103">
        <f>(Query2[[#This Row],[Column17]]/Q859)</f>
        <v>4.2321635922600018</v>
      </c>
      <c r="W795" s="103">
        <f>(Query2[[#This Row],[Column10]]+Query2[[#This Row],[Column11]]/J851+K851)</f>
        <v>5822340.5903824456</v>
      </c>
      <c r="X795" s="104">
        <f>(Query2[[#This Row],[Column5]]+Query2[[#This Row],[Column6]])</f>
        <v>0</v>
      </c>
      <c r="Y795" s="104">
        <f>(Query2[[#This Row],[Column7]]+Query2[[#This Row],[Column8]])</f>
        <v>0</v>
      </c>
      <c r="Z795" s="104">
        <f>(Query2[[#This Row],[Column10]]+Query2[[#This Row],[Column11]])</f>
        <v>5566969</v>
      </c>
      <c r="AA795" s="104">
        <f>(Query2[[#This Row],[Column12]]+Query2[[#This Row],[Column13]])</f>
        <v>174491.2882215</v>
      </c>
      <c r="AB795" s="104">
        <f t="shared" si="237"/>
        <v>3766842.1699175844</v>
      </c>
      <c r="AC795" s="104">
        <f t="shared" si="238"/>
        <v>751.87563043370938</v>
      </c>
      <c r="AD795" s="104">
        <f t="shared" si="239"/>
        <v>14597.499624333124</v>
      </c>
      <c r="AE795" s="104">
        <f t="shared" si="240"/>
        <v>2906764.7779402388</v>
      </c>
      <c r="AF795" s="104">
        <f>(Query2[[#This Row],[Column12]]+Query2[[#This Row],[Column13]]/I851)</f>
        <v>134375.18839860969</v>
      </c>
      <c r="AG795" s="104">
        <f t="shared" si="241"/>
        <v>4167026.4096478927</v>
      </c>
      <c r="AH795" s="102" t="s">
        <v>174</v>
      </c>
    </row>
    <row r="796" spans="1:34">
      <c r="A796" s="105" t="s">
        <v>203</v>
      </c>
      <c r="B796" s="101" t="s">
        <v>43</v>
      </c>
      <c r="C796" s="101" t="s">
        <v>89</v>
      </c>
      <c r="D796" s="101">
        <v>33132</v>
      </c>
      <c r="E796" s="101">
        <v>2041</v>
      </c>
      <c r="F796" s="101">
        <v>65308</v>
      </c>
      <c r="G796" s="101">
        <v>84.385999999999996</v>
      </c>
      <c r="H796" s="101">
        <v>2551.120633</v>
      </c>
      <c r="I796" s="101">
        <v>1889318</v>
      </c>
      <c r="J796" s="101">
        <v>5473474</v>
      </c>
      <c r="K796" s="101">
        <v>782208</v>
      </c>
      <c r="L796" s="101">
        <v>235170.68591999999</v>
      </c>
      <c r="M796" s="101">
        <v>13725.303677399999</v>
      </c>
      <c r="N796" s="101">
        <f>SUM(Query2[[#This Row],[Column5]],Query2[[#This Row],[Column6]])</f>
        <v>67349</v>
      </c>
      <c r="O796" s="101">
        <f>SUM(Query2[[#This Row],[Column7]],Query2[[#This Row],[Column8]])</f>
        <v>2635.506633</v>
      </c>
      <c r="P796" s="101">
        <f>SUM(Query2[[#This Row],[Column10]],Query2[[#This Row],[Column11]])</f>
        <v>6255682</v>
      </c>
      <c r="Q796" s="101">
        <f>SUM(Query2[[#This Row],[Column12]],Query2[[#This Row],[Column13]])</f>
        <v>248895.98959739998</v>
      </c>
      <c r="R796" s="103">
        <f>(Query2[[#This Row],[Column4]]/D852)</f>
        <v>0.39705195038648211</v>
      </c>
      <c r="S796" s="103">
        <f>(Query2[[#This Row],[Column15]]/O860)</f>
        <v>3.7305749102601329E-2</v>
      </c>
      <c r="T796" s="103">
        <f>(Query2[[#This Row],[Column14]]/N860)</f>
        <v>3.5311172862161171E-2</v>
      </c>
      <c r="U796" s="103">
        <f>(Query2[[#This Row],[Column9]]/I852)</f>
        <v>0.50125105957357052</v>
      </c>
      <c r="V796" s="103">
        <f>(Query2[[#This Row],[Column17]]/Q860)</f>
        <v>1.9268089657147116</v>
      </c>
      <c r="W796" s="103">
        <f>(Query2[[#This Row],[Column10]]+Query2[[#This Row],[Column11]]/J852+K852)</f>
        <v>10100275.131176462</v>
      </c>
      <c r="X796" s="104">
        <f>(Query2[[#This Row],[Column5]]+Query2[[#This Row],[Column6]])</f>
        <v>67349</v>
      </c>
      <c r="Y796" s="104">
        <f>(Query2[[#This Row],[Column7]]+Query2[[#This Row],[Column8]])</f>
        <v>2635.506633</v>
      </c>
      <c r="Z796" s="104">
        <f>(Query2[[#This Row],[Column10]]+Query2[[#This Row],[Column11]])</f>
        <v>6255682</v>
      </c>
      <c r="AA796" s="104">
        <f>(Query2[[#This Row],[Column12]]+Query2[[#This Row],[Column13]])</f>
        <v>248895.98959739998</v>
      </c>
      <c r="AB796" s="104">
        <f t="shared" si="237"/>
        <v>231009.20222418086</v>
      </c>
      <c r="AC796" s="104">
        <f t="shared" si="238"/>
        <v>255.84821131708671</v>
      </c>
      <c r="AD796" s="104">
        <f t="shared" si="239"/>
        <v>6650.7653184732462</v>
      </c>
      <c r="AE796" s="104">
        <f t="shared" si="240"/>
        <v>4916656.6577282669</v>
      </c>
      <c r="AF796" s="104">
        <f>(Query2[[#This Row],[Column12]]+Query2[[#This Row],[Column13]]/I852)</f>
        <v>235170.68956143199</v>
      </c>
      <c r="AG796" s="104">
        <f t="shared" si="241"/>
        <v>5963022.2275270252</v>
      </c>
      <c r="AH796" s="102" t="s">
        <v>174</v>
      </c>
    </row>
    <row r="797" spans="1:34">
      <c r="A797" s="105" t="s">
        <v>203</v>
      </c>
      <c r="B797" s="101" t="s">
        <v>44</v>
      </c>
      <c r="C797" s="101" t="s">
        <v>89</v>
      </c>
      <c r="D797" s="101">
        <v>0</v>
      </c>
      <c r="E797" s="101">
        <v>0</v>
      </c>
      <c r="F797" s="101">
        <v>0</v>
      </c>
      <c r="G797" s="101">
        <v>0</v>
      </c>
      <c r="H797" s="101">
        <v>0</v>
      </c>
      <c r="I797" s="101">
        <v>1257022</v>
      </c>
      <c r="J797" s="101">
        <v>726185</v>
      </c>
      <c r="K797" s="101">
        <v>342697</v>
      </c>
      <c r="L797" s="101">
        <v>33761.794163099999</v>
      </c>
      <c r="M797" s="101">
        <v>5359.0682705999998</v>
      </c>
      <c r="N797" s="101">
        <f>SUM(Query2[[#This Row],[Column5]],Query2[[#This Row],[Column6]])</f>
        <v>0</v>
      </c>
      <c r="O797" s="101">
        <f>SUM(Query2[[#This Row],[Column7]],Query2[[#This Row],[Column8]])</f>
        <v>0</v>
      </c>
      <c r="P797" s="101">
        <f>SUM(Query2[[#This Row],[Column10]],Query2[[#This Row],[Column11]])</f>
        <v>1068882</v>
      </c>
      <c r="Q797" s="101">
        <f>SUM(Query2[[#This Row],[Column12]],Query2[[#This Row],[Column13]])</f>
        <v>39120.8624337</v>
      </c>
      <c r="R797" s="103" t="e">
        <f>(Query2[[#This Row],[Column4]]/D853)</f>
        <v>#DIV/0!</v>
      </c>
      <c r="S797" s="103">
        <f>(Query2[[#This Row],[Column15]]/O861)</f>
        <v>0</v>
      </c>
      <c r="T797" s="103">
        <f>(Query2[[#This Row],[Column14]]/N861)</f>
        <v>0</v>
      </c>
      <c r="U797" s="103">
        <f>(Query2[[#This Row],[Column9]]/I853)</f>
        <v>0.24587539988283469</v>
      </c>
      <c r="V797" s="103" t="e">
        <f>(Query2[[#This Row],[Column17]]/Q861)</f>
        <v>#DIV/0!</v>
      </c>
      <c r="W797" s="103">
        <f>(Query2[[#This Row],[Column10]]+Query2[[#This Row],[Column11]]/J853+K853)</f>
        <v>3639168.0802206686</v>
      </c>
      <c r="X797" s="104">
        <f>(Query2[[#This Row],[Column5]]+Query2[[#This Row],[Column6]])</f>
        <v>0</v>
      </c>
      <c r="Y797" s="104">
        <f>(Query2[[#This Row],[Column7]]+Query2[[#This Row],[Column8]])</f>
        <v>0</v>
      </c>
      <c r="Z797" s="104">
        <f>(Query2[[#This Row],[Column10]]+Query2[[#This Row],[Column11]])</f>
        <v>1068882</v>
      </c>
      <c r="AA797" s="104">
        <f>(Query2[[#This Row],[Column12]]+Query2[[#This Row],[Column13]])</f>
        <v>39120.8624337</v>
      </c>
      <c r="AB797" s="104" t="e">
        <f t="shared" si="237"/>
        <v>#DIV/0!</v>
      </c>
      <c r="AC797" s="104" t="e">
        <f t="shared" si="238"/>
        <v>#DIV/0!</v>
      </c>
      <c r="AD797" s="104" t="e">
        <f t="shared" si="239"/>
        <v>#DIV/0!</v>
      </c>
      <c r="AE797" s="104">
        <f t="shared" si="240"/>
        <v>3090835.7980204173</v>
      </c>
      <c r="AF797" s="104">
        <f>(Query2[[#This Row],[Column12]]+Query2[[#This Row],[Column13]]/I853)</f>
        <v>33761.795211341836</v>
      </c>
      <c r="AG797" s="104">
        <f t="shared" si="241"/>
        <v>4271929.5697838701</v>
      </c>
      <c r="AH797" s="102" t="s">
        <v>174</v>
      </c>
    </row>
    <row r="798" spans="1:34">
      <c r="A798" s="105" t="s">
        <v>203</v>
      </c>
      <c r="B798" s="101" t="s">
        <v>45</v>
      </c>
      <c r="C798" s="101" t="s">
        <v>89</v>
      </c>
      <c r="D798" s="101">
        <v>878842</v>
      </c>
      <c r="E798" s="101">
        <v>10462</v>
      </c>
      <c r="F798" s="101">
        <v>1920561</v>
      </c>
      <c r="G798" s="101">
        <v>431.7603143</v>
      </c>
      <c r="H798" s="101">
        <v>77423.097183299993</v>
      </c>
      <c r="I798" s="101">
        <v>3293447</v>
      </c>
      <c r="J798" s="101">
        <v>2064463</v>
      </c>
      <c r="K798" s="101">
        <v>2135758</v>
      </c>
      <c r="L798" s="101">
        <v>93821.082500000004</v>
      </c>
      <c r="M798" s="101">
        <v>39149.261579999999</v>
      </c>
      <c r="N798" s="101">
        <f>SUM(Query2[[#This Row],[Column5]],Query2[[#This Row],[Column6]])</f>
        <v>1931023</v>
      </c>
      <c r="O798" s="101">
        <f>SUM(Query2[[#This Row],[Column7]],Query2[[#This Row],[Column8]])</f>
        <v>77854.857497599995</v>
      </c>
      <c r="P798" s="101">
        <f>SUM(Query2[[#This Row],[Column10]],Query2[[#This Row],[Column11]])</f>
        <v>4200221</v>
      </c>
      <c r="Q798" s="101">
        <f>SUM(Query2[[#This Row],[Column12]],Query2[[#This Row],[Column13]])</f>
        <v>132970.34408000001</v>
      </c>
      <c r="R798" s="103">
        <f>(Query2[[#This Row],[Column4]]/D854)</f>
        <v>336.0772466539197</v>
      </c>
      <c r="S798" s="103">
        <f>(Query2[[#This Row],[Column15]]/O862)</f>
        <v>85.516216416473384</v>
      </c>
      <c r="T798" s="103">
        <f>(Query2[[#This Row],[Column14]]/N862)</f>
        <v>76.500396165121629</v>
      </c>
      <c r="U798" s="103">
        <f>(Query2[[#This Row],[Column9]]/I854)</f>
        <v>0.76777055518152637</v>
      </c>
      <c r="V798" s="103" t="e">
        <f>(Query2[[#This Row],[Column17]]/Q862)</f>
        <v>#DIV/0!</v>
      </c>
      <c r="W798" s="103">
        <f>(Query2[[#This Row],[Column10]]+Query2[[#This Row],[Column11]]/J854+K854)</f>
        <v>4806837.4283709154</v>
      </c>
      <c r="X798" s="104">
        <f>(Query2[[#This Row],[Column5]]+Query2[[#This Row],[Column6]])</f>
        <v>1931023</v>
      </c>
      <c r="Y798" s="104">
        <f>(Query2[[#This Row],[Column7]]+Query2[[#This Row],[Column8]])</f>
        <v>77854.857497599995</v>
      </c>
      <c r="Z798" s="104">
        <f>(Query2[[#This Row],[Column10]]+Query2[[#This Row],[Column11]])</f>
        <v>4200221</v>
      </c>
      <c r="AA798" s="104">
        <f>(Query2[[#This Row],[Column12]]+Query2[[#This Row],[Column13]])</f>
        <v>132970.34408000001</v>
      </c>
      <c r="AB798" s="104">
        <f t="shared" si="237"/>
        <v>5759.4752958051022</v>
      </c>
      <c r="AC798" s="104">
        <f t="shared" si="238"/>
        <v>7.1869047758699809</v>
      </c>
      <c r="AD798" s="104">
        <f t="shared" si="239"/>
        <v>100.19770554493307</v>
      </c>
      <c r="AE798" s="104">
        <f t="shared" si="240"/>
        <v>2982418.8413073509</v>
      </c>
      <c r="AF798" s="104">
        <f>(Query2[[#This Row],[Column12]]+Query2[[#This Row],[Column13]]/I854)</f>
        <v>93821.091626501904</v>
      </c>
      <c r="AG798" s="104">
        <f t="shared" si="241"/>
        <v>4985768.6393040512</v>
      </c>
      <c r="AH798" s="102" t="s">
        <v>174</v>
      </c>
    </row>
    <row r="799" spans="1:34">
      <c r="A799" s="105" t="s">
        <v>203</v>
      </c>
      <c r="B799" s="101" t="s">
        <v>46</v>
      </c>
      <c r="C799" s="101" t="s">
        <v>90</v>
      </c>
      <c r="D799" s="101">
        <v>1563330</v>
      </c>
      <c r="E799" s="101">
        <v>2015</v>
      </c>
      <c r="F799" s="101">
        <v>4836214</v>
      </c>
      <c r="G799" s="101">
        <v>157.684</v>
      </c>
      <c r="H799" s="101">
        <v>245061.30664</v>
      </c>
      <c r="I799" s="101">
        <v>0</v>
      </c>
      <c r="J799" s="101">
        <v>0</v>
      </c>
      <c r="K799" s="101">
        <v>0</v>
      </c>
      <c r="L799" s="101">
        <v>0</v>
      </c>
      <c r="M799" s="101">
        <v>0</v>
      </c>
      <c r="N799" s="101">
        <f>SUM(Query2[[#This Row],[Column5]],Query2[[#This Row],[Column6]])</f>
        <v>4838229</v>
      </c>
      <c r="O799" s="101">
        <f>SUM(Query2[[#This Row],[Column7]],Query2[[#This Row],[Column8]])</f>
        <v>245218.99064</v>
      </c>
      <c r="P799" s="101">
        <f>SUM(Query2[[#This Row],[Column10]],Query2[[#This Row],[Column11]])</f>
        <v>0</v>
      </c>
      <c r="Q799" s="101">
        <f>SUM(Query2[[#This Row],[Column12]],Query2[[#This Row],[Column13]])</f>
        <v>0</v>
      </c>
      <c r="R799" s="103">
        <f>(Query2[[#This Row],[Column4]]/D856)</f>
        <v>0.54062755581069233</v>
      </c>
      <c r="S799" s="103" t="e">
        <f>(Query2[[#This Row],[Column15]]/O863)</f>
        <v>#DIV/0!</v>
      </c>
      <c r="T799" s="103" t="e">
        <f>(Query2[[#This Row],[Column14]]/N863)</f>
        <v>#DIV/0!</v>
      </c>
      <c r="U799" s="103">
        <f>(Query2[[#This Row],[Column9]]/I856)</f>
        <v>0</v>
      </c>
      <c r="V799" s="103">
        <f>(Query2[[#This Row],[Column17]]/Q863)</f>
        <v>0</v>
      </c>
      <c r="W799" s="103">
        <f>(Query2[[#This Row],[Column10]]+Query2[[#This Row],[Column11]]/J856+K856)</f>
        <v>519999</v>
      </c>
      <c r="X799" s="104">
        <f>(Query2[[#This Row],[Column5]]+Query2[[#This Row],[Column6]])</f>
        <v>4838229</v>
      </c>
      <c r="Y799" s="104">
        <f>(Query2[[#This Row],[Column7]]+Query2[[#This Row],[Column8]])</f>
        <v>245218.99064</v>
      </c>
      <c r="Z799" s="104">
        <f>(Query2[[#This Row],[Column10]]+Query2[[#This Row],[Column11]])</f>
        <v>0</v>
      </c>
      <c r="AA799" s="104">
        <f>(Query2[[#This Row],[Column12]]+Query2[[#This Row],[Column13]])</f>
        <v>0</v>
      </c>
      <c r="AB799" s="104">
        <f>(G856+H856/E856+F856)</f>
        <v>7580841.4412433328</v>
      </c>
      <c r="AC799" s="104">
        <f>(G856+H856/D856)</f>
        <v>1541.0578362209233</v>
      </c>
      <c r="AD799" s="104">
        <f>(E856+F856/D856)</f>
        <v>43943.621055816744</v>
      </c>
      <c r="AE799" s="104">
        <f>(L856+M856/J856+K856)</f>
        <v>548070.84866055974</v>
      </c>
      <c r="AF799" s="104">
        <f>(Query2[[#This Row],[Column12]]+Query2[[#This Row],[Column13]]/I856)</f>
        <v>0</v>
      </c>
      <c r="AG799" s="104">
        <f>(J856+K856/I856)</f>
        <v>613130.42369485437</v>
      </c>
      <c r="AH799" s="102" t="s">
        <v>174</v>
      </c>
    </row>
    <row r="800" spans="1:34">
      <c r="A800" s="105" t="s">
        <v>203</v>
      </c>
      <c r="B800" s="101" t="s">
        <v>47</v>
      </c>
      <c r="C800" s="101" t="s">
        <v>90</v>
      </c>
      <c r="D800" s="101">
        <v>25767</v>
      </c>
      <c r="E800" s="101">
        <v>1</v>
      </c>
      <c r="F800" s="101">
        <v>19589</v>
      </c>
      <c r="G800" s="101">
        <v>0.02</v>
      </c>
      <c r="H800" s="101">
        <v>625.32139280000001</v>
      </c>
      <c r="I800" s="101">
        <v>0</v>
      </c>
      <c r="J800" s="101">
        <v>0</v>
      </c>
      <c r="K800" s="101">
        <v>0</v>
      </c>
      <c r="L800" s="101">
        <v>0</v>
      </c>
      <c r="M800" s="101">
        <v>0</v>
      </c>
      <c r="N800" s="101">
        <f>SUM(Query2[[#This Row],[Column5]],Query2[[#This Row],[Column6]])</f>
        <v>19590</v>
      </c>
      <c r="O800" s="101">
        <f>SUM(Query2[[#This Row],[Column7]],Query2[[#This Row],[Column8]])</f>
        <v>625.34139279999999</v>
      </c>
      <c r="P800" s="101">
        <f>SUM(Query2[[#This Row],[Column10]],Query2[[#This Row],[Column11]])</f>
        <v>0</v>
      </c>
      <c r="Q800" s="101">
        <f>SUM(Query2[[#This Row],[Column12]],Query2[[#This Row],[Column13]])</f>
        <v>0</v>
      </c>
      <c r="R800" s="103" t="e">
        <f>(Query2[[#This Row],[Column4]]/D857)</f>
        <v>#DIV/0!</v>
      </c>
      <c r="S800" s="103">
        <f>(Query2[[#This Row],[Column15]]/O864)</f>
        <v>2.0323306142887004E-3</v>
      </c>
      <c r="T800" s="103">
        <f>(Query2[[#This Row],[Column14]]/N864)</f>
        <v>1.7702836872831368E-3</v>
      </c>
      <c r="U800" s="103">
        <f>(Query2[[#This Row],[Column9]]/I857)</f>
        <v>0</v>
      </c>
      <c r="V800" s="103">
        <f>(Query2[[#This Row],[Column17]]/Q864)</f>
        <v>0</v>
      </c>
      <c r="W800" s="103">
        <f>(Query2[[#This Row],[Column10]]+Query2[[#This Row],[Column11]]/J857+K857)</f>
        <v>2274785</v>
      </c>
      <c r="X800" s="104">
        <f>(Query2[[#This Row],[Column5]]+Query2[[#This Row],[Column6]])</f>
        <v>19590</v>
      </c>
      <c r="Y800" s="104">
        <f>(Query2[[#This Row],[Column7]]+Query2[[#This Row],[Column8]])</f>
        <v>625.34139279999999</v>
      </c>
      <c r="Z800" s="104">
        <f>(Query2[[#This Row],[Column10]]+Query2[[#This Row],[Column11]])</f>
        <v>0</v>
      </c>
      <c r="AA800" s="104">
        <f>(Query2[[#This Row],[Column12]]+Query2[[#This Row],[Column13]])</f>
        <v>0</v>
      </c>
      <c r="AB800" s="104" t="e">
        <f>(G857+H857/E857+F857)</f>
        <v>#DIV/0!</v>
      </c>
      <c r="AC800" s="104" t="e">
        <f>(G857+H857/D857)</f>
        <v>#DIV/0!</v>
      </c>
      <c r="AD800" s="104" t="e">
        <f>(E857+F857/D857)</f>
        <v>#DIV/0!</v>
      </c>
      <c r="AE800" s="104">
        <f>(L857+M857/J857+K857)</f>
        <v>2401811.6365337884</v>
      </c>
      <c r="AF800" s="104">
        <f>(Query2[[#This Row],[Column12]]+Query2[[#This Row],[Column13]]/I857)</f>
        <v>0</v>
      </c>
      <c r="AG800" s="104">
        <f>(J857+K857/I857)</f>
        <v>2936049.6616576631</v>
      </c>
      <c r="AH800" s="102" t="s">
        <v>174</v>
      </c>
    </row>
    <row r="801" spans="1:34">
      <c r="A801" s="105" t="s">
        <v>203</v>
      </c>
      <c r="B801" s="101" t="s">
        <v>48</v>
      </c>
      <c r="C801" s="101" t="s">
        <v>90</v>
      </c>
      <c r="D801" s="101">
        <v>0</v>
      </c>
      <c r="E801" s="101">
        <v>0</v>
      </c>
      <c r="F801" s="101">
        <v>0</v>
      </c>
      <c r="G801" s="101">
        <v>0</v>
      </c>
      <c r="H801" s="101">
        <v>0</v>
      </c>
      <c r="I801" s="101">
        <v>2100</v>
      </c>
      <c r="J801" s="101">
        <v>55</v>
      </c>
      <c r="K801" s="101">
        <v>87</v>
      </c>
      <c r="L801" s="101">
        <v>4.3144119999999999</v>
      </c>
      <c r="M801" s="101">
        <v>6.1088240000000003</v>
      </c>
      <c r="N801" s="101">
        <f>SUM(Query2[[#This Row],[Column5]],Query2[[#This Row],[Column6]])</f>
        <v>0</v>
      </c>
      <c r="O801" s="101">
        <f>SUM(Query2[[#This Row],[Column7]],Query2[[#This Row],[Column8]])</f>
        <v>0</v>
      </c>
      <c r="P801" s="101">
        <f>SUM(Query2[[#This Row],[Column10]],Query2[[#This Row],[Column11]])</f>
        <v>142</v>
      </c>
      <c r="Q801" s="101">
        <f>SUM(Query2[[#This Row],[Column12]],Query2[[#This Row],[Column13]])</f>
        <v>10.423235999999999</v>
      </c>
      <c r="R801" s="103">
        <f>(Query2[[#This Row],[Column4]]/D858)</f>
        <v>0</v>
      </c>
      <c r="S801" s="103" t="e">
        <f>(Query2[[#This Row],[Column15]]/O865)</f>
        <v>#DIV/0!</v>
      </c>
      <c r="T801" s="103" t="e">
        <f>(Query2[[#This Row],[Column14]]/N865)</f>
        <v>#DIV/0!</v>
      </c>
      <c r="U801" s="103">
        <f>(Query2[[#This Row],[Column9]]/I858)</f>
        <v>1.0968526075581502E-3</v>
      </c>
      <c r="V801" s="103">
        <f>(Query2[[#This Row],[Column17]]/Q865)</f>
        <v>3.0127033548736735E-4</v>
      </c>
      <c r="W801" s="103">
        <f>(Query2[[#This Row],[Column10]]+Query2[[#This Row],[Column11]]/J858+K858)</f>
        <v>691927.00001676765</v>
      </c>
      <c r="X801" s="104">
        <f>(Query2[[#This Row],[Column5]]+Query2[[#This Row],[Column6]])</f>
        <v>0</v>
      </c>
      <c r="Y801" s="104">
        <f>(Query2[[#This Row],[Column7]]+Query2[[#This Row],[Column8]])</f>
        <v>0</v>
      </c>
      <c r="Z801" s="104">
        <f>(Query2[[#This Row],[Column10]]+Query2[[#This Row],[Column11]])</f>
        <v>142</v>
      </c>
      <c r="AA801" s="104">
        <f>(Query2[[#This Row],[Column12]]+Query2[[#This Row],[Column13]])</f>
        <v>10.423235999999999</v>
      </c>
      <c r="AB801" s="104">
        <f>(G858+H858/E858+F858)</f>
        <v>59132.060229417533</v>
      </c>
      <c r="AC801" s="104">
        <f>(G858+H858/D858)</f>
        <v>83.990425521260931</v>
      </c>
      <c r="AD801" s="104">
        <f>(E858+F858/D858)</f>
        <v>2111.774408750789</v>
      </c>
      <c r="AE801" s="104">
        <f>(L858+M858/J858+K858)</f>
        <v>865888.21929057268</v>
      </c>
      <c r="AF801" s="104">
        <f>(Query2[[#This Row],[Column12]]+Query2[[#This Row],[Column13]]/I858)</f>
        <v>4.3144151907045396</v>
      </c>
      <c r="AG801" s="104">
        <f>(J858+K858/I858)</f>
        <v>5188569.3613721943</v>
      </c>
      <c r="AH801" s="102" t="s">
        <v>174</v>
      </c>
    </row>
    <row r="802" spans="1:34">
      <c r="A802" s="105" t="s">
        <v>203</v>
      </c>
      <c r="B802" s="101" t="s">
        <v>49</v>
      </c>
      <c r="C802" s="101" t="s">
        <v>90</v>
      </c>
      <c r="D802" s="101">
        <v>2654271</v>
      </c>
      <c r="E802" s="101">
        <v>14857</v>
      </c>
      <c r="F802" s="101">
        <v>12277851</v>
      </c>
      <c r="G802" s="101">
        <v>840.66800000000001</v>
      </c>
      <c r="H802" s="101">
        <v>338382.23820999998</v>
      </c>
      <c r="I802" s="101">
        <v>1657102</v>
      </c>
      <c r="J802" s="101">
        <v>1287242</v>
      </c>
      <c r="K802" s="101">
        <v>2702505</v>
      </c>
      <c r="L802" s="101">
        <v>65272.23416</v>
      </c>
      <c r="M802" s="101">
        <v>54358.372109999997</v>
      </c>
      <c r="N802" s="101">
        <f>SUM(Query2[[#This Row],[Column5]],Query2[[#This Row],[Column6]])</f>
        <v>12292708</v>
      </c>
      <c r="O802" s="101">
        <f>SUM(Query2[[#This Row],[Column7]],Query2[[#This Row],[Column8]])</f>
        <v>339222.90620999999</v>
      </c>
      <c r="P802" s="101">
        <f>SUM(Query2[[#This Row],[Column10]],Query2[[#This Row],[Column11]])</f>
        <v>3989747</v>
      </c>
      <c r="Q802" s="101">
        <f>SUM(Query2[[#This Row],[Column12]],Query2[[#This Row],[Column13]])</f>
        <v>119630.60626999999</v>
      </c>
      <c r="R802" s="103" t="e">
        <f>(Query2[[#This Row],[Column4]]/D859)</f>
        <v>#DIV/0!</v>
      </c>
      <c r="S802" s="103" t="e">
        <f>(Query2[[#This Row],[Column15]]/O866)</f>
        <v>#DIV/0!</v>
      </c>
      <c r="T802" s="103" t="e">
        <f>(Query2[[#This Row],[Column14]]/N866)</f>
        <v>#DIV/0!</v>
      </c>
      <c r="U802" s="103">
        <f>(Query2[[#This Row],[Column9]]/I859)</f>
        <v>1.3232785261964273</v>
      </c>
      <c r="V802" s="103">
        <f>(Query2[[#This Row],[Column17]]/Q866)</f>
        <v>22.216491104529755</v>
      </c>
      <c r="W802" s="103">
        <f>(Query2[[#This Row],[Column10]]+Query2[[#This Row],[Column11]]/J859+K859)</f>
        <v>1641479.6467607648</v>
      </c>
      <c r="X802" s="104">
        <f>(Query2[[#This Row],[Column5]]+Query2[[#This Row],[Column6]])</f>
        <v>12292708</v>
      </c>
      <c r="Y802" s="104">
        <f>(Query2[[#This Row],[Column7]]+Query2[[#This Row],[Column8]])</f>
        <v>339222.90620999999</v>
      </c>
      <c r="Z802" s="104">
        <f>(Query2[[#This Row],[Column10]]+Query2[[#This Row],[Column11]])</f>
        <v>3989747</v>
      </c>
      <c r="AA802" s="104">
        <f>(Query2[[#This Row],[Column12]]+Query2[[#This Row],[Column13]])</f>
        <v>119630.60626999999</v>
      </c>
      <c r="AB802" s="104" t="e">
        <f>(G859+H859/E859+F859)</f>
        <v>#DIV/0!</v>
      </c>
      <c r="AC802" s="104" t="e">
        <f>(G859+H859/D859)</f>
        <v>#DIV/0!</v>
      </c>
      <c r="AD802" s="104" t="e">
        <f>(E859+F859/D859)</f>
        <v>#DIV/0!</v>
      </c>
      <c r="AE802" s="104">
        <f>(L859+M859/J859+K859)</f>
        <v>389454.63779768505</v>
      </c>
      <c r="AF802" s="104">
        <f>(Query2[[#This Row],[Column12]]+Query2[[#This Row],[Column13]]/I859)</f>
        <v>65272.277567869001</v>
      </c>
      <c r="AG802" s="104">
        <f>(J859+K859/I859)</f>
        <v>741070.28287350177</v>
      </c>
      <c r="AH802" s="102" t="s">
        <v>174</v>
      </c>
    </row>
    <row r="803" spans="1:34">
      <c r="A803" s="105" t="s">
        <v>203</v>
      </c>
      <c r="B803" s="101" t="s">
        <v>50</v>
      </c>
      <c r="C803" s="101" t="s">
        <v>90</v>
      </c>
      <c r="D803" s="101">
        <v>0</v>
      </c>
      <c r="E803" s="101">
        <v>0</v>
      </c>
      <c r="F803" s="101">
        <v>0</v>
      </c>
      <c r="G803" s="101">
        <v>0</v>
      </c>
      <c r="H803" s="101">
        <v>0</v>
      </c>
      <c r="I803" s="101">
        <v>1047695</v>
      </c>
      <c r="J803" s="101">
        <v>781161</v>
      </c>
      <c r="K803" s="101">
        <v>1087334</v>
      </c>
      <c r="L803" s="101">
        <v>25452.892899999999</v>
      </c>
      <c r="M803" s="101">
        <v>10707.15454</v>
      </c>
      <c r="N803" s="101">
        <f>SUM(Query2[[#This Row],[Column5]],Query2[[#This Row],[Column6]])</f>
        <v>0</v>
      </c>
      <c r="O803" s="101">
        <f>SUM(Query2[[#This Row],[Column7]],Query2[[#This Row],[Column8]])</f>
        <v>0</v>
      </c>
      <c r="P803" s="101">
        <f>SUM(Query2[[#This Row],[Column10]],Query2[[#This Row],[Column11]])</f>
        <v>1868495</v>
      </c>
      <c r="Q803" s="101">
        <f>SUM(Query2[[#This Row],[Column12]],Query2[[#This Row],[Column13]])</f>
        <v>36160.047439999995</v>
      </c>
      <c r="R803" s="103">
        <f>(Query2[[#This Row],[Column4]]/D860)</f>
        <v>0</v>
      </c>
      <c r="S803" s="103">
        <f>(Query2[[#This Row],[Column15]]/O867)</f>
        <v>0</v>
      </c>
      <c r="T803" s="103">
        <f>(Query2[[#This Row],[Column14]]/N867)</f>
        <v>0</v>
      </c>
      <c r="U803" s="103">
        <f>(Query2[[#This Row],[Column9]]/I860)</f>
        <v>0.31194433626432</v>
      </c>
      <c r="V803" s="103">
        <f>(Query2[[#This Row],[Column17]]/Q867)</f>
        <v>1.4762121409743341</v>
      </c>
      <c r="W803" s="103">
        <f>(Query2[[#This Row],[Column10]]+Query2[[#This Row],[Column11]]/J860+K860)</f>
        <v>2776594.5442302786</v>
      </c>
      <c r="X803" s="104">
        <f>(Query2[[#This Row],[Column5]]+Query2[[#This Row],[Column6]])</f>
        <v>0</v>
      </c>
      <c r="Y803" s="104">
        <f>(Query2[[#This Row],[Column7]]+Query2[[#This Row],[Column8]])</f>
        <v>0</v>
      </c>
      <c r="Z803" s="104">
        <f>(Query2[[#This Row],[Column10]]+Query2[[#This Row],[Column11]])</f>
        <v>1868495</v>
      </c>
      <c r="AA803" s="104">
        <f>(Query2[[#This Row],[Column12]]+Query2[[#This Row],[Column13]])</f>
        <v>36160.047439999995</v>
      </c>
      <c r="AB803" s="104">
        <f>(G860+H860/E860+F860)</f>
        <v>1897078.7600578631</v>
      </c>
      <c r="AC803" s="104">
        <f>(G860+H860/D860)</f>
        <v>456.26714755710265</v>
      </c>
      <c r="AD803" s="104">
        <f>(E860+F860/D860)</f>
        <v>10686.073078516394</v>
      </c>
      <c r="AE803" s="104">
        <f>(L860+M860/J860+K860)</f>
        <v>2087534.480926089</v>
      </c>
      <c r="AF803" s="104">
        <f>(Query2[[#This Row],[Column12]]+Query2[[#This Row],[Column13]]/I860)</f>
        <v>25452.896087985257</v>
      </c>
      <c r="AG803" s="104">
        <f>(J860+K860/I860)</f>
        <v>1997930.5941271293</v>
      </c>
      <c r="AH803" s="102" t="s">
        <v>174</v>
      </c>
    </row>
    <row r="804" spans="1:34">
      <c r="A804" s="105" t="s">
        <v>203</v>
      </c>
      <c r="B804" s="101" t="s">
        <v>51</v>
      </c>
      <c r="C804" s="101" t="s">
        <v>90</v>
      </c>
      <c r="D804" s="101">
        <v>0</v>
      </c>
      <c r="E804" s="101">
        <v>0</v>
      </c>
      <c r="F804" s="101">
        <v>0</v>
      </c>
      <c r="G804" s="101">
        <v>0</v>
      </c>
      <c r="H804" s="101">
        <v>0</v>
      </c>
      <c r="I804" s="101">
        <v>121705</v>
      </c>
      <c r="J804" s="101">
        <v>58684</v>
      </c>
      <c r="K804" s="101">
        <v>125558</v>
      </c>
      <c r="L804" s="101">
        <v>3151.7528339999999</v>
      </c>
      <c r="M804" s="101">
        <v>2467.240605</v>
      </c>
      <c r="N804" s="101">
        <f>SUM(Query2[[#This Row],[Column5]],Query2[[#This Row],[Column6]])</f>
        <v>0</v>
      </c>
      <c r="O804" s="101">
        <f>SUM(Query2[[#This Row],[Column7]],Query2[[#This Row],[Column8]])</f>
        <v>0</v>
      </c>
      <c r="P804" s="101">
        <f>SUM(Query2[[#This Row],[Column10]],Query2[[#This Row],[Column11]])</f>
        <v>184242</v>
      </c>
      <c r="Q804" s="101">
        <f>SUM(Query2[[#This Row],[Column12]],Query2[[#This Row],[Column13]])</f>
        <v>5618.9934389999999</v>
      </c>
      <c r="R804" s="103" t="e">
        <f>(Query2[[#This Row],[Column4]]/#REF!)</f>
        <v>#REF!</v>
      </c>
      <c r="S804" s="103">
        <f>(Query2[[#This Row],[Column15]]/O868)</f>
        <v>0</v>
      </c>
      <c r="T804" s="103">
        <f>(Query2[[#This Row],[Column14]]/N868)</f>
        <v>0</v>
      </c>
      <c r="U804" s="103" t="e">
        <f>(Query2[[#This Row],[Column9]]/#REF!)</f>
        <v>#REF!</v>
      </c>
      <c r="V804" s="103">
        <f>(Query2[[#This Row],[Column17]]/Q868)</f>
        <v>32.628345695834447</v>
      </c>
      <c r="W804" s="103" t="e">
        <f>(Query2[[#This Row],[Column10]]+Query2[[#This Row],[Column11]]/#REF!+#REF!)</f>
        <v>#REF!</v>
      </c>
      <c r="X804" s="104">
        <f>(Query2[[#This Row],[Column5]]+Query2[[#This Row],[Column6]])</f>
        <v>0</v>
      </c>
      <c r="Y804" s="104">
        <f>(Query2[[#This Row],[Column7]]+Query2[[#This Row],[Column8]])</f>
        <v>0</v>
      </c>
      <c r="Z804" s="104">
        <f>(Query2[[#This Row],[Column10]]+Query2[[#This Row],[Column11]])</f>
        <v>184242</v>
      </c>
      <c r="AA804" s="104">
        <f>(Query2[[#This Row],[Column12]]+Query2[[#This Row],[Column13]])</f>
        <v>5618.9934389999999</v>
      </c>
      <c r="AB804" s="104" t="e">
        <f>(#REF!+#REF!/#REF!+#REF!)</f>
        <v>#REF!</v>
      </c>
      <c r="AC804" s="104" t="e">
        <f>(#REF!+#REF!/#REF!)</f>
        <v>#REF!</v>
      </c>
      <c r="AD804" s="104" t="e">
        <f>(#REF!+#REF!/#REF!)</f>
        <v>#REF!</v>
      </c>
      <c r="AE804" s="104" t="e">
        <f>(#REF!+#REF!/#REF!+#REF!)</f>
        <v>#REF!</v>
      </c>
      <c r="AF804" s="104" t="e">
        <f>(Query2[[#This Row],[Column12]]+Query2[[#This Row],[Column13]]/#REF!)</f>
        <v>#REF!</v>
      </c>
      <c r="AG804" s="104" t="e">
        <f>(#REF!+#REF!/#REF!)</f>
        <v>#REF!</v>
      </c>
      <c r="AH804" s="102" t="s">
        <v>174</v>
      </c>
    </row>
    <row r="805" spans="1:34">
      <c r="A805" s="105" t="s">
        <v>203</v>
      </c>
      <c r="B805" s="101" t="s">
        <v>52</v>
      </c>
      <c r="C805" s="101" t="s">
        <v>90</v>
      </c>
      <c r="D805" s="101">
        <v>857132</v>
      </c>
      <c r="E805" s="101">
        <v>2086</v>
      </c>
      <c r="F805" s="101">
        <v>1692494</v>
      </c>
      <c r="G805" s="101">
        <v>150.01244510000001</v>
      </c>
      <c r="H805" s="101">
        <v>66140.878395499996</v>
      </c>
      <c r="I805" s="101">
        <v>480096</v>
      </c>
      <c r="J805" s="101">
        <v>296742</v>
      </c>
      <c r="K805" s="101">
        <v>448138</v>
      </c>
      <c r="L805" s="101">
        <v>16546.1488274</v>
      </c>
      <c r="M805" s="101">
        <v>10206.4273147</v>
      </c>
      <c r="N805" s="101">
        <f>SUM(Query2[[#This Row],[Column5]],Query2[[#This Row],[Column6]])</f>
        <v>1694580</v>
      </c>
      <c r="O805" s="101">
        <f>SUM(Query2[[#This Row],[Column7]],Query2[[#This Row],[Column8]])</f>
        <v>66290.890840599997</v>
      </c>
      <c r="P805" s="101">
        <f>SUM(Query2[[#This Row],[Column10]],Query2[[#This Row],[Column11]])</f>
        <v>744880</v>
      </c>
      <c r="Q805" s="101">
        <f>SUM(Query2[[#This Row],[Column12]],Query2[[#This Row],[Column13]])</f>
        <v>26752.576142099999</v>
      </c>
      <c r="R805" s="103">
        <f>(Query2[[#This Row],[Column4]]/D861)</f>
        <v>0.54974136631701143</v>
      </c>
      <c r="S805" s="103">
        <f>(Query2[[#This Row],[Column15]]/O869)</f>
        <v>0.75712904421809912</v>
      </c>
      <c r="T805" s="103">
        <f>(Query2[[#This Row],[Column14]]/N869)</f>
        <v>0.55455325799793631</v>
      </c>
      <c r="U805" s="103" t="e">
        <f>(Query2[[#This Row],[Column9]]/I861)</f>
        <v>#DIV/0!</v>
      </c>
      <c r="V805" s="103">
        <f>(Query2[[#This Row],[Column17]]/Q869)</f>
        <v>0.33311330720388738</v>
      </c>
      <c r="W805" s="103" t="e">
        <f>(Query2[[#This Row],[Column10]]+Query2[[#This Row],[Column11]]/J861+K861)</f>
        <v>#DIV/0!</v>
      </c>
      <c r="X805" s="104">
        <f>(Query2[[#This Row],[Column5]]+Query2[[#This Row],[Column6]])</f>
        <v>1694580</v>
      </c>
      <c r="Y805" s="104">
        <f>(Query2[[#This Row],[Column7]]+Query2[[#This Row],[Column8]])</f>
        <v>66290.890840599997</v>
      </c>
      <c r="Z805" s="104">
        <f>(Query2[[#This Row],[Column10]]+Query2[[#This Row],[Column11]])</f>
        <v>744880</v>
      </c>
      <c r="AA805" s="104">
        <f>(Query2[[#This Row],[Column12]]+Query2[[#This Row],[Column13]])</f>
        <v>26752.576142099999</v>
      </c>
      <c r="AB805" s="104">
        <f>(G861+H861/E861+F861)</f>
        <v>4506303.9958128594</v>
      </c>
      <c r="AC805" s="104">
        <f>(G861+H861/D861)</f>
        <v>143.72905572474579</v>
      </c>
      <c r="AD805" s="104">
        <f>(E861+F861/D861)</f>
        <v>1784.8900462109284</v>
      </c>
      <c r="AE805" s="104" t="e">
        <f>(L861+M861/J861+K861)</f>
        <v>#DIV/0!</v>
      </c>
      <c r="AF805" s="104" t="e">
        <f>(Query2[[#This Row],[Column12]]+Query2[[#This Row],[Column13]]/I861)</f>
        <v>#DIV/0!</v>
      </c>
      <c r="AG805" s="104" t="e">
        <f>(J861+K861/I861)</f>
        <v>#DIV/0!</v>
      </c>
      <c r="AH805" s="102" t="s">
        <v>174</v>
      </c>
    </row>
    <row r="806" spans="1:34">
      <c r="A806" s="105" t="s">
        <v>203</v>
      </c>
      <c r="B806" s="101" t="s">
        <v>135</v>
      </c>
      <c r="C806" s="101" t="s">
        <v>90</v>
      </c>
      <c r="D806" s="101">
        <v>72410</v>
      </c>
      <c r="E806" s="101">
        <v>22653</v>
      </c>
      <c r="F806" s="101">
        <v>51085</v>
      </c>
      <c r="G806" s="101">
        <v>1998.5650000000001</v>
      </c>
      <c r="H806" s="101">
        <v>4599.8524447</v>
      </c>
      <c r="I806" s="101">
        <v>8714</v>
      </c>
      <c r="J806" s="101">
        <v>4804</v>
      </c>
      <c r="K806" s="101">
        <v>11770</v>
      </c>
      <c r="L806" s="101">
        <v>169.411</v>
      </c>
      <c r="M806" s="101">
        <v>257.64899460000004</v>
      </c>
      <c r="N806" s="101">
        <f>SUM(Query2[[#This Row],[Column5]],Query2[[#This Row],[Column6]])</f>
        <v>73738</v>
      </c>
      <c r="O806" s="101">
        <f>SUM(Query2[[#This Row],[Column7]],Query2[[#This Row],[Column8]])</f>
        <v>6598.4174447000005</v>
      </c>
      <c r="P806" s="101">
        <f>SUM(Query2[[#This Row],[Column10]],Query2[[#This Row],[Column11]])</f>
        <v>16574</v>
      </c>
      <c r="Q806" s="101">
        <f>SUM(Query2[[#This Row],[Column12]],Query2[[#This Row],[Column13]])</f>
        <v>427.05999460000004</v>
      </c>
      <c r="R806" s="103">
        <f>(Query2[[#This Row],[Column4]]/D862)</f>
        <v>2.8281841971643948</v>
      </c>
      <c r="S806" s="103" t="e">
        <f>(Query2[[#This Row],[Column15]]/O870)</f>
        <v>#DIV/0!</v>
      </c>
      <c r="T806" s="103" t="e">
        <f>(Query2[[#This Row],[Column14]]/N870)</f>
        <v>#DIV/0!</v>
      </c>
      <c r="U806" s="103" t="e">
        <f>(Query2[[#This Row],[Column9]]/I862)</f>
        <v>#DIV/0!</v>
      </c>
      <c r="V806" s="103">
        <f>(Query2[[#This Row],[Column17]]/Q870)</f>
        <v>0.17644818263429676</v>
      </c>
      <c r="W806" s="103" t="e">
        <f>(Query2[[#This Row],[Column10]]+Query2[[#This Row],[Column11]]/J862+K862)</f>
        <v>#DIV/0!</v>
      </c>
      <c r="X806" s="104">
        <f>(Query2[[#This Row],[Column5]]+Query2[[#This Row],[Column6]])</f>
        <v>73738</v>
      </c>
      <c r="Y806" s="104">
        <f>(Query2[[#This Row],[Column7]]+Query2[[#This Row],[Column8]])</f>
        <v>6598.4174447000005</v>
      </c>
      <c r="Z806" s="104">
        <f>(Query2[[#This Row],[Column10]]+Query2[[#This Row],[Column11]])</f>
        <v>16574</v>
      </c>
      <c r="AA806" s="104">
        <f>(Query2[[#This Row],[Column12]]+Query2[[#This Row],[Column13]])</f>
        <v>427.05999460000004</v>
      </c>
      <c r="AB806" s="104">
        <f>(G862+H862/E862+F862)</f>
        <v>26151.410455000001</v>
      </c>
      <c r="AC806" s="104">
        <f>(G862+H862/D862)</f>
        <v>8.5556788462289576E-2</v>
      </c>
      <c r="AD806" s="104">
        <f>(E862+F862/D862)</f>
        <v>1.9858610319103231</v>
      </c>
      <c r="AE806" s="104" t="e">
        <f>(L862+M862/J862+K862)</f>
        <v>#DIV/0!</v>
      </c>
      <c r="AF806" s="104" t="e">
        <f>(Query2[[#This Row],[Column12]]+Query2[[#This Row],[Column13]]/I862)</f>
        <v>#DIV/0!</v>
      </c>
      <c r="AG806" s="104" t="e">
        <f>(J862+K862/I862)</f>
        <v>#DIV/0!</v>
      </c>
      <c r="AH806" s="102" t="s">
        <v>174</v>
      </c>
    </row>
    <row r="807" spans="1:34">
      <c r="A807" s="105" t="s">
        <v>203</v>
      </c>
      <c r="B807" s="101" t="s">
        <v>53</v>
      </c>
      <c r="C807" s="101" t="s">
        <v>90</v>
      </c>
      <c r="D807" s="101">
        <v>1453417</v>
      </c>
      <c r="E807" s="101">
        <v>4384</v>
      </c>
      <c r="F807" s="101">
        <v>3268015</v>
      </c>
      <c r="G807" s="101">
        <v>231.11216999999999</v>
      </c>
      <c r="H807" s="101">
        <v>93749.817290000006</v>
      </c>
      <c r="I807" s="101">
        <v>1016349</v>
      </c>
      <c r="J807" s="101">
        <v>1170386</v>
      </c>
      <c r="K807" s="101">
        <v>1941558</v>
      </c>
      <c r="L807" s="101">
        <v>50270.821510000002</v>
      </c>
      <c r="M807" s="101">
        <v>36020.784879999999</v>
      </c>
      <c r="N807" s="101">
        <f>SUM(Query2[[#This Row],[Column5]],Query2[[#This Row],[Column6]])</f>
        <v>3272399</v>
      </c>
      <c r="O807" s="101">
        <f>SUM(Query2[[#This Row],[Column7]],Query2[[#This Row],[Column8]])</f>
        <v>93980.929459999999</v>
      </c>
      <c r="P807" s="101">
        <f>SUM(Query2[[#This Row],[Column10]],Query2[[#This Row],[Column11]])</f>
        <v>3111944</v>
      </c>
      <c r="Q807" s="101">
        <f>SUM(Query2[[#This Row],[Column12]],Query2[[#This Row],[Column13]])</f>
        <v>86291.606390000001</v>
      </c>
      <c r="R807" s="103" t="e">
        <f>(Query2[[#This Row],[Column4]]/D863)</f>
        <v>#DIV/0!</v>
      </c>
      <c r="S807" s="103" t="e">
        <f>(Query2[[#This Row],[Column15]]/O871)</f>
        <v>#DIV/0!</v>
      </c>
      <c r="T807" s="103" t="e">
        <f>(Query2[[#This Row],[Column14]]/N871)</f>
        <v>#DIV/0!</v>
      </c>
      <c r="U807" s="103">
        <f>(Query2[[#This Row],[Column9]]/I863)</f>
        <v>492.17869249394676</v>
      </c>
      <c r="V807" s="103">
        <f>(Query2[[#This Row],[Column17]]/Q871)</f>
        <v>4.2245666799478814</v>
      </c>
      <c r="W807" s="103">
        <f>(Query2[[#This Row],[Column10]]+Query2[[#This Row],[Column11]]/J863+K863)</f>
        <v>1197050.6849315069</v>
      </c>
      <c r="X807" s="104">
        <f>(Query2[[#This Row],[Column5]]+Query2[[#This Row],[Column6]])</f>
        <v>3272399</v>
      </c>
      <c r="Y807" s="104">
        <f>(Query2[[#This Row],[Column7]]+Query2[[#This Row],[Column8]])</f>
        <v>93980.929459999999</v>
      </c>
      <c r="Z807" s="104">
        <f>(Query2[[#This Row],[Column10]]+Query2[[#This Row],[Column11]])</f>
        <v>3111944</v>
      </c>
      <c r="AA807" s="104">
        <f>(Query2[[#This Row],[Column12]]+Query2[[#This Row],[Column13]])</f>
        <v>86291.606390000001</v>
      </c>
      <c r="AB807" s="104" t="e">
        <f>(G863+H863/E863+F863)</f>
        <v>#DIV/0!</v>
      </c>
      <c r="AC807" s="104" t="e">
        <f>(G863+H863/D863)</f>
        <v>#DIV/0!</v>
      </c>
      <c r="AD807" s="104" t="e">
        <f>(E863+F863/D863)</f>
        <v>#DIV/0!</v>
      </c>
      <c r="AE807" s="104">
        <f>(L863+M863/J863+K863)</f>
        <v>73.335169171232877</v>
      </c>
      <c r="AF807" s="104">
        <f>(Query2[[#This Row],[Column12]]+Query2[[#This Row],[Column13]]/I863)</f>
        <v>50288.264989360774</v>
      </c>
      <c r="AG807" s="104">
        <f>(J863+K863/I863)</f>
        <v>73.03292978208232</v>
      </c>
      <c r="AH807" s="102" t="s">
        <v>174</v>
      </c>
    </row>
    <row r="808" spans="1:34">
      <c r="A808" s="105" t="s">
        <v>203</v>
      </c>
      <c r="B808" s="101" t="s">
        <v>55</v>
      </c>
      <c r="C808" s="101" t="s">
        <v>91</v>
      </c>
      <c r="D808" s="101">
        <v>0</v>
      </c>
      <c r="E808" s="101">
        <v>0</v>
      </c>
      <c r="F808" s="101">
        <v>0</v>
      </c>
      <c r="G808" s="101">
        <v>0</v>
      </c>
      <c r="H808" s="101">
        <v>0</v>
      </c>
      <c r="I808" s="101">
        <v>1430479</v>
      </c>
      <c r="J808" s="101">
        <v>0</v>
      </c>
      <c r="K808" s="101">
        <v>372682</v>
      </c>
      <c r="L808" s="101">
        <v>0</v>
      </c>
      <c r="M808" s="101">
        <v>2130.28935</v>
      </c>
      <c r="N808" s="101">
        <f>SUM(Query2[[#This Row],[Column5]],Query2[[#This Row],[Column6]])</f>
        <v>0</v>
      </c>
      <c r="O808" s="101">
        <f>SUM(Query2[[#This Row],[Column7]],Query2[[#This Row],[Column8]])</f>
        <v>0</v>
      </c>
      <c r="P808" s="101">
        <f>SUM(Query2[[#This Row],[Column10]],Query2[[#This Row],[Column11]])</f>
        <v>372682</v>
      </c>
      <c r="Q808" s="101">
        <f>SUM(Query2[[#This Row],[Column12]],Query2[[#This Row],[Column13]])</f>
        <v>2130.28935</v>
      </c>
      <c r="R808" s="103" t="e">
        <f>(Query2[[#This Row],[Column4]]/D865)</f>
        <v>#DIV/0!</v>
      </c>
      <c r="S808" s="103" t="e">
        <f>(Query2[[#This Row],[Column15]]/O872)</f>
        <v>#DIV/0!</v>
      </c>
      <c r="T808" s="103" t="e">
        <f>(Query2[[#This Row],[Column14]]/N872)</f>
        <v>#DIV/0!</v>
      </c>
      <c r="U808" s="103">
        <f>(Query2[[#This Row],[Column9]]/I865)</f>
        <v>1.3450621718395042</v>
      </c>
      <c r="V808" s="103">
        <f>(Query2[[#This Row],[Column17]]/Q872)</f>
        <v>2.1398207529378648</v>
      </c>
      <c r="W808" s="103">
        <f>(Query2[[#This Row],[Column10]]+Query2[[#This Row],[Column11]]/J865+K865)</f>
        <v>1011551.5019698588</v>
      </c>
      <c r="X808" s="104">
        <f>(Query2[[#This Row],[Column5]]+Query2[[#This Row],[Column6]])</f>
        <v>0</v>
      </c>
      <c r="Y808" s="104">
        <f>(Query2[[#This Row],[Column7]]+Query2[[#This Row],[Column8]])</f>
        <v>0</v>
      </c>
      <c r="Z808" s="104">
        <f>(Query2[[#This Row],[Column10]]+Query2[[#This Row],[Column11]])</f>
        <v>372682</v>
      </c>
      <c r="AA808" s="104">
        <f>(Query2[[#This Row],[Column12]]+Query2[[#This Row],[Column13]])</f>
        <v>2130.28935</v>
      </c>
      <c r="AB808" s="104" t="e">
        <f>(G865+H865/E865+F865)</f>
        <v>#DIV/0!</v>
      </c>
      <c r="AC808" s="104" t="e">
        <f>(G865+H865/D865)</f>
        <v>#DIV/0!</v>
      </c>
      <c r="AD808" s="104" t="e">
        <f>(E865+F865/D865)</f>
        <v>#DIV/0!</v>
      </c>
      <c r="AE808" s="104">
        <f>(L865+M865/J865+K865)</f>
        <v>1036122.8937137866</v>
      </c>
      <c r="AF808" s="104">
        <f>(Query2[[#This Row],[Column12]]+Query2[[#This Row],[Column13]]/I865)</f>
        <v>2.0030854138771456E-3</v>
      </c>
      <c r="AG808" s="104">
        <f>(J865+K865/I865)</f>
        <v>742439.95114921988</v>
      </c>
      <c r="AH808" s="102" t="s">
        <v>174</v>
      </c>
    </row>
    <row r="809" spans="1:34">
      <c r="A809" s="105" t="s">
        <v>203</v>
      </c>
      <c r="B809" s="101" t="s">
        <v>56</v>
      </c>
      <c r="C809" s="101" t="s">
        <v>91</v>
      </c>
      <c r="D809" s="101">
        <v>0</v>
      </c>
      <c r="E809" s="101">
        <v>0</v>
      </c>
      <c r="F809" s="101">
        <v>0</v>
      </c>
      <c r="G809" s="101">
        <v>0</v>
      </c>
      <c r="H809" s="101">
        <v>0</v>
      </c>
      <c r="I809" s="101">
        <v>2031217</v>
      </c>
      <c r="J809" s="101">
        <v>624456</v>
      </c>
      <c r="K809" s="101">
        <v>168135</v>
      </c>
      <c r="L809" s="101">
        <v>18380.469842300001</v>
      </c>
      <c r="M809" s="101">
        <v>2118.24899</v>
      </c>
      <c r="N809" s="101">
        <f>SUM(Query2[[#This Row],[Column5]],Query2[[#This Row],[Column6]])</f>
        <v>0</v>
      </c>
      <c r="O809" s="101">
        <f>SUM(Query2[[#This Row],[Column7]],Query2[[#This Row],[Column8]])</f>
        <v>0</v>
      </c>
      <c r="P809" s="101">
        <f>SUM(Query2[[#This Row],[Column10]],Query2[[#This Row],[Column11]])</f>
        <v>792591</v>
      </c>
      <c r="Q809" s="101">
        <f>SUM(Query2[[#This Row],[Column12]],Query2[[#This Row],[Column13]])</f>
        <v>20498.718832300001</v>
      </c>
      <c r="R809" s="103" t="e">
        <f>(Query2[[#This Row],[Column4]]/D866)</f>
        <v>#DIV/0!</v>
      </c>
      <c r="S809" s="103" t="e">
        <f>(Query2[[#This Row],[Column15]]/O873)</f>
        <v>#DIV/0!</v>
      </c>
      <c r="T809" s="103" t="e">
        <f>(Query2[[#This Row],[Column14]]/N873)</f>
        <v>#DIV/0!</v>
      </c>
      <c r="U809" s="103">
        <f>(Query2[[#This Row],[Column9]]/I866)</f>
        <v>16.565406384054544</v>
      </c>
      <c r="V809" s="103" t="e">
        <f>(Query2[[#This Row],[Column17]]/Q873)</f>
        <v>#DIV/0!</v>
      </c>
      <c r="W809" s="103">
        <f>(Query2[[#This Row],[Column10]]+Query2[[#This Row],[Column11]]/J866+K866)</f>
        <v>742263.07792992343</v>
      </c>
      <c r="X809" s="104">
        <f>(Query2[[#This Row],[Column5]]+Query2[[#This Row],[Column6]])</f>
        <v>0</v>
      </c>
      <c r="Y809" s="104">
        <f>(Query2[[#This Row],[Column7]]+Query2[[#This Row],[Column8]])</f>
        <v>0</v>
      </c>
      <c r="Z809" s="104">
        <f>(Query2[[#This Row],[Column10]]+Query2[[#This Row],[Column11]])</f>
        <v>792591</v>
      </c>
      <c r="AA809" s="104">
        <f>(Query2[[#This Row],[Column12]]+Query2[[#This Row],[Column13]])</f>
        <v>20498.718832300001</v>
      </c>
      <c r="AB809" s="104" t="e">
        <f>(G866+H866/E866+F866)</f>
        <v>#DIV/0!</v>
      </c>
      <c r="AC809" s="104" t="e">
        <f>(G866+H866/D866)</f>
        <v>#DIV/0!</v>
      </c>
      <c r="AD809" s="104" t="e">
        <f>(E866+F866/D866)</f>
        <v>#DIV/0!</v>
      </c>
      <c r="AE809" s="104">
        <f>(L866+M866/J866+K866)</f>
        <v>120786.27571981571</v>
      </c>
      <c r="AF809" s="104">
        <f>(Query2[[#This Row],[Column12]]+Query2[[#This Row],[Column13]]/I866)</f>
        <v>18380.487117487901</v>
      </c>
      <c r="AG809" s="104">
        <f>(J866+K866/I866)</f>
        <v>54626.960739858747</v>
      </c>
      <c r="AH809" s="102" t="s">
        <v>174</v>
      </c>
    </row>
    <row r="810" spans="1:34">
      <c r="A810" s="105" t="s">
        <v>203</v>
      </c>
      <c r="B810" s="101" t="s">
        <v>57</v>
      </c>
      <c r="C810" s="101" t="s">
        <v>91</v>
      </c>
      <c r="D810" s="101">
        <v>0</v>
      </c>
      <c r="E810" s="101">
        <v>0</v>
      </c>
      <c r="F810" s="101">
        <v>0</v>
      </c>
      <c r="G810" s="101">
        <v>0</v>
      </c>
      <c r="H810" s="101">
        <v>0</v>
      </c>
      <c r="I810" s="101">
        <v>665469</v>
      </c>
      <c r="J810" s="101">
        <v>0</v>
      </c>
      <c r="K810" s="101">
        <v>166552</v>
      </c>
      <c r="L810" s="101">
        <v>0</v>
      </c>
      <c r="M810" s="101">
        <v>783.18035040000007</v>
      </c>
      <c r="N810" s="101">
        <f>SUM(Query2[[#This Row],[Column5]],Query2[[#This Row],[Column6]])</f>
        <v>0</v>
      </c>
      <c r="O810" s="101">
        <f>SUM(Query2[[#This Row],[Column7]],Query2[[#This Row],[Column8]])</f>
        <v>0</v>
      </c>
      <c r="P810" s="101">
        <f>SUM(Query2[[#This Row],[Column10]],Query2[[#This Row],[Column11]])</f>
        <v>166552</v>
      </c>
      <c r="Q810" s="101">
        <f>SUM(Query2[[#This Row],[Column12]],Query2[[#This Row],[Column13]])</f>
        <v>783.18035040000007</v>
      </c>
      <c r="R810" s="103">
        <f>(Query2[[#This Row],[Column4]]/D867)</f>
        <v>0</v>
      </c>
      <c r="S810" s="103" t="e">
        <f>(Query2[[#This Row],[Column15]]/O874)</f>
        <v>#DIV/0!</v>
      </c>
      <c r="T810" s="103" t="e">
        <f>(Query2[[#This Row],[Column14]]/N874)</f>
        <v>#DIV/0!</v>
      </c>
      <c r="U810" s="103">
        <f>(Query2[[#This Row],[Column9]]/I867)</f>
        <v>1.3816500847091653</v>
      </c>
      <c r="V810" s="103">
        <f>(Query2[[#This Row],[Column17]]/Q874)</f>
        <v>4.5844881450368948</v>
      </c>
      <c r="W810" s="103">
        <f>(Query2[[#This Row],[Column10]]+Query2[[#This Row],[Column11]]/J867+K867)</f>
        <v>400411.61274479143</v>
      </c>
      <c r="X810" s="104">
        <f>(Query2[[#This Row],[Column5]]+Query2[[#This Row],[Column6]])</f>
        <v>0</v>
      </c>
      <c r="Y810" s="104">
        <f>(Query2[[#This Row],[Column7]]+Query2[[#This Row],[Column8]])</f>
        <v>0</v>
      </c>
      <c r="Z810" s="104">
        <f>(Query2[[#This Row],[Column10]]+Query2[[#This Row],[Column11]])</f>
        <v>166552</v>
      </c>
      <c r="AA810" s="104">
        <f>(Query2[[#This Row],[Column12]]+Query2[[#This Row],[Column13]])</f>
        <v>783.18035040000007</v>
      </c>
      <c r="AB810" s="104">
        <f>(G867+H867/E867+F867)</f>
        <v>1559979.6573383273</v>
      </c>
      <c r="AC810" s="104">
        <f>(G867+H867/D867)</f>
        <v>154.50006641807832</v>
      </c>
      <c r="AD810" s="104">
        <f>(E867+F867/D867)</f>
        <v>2050.8185990059355</v>
      </c>
      <c r="AE810" s="104">
        <f>(L867+M867/J867+K867)</f>
        <v>415810.25320085051</v>
      </c>
      <c r="AF810" s="104">
        <f>(Query2[[#This Row],[Column12]]+Query2[[#This Row],[Column13]]/I867)</f>
        <v>1.6260429824270007E-3</v>
      </c>
      <c r="AG810" s="104">
        <f>(J867+K867/I867)</f>
        <v>271813.83133533201</v>
      </c>
      <c r="AH810" s="102" t="s">
        <v>174</v>
      </c>
    </row>
    <row r="811" spans="1:34">
      <c r="A811" s="105" t="s">
        <v>203</v>
      </c>
      <c r="B811" s="101" t="s">
        <v>58</v>
      </c>
      <c r="C811" s="101" t="s">
        <v>91</v>
      </c>
      <c r="D811" s="101">
        <v>0</v>
      </c>
      <c r="E811" s="101">
        <v>0</v>
      </c>
      <c r="F811" s="101">
        <v>0</v>
      </c>
      <c r="G811" s="101">
        <v>0</v>
      </c>
      <c r="H811" s="101">
        <v>0</v>
      </c>
      <c r="I811" s="101">
        <v>0</v>
      </c>
      <c r="J811" s="101">
        <v>0</v>
      </c>
      <c r="K811" s="101">
        <v>0</v>
      </c>
      <c r="L811" s="101">
        <v>0</v>
      </c>
      <c r="M811" s="101">
        <v>0</v>
      </c>
      <c r="N811" s="101">
        <f>SUM(Query2[[#This Row],[Column5]],Query2[[#This Row],[Column6]])</f>
        <v>0</v>
      </c>
      <c r="O811" s="101">
        <f>SUM(Query2[[#This Row],[Column7]],Query2[[#This Row],[Column8]])</f>
        <v>0</v>
      </c>
      <c r="P811" s="101">
        <f>SUM(Query2[[#This Row],[Column10]],Query2[[#This Row],[Column11]])</f>
        <v>0</v>
      </c>
      <c r="Q811" s="101">
        <f>SUM(Query2[[#This Row],[Column12]],Query2[[#This Row],[Column13]])</f>
        <v>0</v>
      </c>
      <c r="R811" s="103">
        <f>(Query2[[#This Row],[Column4]]/D868)</f>
        <v>0</v>
      </c>
      <c r="S811" s="103" t="e">
        <f>(Query2[[#This Row],[Column15]]/O875)</f>
        <v>#DIV/0!</v>
      </c>
      <c r="T811" s="103" t="e">
        <f>(Query2[[#This Row],[Column14]]/N875)</f>
        <v>#DIV/0!</v>
      </c>
      <c r="U811" s="103">
        <f>(Query2[[#This Row],[Column9]]/I868)</f>
        <v>0</v>
      </c>
      <c r="V811" s="103">
        <f>(Query2[[#This Row],[Column17]]/Q875)</f>
        <v>0</v>
      </c>
      <c r="W811" s="103">
        <f>(Query2[[#This Row],[Column10]]+Query2[[#This Row],[Column11]]/J868+K868)</f>
        <v>2664</v>
      </c>
      <c r="X811" s="104">
        <f>(Query2[[#This Row],[Column5]]+Query2[[#This Row],[Column6]])</f>
        <v>0</v>
      </c>
      <c r="Y811" s="104">
        <f>(Query2[[#This Row],[Column7]]+Query2[[#This Row],[Column8]])</f>
        <v>0</v>
      </c>
      <c r="Z811" s="104">
        <f>(Query2[[#This Row],[Column10]]+Query2[[#This Row],[Column11]])</f>
        <v>0</v>
      </c>
      <c r="AA811" s="104">
        <f>(Query2[[#This Row],[Column12]]+Query2[[#This Row],[Column13]])</f>
        <v>0</v>
      </c>
      <c r="AB811" s="104">
        <f>(G868+H868/E868+F868)</f>
        <v>128468.21717427186</v>
      </c>
      <c r="AC811" s="104">
        <f>(G868+H868/D868)</f>
        <v>3076.1174053874952</v>
      </c>
      <c r="AD811" s="104">
        <f>(E868+F868/D868)</f>
        <v>35997.368504916674</v>
      </c>
      <c r="AE811" s="104">
        <f>(L868+M868/J868+K868)</f>
        <v>2790.4871641020213</v>
      </c>
      <c r="AF811" s="104">
        <f>(Query2[[#This Row],[Column12]]+Query2[[#This Row],[Column13]]/I868)</f>
        <v>0</v>
      </c>
      <c r="AG811" s="104">
        <f>(J868+K868/I868)</f>
        <v>3760.288999783033</v>
      </c>
      <c r="AH811" s="102" t="s">
        <v>174</v>
      </c>
    </row>
    <row r="812" spans="1:34">
      <c r="A812" s="105" t="s">
        <v>203</v>
      </c>
      <c r="B812" s="101" t="s">
        <v>59</v>
      </c>
      <c r="C812" s="101" t="s">
        <v>91</v>
      </c>
      <c r="D812" s="101">
        <v>0</v>
      </c>
      <c r="E812" s="101">
        <v>0</v>
      </c>
      <c r="F812" s="101">
        <v>0</v>
      </c>
      <c r="G812" s="101">
        <v>0</v>
      </c>
      <c r="H812" s="101">
        <v>0</v>
      </c>
      <c r="I812" s="101">
        <v>119023</v>
      </c>
      <c r="J812" s="101">
        <v>1401</v>
      </c>
      <c r="K812" s="101">
        <v>21030</v>
      </c>
      <c r="L812" s="101">
        <v>44.857322800000006</v>
      </c>
      <c r="M812" s="101">
        <v>92.827404600000008</v>
      </c>
      <c r="N812" s="101">
        <f>SUM(Query2[[#This Row],[Column5]],Query2[[#This Row],[Column6]])</f>
        <v>0</v>
      </c>
      <c r="O812" s="101">
        <f>SUM(Query2[[#This Row],[Column7]],Query2[[#This Row],[Column8]])</f>
        <v>0</v>
      </c>
      <c r="P812" s="101">
        <f>SUM(Query2[[#This Row],[Column10]],Query2[[#This Row],[Column11]])</f>
        <v>22431</v>
      </c>
      <c r="Q812" s="101">
        <f>SUM(Query2[[#This Row],[Column12]],Query2[[#This Row],[Column13]])</f>
        <v>137.68472740000001</v>
      </c>
      <c r="R812" s="103">
        <f>(Query2[[#This Row],[Column4]]/D869)</f>
        <v>0</v>
      </c>
      <c r="S812" s="103" t="e">
        <f>(Query2[[#This Row],[Column15]]/O876)</f>
        <v>#DIV/0!</v>
      </c>
      <c r="T812" s="103" t="e">
        <f>(Query2[[#This Row],[Column14]]/N876)</f>
        <v>#DIV/0!</v>
      </c>
      <c r="U812" s="103">
        <f>(Query2[[#This Row],[Column9]]/I869)</f>
        <v>0.11615116250701407</v>
      </c>
      <c r="V812" s="103" t="e">
        <f>(Query2[[#This Row],[Column17]]/Q876)</f>
        <v>#DIV/0!</v>
      </c>
      <c r="W812" s="103">
        <f>(Query2[[#This Row],[Column10]]+Query2[[#This Row],[Column11]]/J869+K869)</f>
        <v>1787264.0191797663</v>
      </c>
      <c r="X812" s="104">
        <f>(Query2[[#This Row],[Column5]]+Query2[[#This Row],[Column6]])</f>
        <v>0</v>
      </c>
      <c r="Y812" s="104">
        <f>(Query2[[#This Row],[Column7]]+Query2[[#This Row],[Column8]])</f>
        <v>0</v>
      </c>
      <c r="Z812" s="104">
        <f>(Query2[[#This Row],[Column10]]+Query2[[#This Row],[Column11]])</f>
        <v>22431</v>
      </c>
      <c r="AA812" s="104">
        <f>(Query2[[#This Row],[Column12]]+Query2[[#This Row],[Column13]])</f>
        <v>137.68472740000001</v>
      </c>
      <c r="AB812" s="104">
        <f>(G869+H869/E869+F869)</f>
        <v>3051681.512360441</v>
      </c>
      <c r="AC812" s="104">
        <f>(G869+H869/D869)</f>
        <v>212.29733651598275</v>
      </c>
      <c r="AD812" s="104">
        <f>(E869+F869/D869)</f>
        <v>4310.0845238509992</v>
      </c>
      <c r="AE812" s="104">
        <f>(L869+M869/J869+K869)</f>
        <v>1832769.7002351573</v>
      </c>
      <c r="AF812" s="104">
        <f>(Query2[[#This Row],[Column12]]+Query2[[#This Row],[Column13]]/I869)</f>
        <v>44.857413387625563</v>
      </c>
      <c r="AG812" s="104">
        <f>(J869+K869/I869)</f>
        <v>1096469.7427729391</v>
      </c>
      <c r="AH812" s="102" t="s">
        <v>174</v>
      </c>
    </row>
    <row r="813" spans="1:34">
      <c r="A813" s="105" t="s">
        <v>203</v>
      </c>
      <c r="B813" s="101" t="s">
        <v>60</v>
      </c>
      <c r="C813" s="101" t="s">
        <v>91</v>
      </c>
      <c r="D813" s="101">
        <v>0</v>
      </c>
      <c r="E813" s="101">
        <v>0</v>
      </c>
      <c r="F813" s="101">
        <v>0</v>
      </c>
      <c r="G813" s="101">
        <v>0</v>
      </c>
      <c r="H813" s="101">
        <v>0</v>
      </c>
      <c r="I813" s="101">
        <v>62822904</v>
      </c>
      <c r="J813" s="101">
        <v>1699022</v>
      </c>
      <c r="K813" s="101">
        <v>2349157</v>
      </c>
      <c r="L813" s="101">
        <v>55337.351609999998</v>
      </c>
      <c r="M813" s="101">
        <v>20600.547279999999</v>
      </c>
      <c r="N813" s="101">
        <f>SUM(Query2[[#This Row],[Column5]],Query2[[#This Row],[Column6]])</f>
        <v>0</v>
      </c>
      <c r="O813" s="101">
        <f>SUM(Query2[[#This Row],[Column7]],Query2[[#This Row],[Column8]])</f>
        <v>0</v>
      </c>
      <c r="P813" s="101">
        <f>SUM(Query2[[#This Row],[Column10]],Query2[[#This Row],[Column11]])</f>
        <v>4048179</v>
      </c>
      <c r="Q813" s="101">
        <f>SUM(Query2[[#This Row],[Column12]],Query2[[#This Row],[Column13]])</f>
        <v>75937.898889999997</v>
      </c>
      <c r="R813" s="103" t="e">
        <f>(Query2[[#This Row],[Column4]]/#REF!)</f>
        <v>#REF!</v>
      </c>
      <c r="S813" s="103">
        <f>(Query2[[#This Row],[Column15]]/O877)</f>
        <v>0</v>
      </c>
      <c r="T813" s="103">
        <f>(Query2[[#This Row],[Column14]]/N877)</f>
        <v>0</v>
      </c>
      <c r="U813" s="103" t="e">
        <f>(Query2[[#This Row],[Column9]]/#REF!)</f>
        <v>#REF!</v>
      </c>
      <c r="V813" s="103">
        <f>(Query2[[#This Row],[Column17]]/Q877)</f>
        <v>1.4851366007364151</v>
      </c>
      <c r="W813" s="103" t="e">
        <f>(Query2[[#This Row],[Column10]]+Query2[[#This Row],[Column11]]/#REF!+#REF!)</f>
        <v>#REF!</v>
      </c>
      <c r="X813" s="104">
        <f>(Query2[[#This Row],[Column5]]+Query2[[#This Row],[Column6]])</f>
        <v>0</v>
      </c>
      <c r="Y813" s="104">
        <f>(Query2[[#This Row],[Column7]]+Query2[[#This Row],[Column8]])</f>
        <v>0</v>
      </c>
      <c r="Z813" s="104">
        <f>(Query2[[#This Row],[Column10]]+Query2[[#This Row],[Column11]])</f>
        <v>4048179</v>
      </c>
      <c r="AA813" s="104">
        <f>(Query2[[#This Row],[Column12]]+Query2[[#This Row],[Column13]])</f>
        <v>75937.898889999997</v>
      </c>
      <c r="AB813" s="104" t="e">
        <f>(#REF!+#REF!/#REF!+#REF!)</f>
        <v>#REF!</v>
      </c>
      <c r="AC813" s="104" t="e">
        <f>(#REF!+#REF!/#REF!)</f>
        <v>#REF!</v>
      </c>
      <c r="AD813" s="104" t="e">
        <f>(#REF!+#REF!/#REF!)</f>
        <v>#REF!</v>
      </c>
      <c r="AE813" s="104" t="e">
        <f>(#REF!+#REF!/#REF!+#REF!)</f>
        <v>#REF!</v>
      </c>
      <c r="AF813" s="104" t="e">
        <f>(Query2[[#This Row],[Column12]]+Query2[[#This Row],[Column13]]/#REF!)</f>
        <v>#REF!</v>
      </c>
      <c r="AG813" s="104" t="e">
        <f>(#REF!+#REF!/#REF!)</f>
        <v>#REF!</v>
      </c>
      <c r="AH813" s="102" t="s">
        <v>174</v>
      </c>
    </row>
    <row r="814" spans="1:34">
      <c r="A814" s="105" t="s">
        <v>203</v>
      </c>
      <c r="B814" s="101" t="s">
        <v>61</v>
      </c>
      <c r="C814" s="101" t="s">
        <v>92</v>
      </c>
      <c r="D814" s="101">
        <v>8587</v>
      </c>
      <c r="E814" s="101">
        <v>29</v>
      </c>
      <c r="F814" s="101">
        <v>3406</v>
      </c>
      <c r="G814" s="101">
        <v>1.8129999999999999</v>
      </c>
      <c r="H814" s="101">
        <v>136.68497599999984</v>
      </c>
      <c r="I814" s="101">
        <v>1472740</v>
      </c>
      <c r="J814" s="101">
        <v>646586</v>
      </c>
      <c r="K814" s="101">
        <v>378877</v>
      </c>
      <c r="L814" s="101">
        <v>42750.054878499999</v>
      </c>
      <c r="M814" s="101">
        <v>10038.877904399895</v>
      </c>
      <c r="N814" s="101">
        <f>SUM(Query2[[#This Row],[Column5]],Query2[[#This Row],[Column6]])</f>
        <v>3435</v>
      </c>
      <c r="O814" s="101">
        <f>SUM(Query2[[#This Row],[Column7]],Query2[[#This Row],[Column8]])</f>
        <v>138.49797599999982</v>
      </c>
      <c r="P814" s="101">
        <f>SUM(Query2[[#This Row],[Column10]],Query2[[#This Row],[Column11]])</f>
        <v>1025463</v>
      </c>
      <c r="Q814" s="101">
        <f>SUM(Query2[[#This Row],[Column12]],Query2[[#This Row],[Column13]])</f>
        <v>52788.932782899894</v>
      </c>
      <c r="R814" s="103" t="e">
        <f>(Query2[[#This Row],[Column4]]/D871)</f>
        <v>#DIV/0!</v>
      </c>
      <c r="S814" s="103" t="e">
        <f>(Query2[[#This Row],[Column15]]/O878)</f>
        <v>#DIV/0!</v>
      </c>
      <c r="T814" s="103" t="e">
        <f>(Query2[[#This Row],[Column14]]/N878)</f>
        <v>#DIV/0!</v>
      </c>
      <c r="U814" s="103">
        <f>(Query2[[#This Row],[Column9]]/I871)</f>
        <v>0.68633513887341946</v>
      </c>
      <c r="V814" s="103">
        <f>(Query2[[#This Row],[Column17]]/Q878)</f>
        <v>8.8665904422271193</v>
      </c>
      <c r="W814" s="103">
        <f>(Query2[[#This Row],[Column10]]+Query2[[#This Row],[Column11]]/J871+K871)</f>
        <v>806010.61029264901</v>
      </c>
      <c r="X814" s="104">
        <f>(Query2[[#This Row],[Column5]]+Query2[[#This Row],[Column6]])</f>
        <v>3435</v>
      </c>
      <c r="Y814" s="104">
        <f>(Query2[[#This Row],[Column7]]+Query2[[#This Row],[Column8]])</f>
        <v>138.49797599999982</v>
      </c>
      <c r="Z814" s="104">
        <f>(Query2[[#This Row],[Column10]]+Query2[[#This Row],[Column11]])</f>
        <v>1025463</v>
      </c>
      <c r="AA814" s="104">
        <f>(Query2[[#This Row],[Column12]]+Query2[[#This Row],[Column13]])</f>
        <v>52788.932782899894</v>
      </c>
      <c r="AB814" s="104" t="e">
        <f t="shared" ref="AB814:AB827" si="242">(G871+H871/E871+F871)</f>
        <v>#DIV/0!</v>
      </c>
      <c r="AC814" s="104" t="e">
        <f t="shared" ref="AC814:AC827" si="243">(G871+H871/D871)</f>
        <v>#DIV/0!</v>
      </c>
      <c r="AD814" s="104" t="e">
        <f t="shared" ref="AD814:AD827" si="244">(E871+F871/D871)</f>
        <v>#DIV/0!</v>
      </c>
      <c r="AE814" s="104">
        <f t="shared" ref="AE814:AE827" si="245">(L871+M871/J871+K871)</f>
        <v>177778.59957283552</v>
      </c>
      <c r="AF814" s="104">
        <f>(Query2[[#This Row],[Column12]]+Query2[[#This Row],[Column13]]/I871)</f>
        <v>42750.059556878165</v>
      </c>
      <c r="AG814" s="104">
        <f t="shared" ref="AG814:AG827" si="246">(J871+K871/I871)</f>
        <v>620812.07429572986</v>
      </c>
      <c r="AH814" s="102" t="s">
        <v>174</v>
      </c>
    </row>
    <row r="815" spans="1:34">
      <c r="A815" s="105" t="s">
        <v>203</v>
      </c>
      <c r="B815" s="101" t="s">
        <v>62</v>
      </c>
      <c r="C815" s="101" t="s">
        <v>92</v>
      </c>
      <c r="D815" s="101">
        <v>0</v>
      </c>
      <c r="E815" s="101">
        <v>0</v>
      </c>
      <c r="F815" s="101">
        <v>0</v>
      </c>
      <c r="G815" s="101">
        <v>0</v>
      </c>
      <c r="H815" s="101">
        <v>0</v>
      </c>
      <c r="I815" s="101">
        <v>147555</v>
      </c>
      <c r="J815" s="101">
        <v>97155</v>
      </c>
      <c r="K815" s="101">
        <v>67310</v>
      </c>
      <c r="L815" s="101">
        <v>4865.0898299999999</v>
      </c>
      <c r="M815" s="101">
        <v>1254.7561090000002</v>
      </c>
      <c r="N815" s="101">
        <f>SUM(Query2[[#This Row],[Column5]],Query2[[#This Row],[Column6]])</f>
        <v>0</v>
      </c>
      <c r="O815" s="101">
        <f>SUM(Query2[[#This Row],[Column7]],Query2[[#This Row],[Column8]])</f>
        <v>0</v>
      </c>
      <c r="P815" s="101">
        <f>SUM(Query2[[#This Row],[Column10]],Query2[[#This Row],[Column11]])</f>
        <v>164465</v>
      </c>
      <c r="Q815" s="101">
        <f>SUM(Query2[[#This Row],[Column12]],Query2[[#This Row],[Column13]])</f>
        <v>6119.8459389999998</v>
      </c>
      <c r="R815" s="103" t="e">
        <f>(Query2[[#This Row],[Column4]]/D872)</f>
        <v>#DIV/0!</v>
      </c>
      <c r="S815" s="103" t="e">
        <f>(Query2[[#This Row],[Column15]]/O879)</f>
        <v>#DIV/0!</v>
      </c>
      <c r="T815" s="103" t="e">
        <f>(Query2[[#This Row],[Column14]]/N879)</f>
        <v>#DIV/0!</v>
      </c>
      <c r="U815" s="103">
        <f>(Query2[[#This Row],[Column9]]/I872)</f>
        <v>0.16348877998623881</v>
      </c>
      <c r="V815" s="103">
        <f>(Query2[[#This Row],[Column17]]/Q879)</f>
        <v>0.18295804335066296</v>
      </c>
      <c r="W815" s="103" t="e">
        <f>(Query2[[#This Row],[Column10]]+Query2[[#This Row],[Column11]]/J872+K872)</f>
        <v>#DIV/0!</v>
      </c>
      <c r="X815" s="104">
        <f>(Query2[[#This Row],[Column5]]+Query2[[#This Row],[Column6]])</f>
        <v>0</v>
      </c>
      <c r="Y815" s="104">
        <f>(Query2[[#This Row],[Column7]]+Query2[[#This Row],[Column8]])</f>
        <v>0</v>
      </c>
      <c r="Z815" s="104">
        <f>(Query2[[#This Row],[Column10]]+Query2[[#This Row],[Column11]])</f>
        <v>164465</v>
      </c>
      <c r="AA815" s="104">
        <f>(Query2[[#This Row],[Column12]]+Query2[[#This Row],[Column13]])</f>
        <v>6119.8459389999998</v>
      </c>
      <c r="AB815" s="104" t="e">
        <f t="shared" si="242"/>
        <v>#DIV/0!</v>
      </c>
      <c r="AC815" s="104" t="e">
        <f t="shared" si="243"/>
        <v>#DIV/0!</v>
      </c>
      <c r="AD815" s="104" t="e">
        <f t="shared" si="244"/>
        <v>#DIV/0!</v>
      </c>
      <c r="AE815" s="104" t="e">
        <f t="shared" si="245"/>
        <v>#DIV/0!</v>
      </c>
      <c r="AF815" s="104">
        <f>(Query2[[#This Row],[Column12]]+Query2[[#This Row],[Column13]]/I872)</f>
        <v>4865.091220251401</v>
      </c>
      <c r="AG815" s="104">
        <f t="shared" si="246"/>
        <v>0.20578279719768341</v>
      </c>
      <c r="AH815" s="102" t="s">
        <v>174</v>
      </c>
    </row>
    <row r="816" spans="1:34">
      <c r="A816" s="105" t="s">
        <v>203</v>
      </c>
      <c r="B816" s="101" t="s">
        <v>63</v>
      </c>
      <c r="C816" s="101" t="s">
        <v>92</v>
      </c>
      <c r="D816" s="101">
        <v>0</v>
      </c>
      <c r="E816" s="101">
        <v>0</v>
      </c>
      <c r="F816" s="101">
        <v>0</v>
      </c>
      <c r="G816" s="101">
        <v>0</v>
      </c>
      <c r="H816" s="101">
        <v>0</v>
      </c>
      <c r="I816" s="101">
        <v>2524508</v>
      </c>
      <c r="J816" s="101">
        <v>696353</v>
      </c>
      <c r="K816" s="101">
        <v>61411</v>
      </c>
      <c r="L816" s="101">
        <v>31790.678050000002</v>
      </c>
      <c r="M816" s="101">
        <v>587.69400200000007</v>
      </c>
      <c r="N816" s="101">
        <f>SUM(Query2[[#This Row],[Column5]],Query2[[#This Row],[Column6]])</f>
        <v>0</v>
      </c>
      <c r="O816" s="101">
        <f>SUM(Query2[[#This Row],[Column7]],Query2[[#This Row],[Column8]])</f>
        <v>0</v>
      </c>
      <c r="P816" s="101">
        <f>SUM(Query2[[#This Row],[Column10]],Query2[[#This Row],[Column11]])</f>
        <v>757764</v>
      </c>
      <c r="Q816" s="101">
        <f>SUM(Query2[[#This Row],[Column12]],Query2[[#This Row],[Column13]])</f>
        <v>32378.372052000002</v>
      </c>
      <c r="R816" s="103" t="e">
        <f>(Query2[[#This Row],[Column4]]/D873)</f>
        <v>#DIV/0!</v>
      </c>
      <c r="S816" s="103" t="e">
        <f>(Query2[[#This Row],[Column15]]/O880)</f>
        <v>#DIV/0!</v>
      </c>
      <c r="T816" s="103" t="e">
        <f>(Query2[[#This Row],[Column14]]/N880)</f>
        <v>#DIV/0!</v>
      </c>
      <c r="U816" s="103" t="e">
        <f>(Query2[[#This Row],[Column9]]/I873)</f>
        <v>#DIV/0!</v>
      </c>
      <c r="V816" s="103">
        <f>(Query2[[#This Row],[Column17]]/Q880)</f>
        <v>0.86035968817012187</v>
      </c>
      <c r="W816" s="103" t="e">
        <f>(Query2[[#This Row],[Column10]]+Query2[[#This Row],[Column11]]/J873+K873)</f>
        <v>#DIV/0!</v>
      </c>
      <c r="X816" s="104">
        <f>(Query2[[#This Row],[Column5]]+Query2[[#This Row],[Column6]])</f>
        <v>0</v>
      </c>
      <c r="Y816" s="104">
        <f>(Query2[[#This Row],[Column7]]+Query2[[#This Row],[Column8]])</f>
        <v>0</v>
      </c>
      <c r="Z816" s="104">
        <f>(Query2[[#This Row],[Column10]]+Query2[[#This Row],[Column11]])</f>
        <v>757764</v>
      </c>
      <c r="AA816" s="104">
        <f>(Query2[[#This Row],[Column12]]+Query2[[#This Row],[Column13]])</f>
        <v>32378.372052000002</v>
      </c>
      <c r="AB816" s="104" t="e">
        <f t="shared" si="242"/>
        <v>#DIV/0!</v>
      </c>
      <c r="AC816" s="104" t="e">
        <f t="shared" si="243"/>
        <v>#DIV/0!</v>
      </c>
      <c r="AD816" s="104" t="e">
        <f t="shared" si="244"/>
        <v>#DIV/0!</v>
      </c>
      <c r="AE816" s="104" t="e">
        <f t="shared" si="245"/>
        <v>#DIV/0!</v>
      </c>
      <c r="AF816" s="104" t="e">
        <f>(Query2[[#This Row],[Column12]]+Query2[[#This Row],[Column13]]/I873)</f>
        <v>#DIV/0!</v>
      </c>
      <c r="AG816" s="104" t="e">
        <f t="shared" si="246"/>
        <v>#DIV/0!</v>
      </c>
      <c r="AH816" s="102" t="s">
        <v>174</v>
      </c>
    </row>
    <row r="817" spans="1:34">
      <c r="A817" s="105" t="s">
        <v>203</v>
      </c>
      <c r="B817" s="101" t="s">
        <v>64</v>
      </c>
      <c r="C817" s="101" t="s">
        <v>92</v>
      </c>
      <c r="D817" s="101">
        <v>0</v>
      </c>
      <c r="E817" s="101">
        <v>0</v>
      </c>
      <c r="F817" s="101">
        <v>0</v>
      </c>
      <c r="G817" s="101">
        <v>0</v>
      </c>
      <c r="H817" s="101">
        <v>0</v>
      </c>
      <c r="I817" s="101">
        <v>1065422</v>
      </c>
      <c r="J817" s="101">
        <v>862502</v>
      </c>
      <c r="K817" s="101">
        <v>326438</v>
      </c>
      <c r="L817" s="101">
        <v>22077.986000000001</v>
      </c>
      <c r="M817" s="101">
        <v>6282.1397999999999</v>
      </c>
      <c r="N817" s="101">
        <f>SUM(Query2[[#This Row],[Column5]],Query2[[#This Row],[Column6]])</f>
        <v>0</v>
      </c>
      <c r="O817" s="101">
        <f>SUM(Query2[[#This Row],[Column7]],Query2[[#This Row],[Column8]])</f>
        <v>0</v>
      </c>
      <c r="P817" s="101">
        <f>SUM(Query2[[#This Row],[Column10]],Query2[[#This Row],[Column11]])</f>
        <v>1188940</v>
      </c>
      <c r="Q817" s="101">
        <f>SUM(Query2[[#This Row],[Column12]],Query2[[#This Row],[Column13]])</f>
        <v>28360.125800000002</v>
      </c>
      <c r="R817" s="103" t="e">
        <f>(Query2[[#This Row],[Column4]]/D874)</f>
        <v>#DIV/0!</v>
      </c>
      <c r="S817" s="103" t="e">
        <f>(Query2[[#This Row],[Column15]]/O881)</f>
        <v>#DIV/0!</v>
      </c>
      <c r="T817" s="103" t="e">
        <f>(Query2[[#This Row],[Column14]]/N881)</f>
        <v>#DIV/0!</v>
      </c>
      <c r="U817" s="103">
        <f>(Query2[[#This Row],[Column9]]/I874)</f>
        <v>8.3905370179320986</v>
      </c>
      <c r="V817" s="103">
        <f>(Query2[[#This Row],[Column17]]/Q881)</f>
        <v>0.64479594297391685</v>
      </c>
      <c r="W817" s="103">
        <f>(Query2[[#This Row],[Column10]]+Query2[[#This Row],[Column11]]/J874+K874)</f>
        <v>883826.4650688424</v>
      </c>
      <c r="X817" s="104">
        <f>(Query2[[#This Row],[Column5]]+Query2[[#This Row],[Column6]])</f>
        <v>0</v>
      </c>
      <c r="Y817" s="104">
        <f>(Query2[[#This Row],[Column7]]+Query2[[#This Row],[Column8]])</f>
        <v>0</v>
      </c>
      <c r="Z817" s="104">
        <f>(Query2[[#This Row],[Column10]]+Query2[[#This Row],[Column11]])</f>
        <v>1188940</v>
      </c>
      <c r="AA817" s="104">
        <f>(Query2[[#This Row],[Column12]]+Query2[[#This Row],[Column13]])</f>
        <v>28360.125800000002</v>
      </c>
      <c r="AB817" s="104" t="e">
        <f t="shared" si="242"/>
        <v>#DIV/0!</v>
      </c>
      <c r="AC817" s="104" t="e">
        <f t="shared" si="243"/>
        <v>#DIV/0!</v>
      </c>
      <c r="AD817" s="104" t="e">
        <f t="shared" si="244"/>
        <v>#DIV/0!</v>
      </c>
      <c r="AE817" s="104">
        <f t="shared" si="245"/>
        <v>21222.298094375317</v>
      </c>
      <c r="AF817" s="104">
        <f>(Query2[[#This Row],[Column12]]+Query2[[#This Row],[Column13]]/I874)</f>
        <v>22078.035473848431</v>
      </c>
      <c r="AG817" s="104">
        <f t="shared" si="246"/>
        <v>1961.1666259775238</v>
      </c>
      <c r="AH817" s="102" t="s">
        <v>174</v>
      </c>
    </row>
    <row r="818" spans="1:34">
      <c r="A818" s="105" t="s">
        <v>203</v>
      </c>
      <c r="B818" s="101" t="s">
        <v>65</v>
      </c>
      <c r="C818" s="101" t="s">
        <v>92</v>
      </c>
      <c r="D818" s="101">
        <v>0</v>
      </c>
      <c r="E818" s="101">
        <v>0</v>
      </c>
      <c r="F818" s="101">
        <v>0</v>
      </c>
      <c r="G818" s="101">
        <v>0</v>
      </c>
      <c r="H818" s="101">
        <v>0</v>
      </c>
      <c r="I818" s="101">
        <v>3611893</v>
      </c>
      <c r="J818" s="101">
        <v>972538</v>
      </c>
      <c r="K818" s="101">
        <v>239663</v>
      </c>
      <c r="L818" s="101">
        <v>49096.645120000001</v>
      </c>
      <c r="M818" s="101">
        <v>2170.4524828999997</v>
      </c>
      <c r="N818" s="101">
        <f>SUM(Query2[[#This Row],[Column5]],Query2[[#This Row],[Column6]])</f>
        <v>0</v>
      </c>
      <c r="O818" s="101">
        <f>SUM(Query2[[#This Row],[Column7]],Query2[[#This Row],[Column8]])</f>
        <v>0</v>
      </c>
      <c r="P818" s="101">
        <f>SUM(Query2[[#This Row],[Column10]],Query2[[#This Row],[Column11]])</f>
        <v>1212201</v>
      </c>
      <c r="Q818" s="101">
        <f>SUM(Query2[[#This Row],[Column12]],Query2[[#This Row],[Column13]])</f>
        <v>51267.097602900001</v>
      </c>
      <c r="R818" s="103" t="e">
        <f>(Query2[[#This Row],[Column4]]/D875)</f>
        <v>#DIV/0!</v>
      </c>
      <c r="S818" s="103" t="e">
        <f>(Query2[[#This Row],[Column15]]/O882)</f>
        <v>#DIV/0!</v>
      </c>
      <c r="T818" s="103" t="e">
        <f>(Query2[[#This Row],[Column14]]/N882)</f>
        <v>#DIV/0!</v>
      </c>
      <c r="U818" s="103">
        <f>(Query2[[#This Row],[Column9]]/I875)</f>
        <v>5.7063253757490384E-2</v>
      </c>
      <c r="V818" s="103">
        <f>(Query2[[#This Row],[Column17]]/Q882)</f>
        <v>2.1539095556168175</v>
      </c>
      <c r="W818" s="103">
        <f>(Query2[[#This Row],[Column10]]+Query2[[#This Row],[Column11]]/J875+K875)</f>
        <v>3299612.1465018727</v>
      </c>
      <c r="X818" s="104">
        <f>(Query2[[#This Row],[Column5]]+Query2[[#This Row],[Column6]])</f>
        <v>0</v>
      </c>
      <c r="Y818" s="104">
        <f>(Query2[[#This Row],[Column7]]+Query2[[#This Row],[Column8]])</f>
        <v>0</v>
      </c>
      <c r="Z818" s="104">
        <f>(Query2[[#This Row],[Column10]]+Query2[[#This Row],[Column11]])</f>
        <v>1212201</v>
      </c>
      <c r="AA818" s="104">
        <f>(Query2[[#This Row],[Column12]]+Query2[[#This Row],[Column13]])</f>
        <v>51267.097602900001</v>
      </c>
      <c r="AB818" s="104" t="e">
        <f t="shared" si="242"/>
        <v>#DIV/0!</v>
      </c>
      <c r="AC818" s="104" t="e">
        <f t="shared" si="243"/>
        <v>#DIV/0!</v>
      </c>
      <c r="AD818" s="104" t="e">
        <f t="shared" si="244"/>
        <v>#DIV/0!</v>
      </c>
      <c r="AE818" s="104">
        <f t="shared" si="245"/>
        <v>2380649.639400817</v>
      </c>
      <c r="AF818" s="104">
        <f>(Query2[[#This Row],[Column12]]+Query2[[#This Row],[Column13]]/I875)</f>
        <v>49096.645154290352</v>
      </c>
      <c r="AG818" s="104">
        <f t="shared" si="246"/>
        <v>1635904.0367647696</v>
      </c>
      <c r="AH818" s="102" t="s">
        <v>174</v>
      </c>
    </row>
    <row r="819" spans="1:34">
      <c r="A819" s="105" t="s">
        <v>203</v>
      </c>
      <c r="B819" s="101" t="s">
        <v>66</v>
      </c>
      <c r="C819" s="101" t="s">
        <v>92</v>
      </c>
      <c r="D819" s="101">
        <v>0</v>
      </c>
      <c r="E819" s="101">
        <v>0</v>
      </c>
      <c r="F819" s="101">
        <v>0</v>
      </c>
      <c r="G819" s="101">
        <v>0</v>
      </c>
      <c r="H819" s="101">
        <v>0</v>
      </c>
      <c r="I819" s="101">
        <v>1815226</v>
      </c>
      <c r="J819" s="101">
        <v>451477</v>
      </c>
      <c r="K819" s="101">
        <v>103065</v>
      </c>
      <c r="L819" s="101">
        <v>23680.072</v>
      </c>
      <c r="M819" s="101">
        <v>1266.47542</v>
      </c>
      <c r="N819" s="101">
        <f>SUM(Query2[[#This Row],[Column5]],Query2[[#This Row],[Column6]])</f>
        <v>0</v>
      </c>
      <c r="O819" s="101">
        <f>SUM(Query2[[#This Row],[Column7]],Query2[[#This Row],[Column8]])</f>
        <v>0</v>
      </c>
      <c r="P819" s="101">
        <f>SUM(Query2[[#This Row],[Column10]],Query2[[#This Row],[Column11]])</f>
        <v>554542</v>
      </c>
      <c r="Q819" s="101">
        <f>SUM(Query2[[#This Row],[Column12]],Query2[[#This Row],[Column13]])</f>
        <v>24946.547419999999</v>
      </c>
      <c r="R819" s="103" t="e">
        <f>(Query2[[#This Row],[Column4]]/D876)</f>
        <v>#DIV/0!</v>
      </c>
      <c r="S819" s="103" t="e">
        <f>(Query2[[#This Row],[Column15]]/O883)</f>
        <v>#DIV/0!</v>
      </c>
      <c r="T819" s="103" t="e">
        <f>(Query2[[#This Row],[Column14]]/N883)</f>
        <v>#DIV/0!</v>
      </c>
      <c r="U819" s="103" t="e">
        <f>(Query2[[#This Row],[Column9]]/I876)</f>
        <v>#DIV/0!</v>
      </c>
      <c r="V819" s="103">
        <f>(Query2[[#This Row],[Column17]]/Q883)</f>
        <v>17.363887697089186</v>
      </c>
      <c r="W819" s="103" t="e">
        <f>(Query2[[#This Row],[Column10]]+Query2[[#This Row],[Column11]]/J876+K876)</f>
        <v>#DIV/0!</v>
      </c>
      <c r="X819" s="104">
        <f>(Query2[[#This Row],[Column5]]+Query2[[#This Row],[Column6]])</f>
        <v>0</v>
      </c>
      <c r="Y819" s="104">
        <f>(Query2[[#This Row],[Column7]]+Query2[[#This Row],[Column8]])</f>
        <v>0</v>
      </c>
      <c r="Z819" s="104">
        <f>(Query2[[#This Row],[Column10]]+Query2[[#This Row],[Column11]])</f>
        <v>554542</v>
      </c>
      <c r="AA819" s="104">
        <f>(Query2[[#This Row],[Column12]]+Query2[[#This Row],[Column13]])</f>
        <v>24946.547419999999</v>
      </c>
      <c r="AB819" s="104" t="e">
        <f t="shared" si="242"/>
        <v>#DIV/0!</v>
      </c>
      <c r="AC819" s="104" t="e">
        <f t="shared" si="243"/>
        <v>#DIV/0!</v>
      </c>
      <c r="AD819" s="104" t="e">
        <f t="shared" si="244"/>
        <v>#DIV/0!</v>
      </c>
      <c r="AE819" s="104" t="e">
        <f t="shared" si="245"/>
        <v>#DIV/0!</v>
      </c>
      <c r="AF819" s="104" t="e">
        <f>(Query2[[#This Row],[Column12]]+Query2[[#This Row],[Column13]]/I876)</f>
        <v>#DIV/0!</v>
      </c>
      <c r="AG819" s="104" t="e">
        <f t="shared" si="246"/>
        <v>#DIV/0!</v>
      </c>
      <c r="AH819" s="102" t="s">
        <v>174</v>
      </c>
    </row>
    <row r="820" spans="1:34">
      <c r="A820" s="105" t="s">
        <v>203</v>
      </c>
      <c r="B820" s="101" t="s">
        <v>67</v>
      </c>
      <c r="C820" s="101" t="s">
        <v>92</v>
      </c>
      <c r="D820" s="101">
        <v>0</v>
      </c>
      <c r="E820" s="101">
        <v>0</v>
      </c>
      <c r="F820" s="101">
        <v>0</v>
      </c>
      <c r="G820" s="101">
        <v>0</v>
      </c>
      <c r="H820" s="101">
        <v>0</v>
      </c>
      <c r="I820" s="101">
        <v>233492</v>
      </c>
      <c r="J820" s="101">
        <v>30187</v>
      </c>
      <c r="K820" s="101">
        <v>19340</v>
      </c>
      <c r="L820" s="101">
        <v>1146.9599800000001</v>
      </c>
      <c r="M820" s="101">
        <v>203.77997350000001</v>
      </c>
      <c r="N820" s="101">
        <f>SUM(Query2[[#This Row],[Column5]],Query2[[#This Row],[Column6]])</f>
        <v>0</v>
      </c>
      <c r="O820" s="101">
        <f>SUM(Query2[[#This Row],[Column7]],Query2[[#This Row],[Column8]])</f>
        <v>0</v>
      </c>
      <c r="P820" s="101">
        <f>SUM(Query2[[#This Row],[Column10]],Query2[[#This Row],[Column11]])</f>
        <v>49527</v>
      </c>
      <c r="Q820" s="101">
        <f>SUM(Query2[[#This Row],[Column12]],Query2[[#This Row],[Column13]])</f>
        <v>1350.7399535000002</v>
      </c>
      <c r="R820" s="103">
        <f>(Query2[[#This Row],[Column4]]/D877)</f>
        <v>0</v>
      </c>
      <c r="S820" s="103" t="e">
        <f>(Query2[[#This Row],[Column15]]/O884)</f>
        <v>#DIV/0!</v>
      </c>
      <c r="T820" s="103" t="e">
        <f>(Query2[[#This Row],[Column14]]/N884)</f>
        <v>#DIV/0!</v>
      </c>
      <c r="U820" s="103">
        <f>(Query2[[#This Row],[Column9]]/I877)</f>
        <v>0.15556053010982218</v>
      </c>
      <c r="V820" s="103">
        <f>(Query2[[#This Row],[Column17]]/Q884)</f>
        <v>0.32896564637885861</v>
      </c>
      <c r="W820" s="103">
        <f>(Query2[[#This Row],[Column10]]+Query2[[#This Row],[Column11]]/J877+K877)</f>
        <v>371074.03007635724</v>
      </c>
      <c r="X820" s="104">
        <f>(Query2[[#This Row],[Column5]]+Query2[[#This Row],[Column6]])</f>
        <v>0</v>
      </c>
      <c r="Y820" s="104">
        <f>(Query2[[#This Row],[Column7]]+Query2[[#This Row],[Column8]])</f>
        <v>0</v>
      </c>
      <c r="Z820" s="104">
        <f>(Query2[[#This Row],[Column10]]+Query2[[#This Row],[Column11]])</f>
        <v>49527</v>
      </c>
      <c r="AA820" s="104">
        <f>(Query2[[#This Row],[Column12]]+Query2[[#This Row],[Column13]])</f>
        <v>1350.7399535000002</v>
      </c>
      <c r="AB820" s="104">
        <f t="shared" si="242"/>
        <v>30085.314728525958</v>
      </c>
      <c r="AC820" s="104">
        <f t="shared" si="243"/>
        <v>12.106110331122926</v>
      </c>
      <c r="AD820" s="104">
        <f t="shared" si="244"/>
        <v>341.80460734937509</v>
      </c>
      <c r="AE820" s="104">
        <f t="shared" si="245"/>
        <v>383599.93746900855</v>
      </c>
      <c r="AF820" s="104">
        <f>(Query2[[#This Row],[Column12]]+Query2[[#This Row],[Column13]]/I877)</f>
        <v>1146.9601157653399</v>
      </c>
      <c r="AG820" s="104">
        <f t="shared" si="246"/>
        <v>643030.22711083223</v>
      </c>
      <c r="AH820" s="102" t="s">
        <v>174</v>
      </c>
    </row>
    <row r="821" spans="1:34">
      <c r="A821" s="105" t="s">
        <v>203</v>
      </c>
      <c r="B821" s="101" t="s">
        <v>68</v>
      </c>
      <c r="C821" s="101" t="s">
        <v>92</v>
      </c>
      <c r="D821" s="101">
        <v>0</v>
      </c>
      <c r="E821" s="101">
        <v>0</v>
      </c>
      <c r="F821" s="101">
        <v>0</v>
      </c>
      <c r="G821" s="101">
        <v>0</v>
      </c>
      <c r="H821" s="101">
        <v>0</v>
      </c>
      <c r="I821" s="101">
        <v>184460</v>
      </c>
      <c r="J821" s="101">
        <v>82582</v>
      </c>
      <c r="K821" s="101">
        <v>34217</v>
      </c>
      <c r="L821" s="101">
        <v>3645.0163400000001</v>
      </c>
      <c r="M821" s="101">
        <v>386.58395999999999</v>
      </c>
      <c r="N821" s="101">
        <f>SUM(Query2[[#This Row],[Column5]],Query2[[#This Row],[Column6]])</f>
        <v>0</v>
      </c>
      <c r="O821" s="101">
        <f>SUM(Query2[[#This Row],[Column7]],Query2[[#This Row],[Column8]])</f>
        <v>0</v>
      </c>
      <c r="P821" s="101">
        <f>SUM(Query2[[#This Row],[Column10]],Query2[[#This Row],[Column11]])</f>
        <v>116799</v>
      </c>
      <c r="Q821" s="101">
        <f>SUM(Query2[[#This Row],[Column12]],Query2[[#This Row],[Column13]])</f>
        <v>4031.6003000000001</v>
      </c>
      <c r="R821" s="103" t="e">
        <f>(Query2[[#This Row],[Column4]]/D878)</f>
        <v>#DIV/0!</v>
      </c>
      <c r="S821" s="103" t="e">
        <f>(Query2[[#This Row],[Column15]]/O885)</f>
        <v>#DIV/0!</v>
      </c>
      <c r="T821" s="103" t="e">
        <f>(Query2[[#This Row],[Column14]]/N885)</f>
        <v>#DIV/0!</v>
      </c>
      <c r="U821" s="103">
        <f>(Query2[[#This Row],[Column9]]/I878)</f>
        <v>1.2283330336749438</v>
      </c>
      <c r="V821" s="103">
        <f>(Query2[[#This Row],[Column17]]/Q885)</f>
        <v>3.0186231137943904E-2</v>
      </c>
      <c r="W821" s="103">
        <f>(Query2[[#This Row],[Column10]]+Query2[[#This Row],[Column11]]/J878+K878)</f>
        <v>145524.35868756223</v>
      </c>
      <c r="X821" s="104">
        <f>(Query2[[#This Row],[Column5]]+Query2[[#This Row],[Column6]])</f>
        <v>0</v>
      </c>
      <c r="Y821" s="104">
        <f>(Query2[[#This Row],[Column7]]+Query2[[#This Row],[Column8]])</f>
        <v>0</v>
      </c>
      <c r="Z821" s="104">
        <f>(Query2[[#This Row],[Column10]]+Query2[[#This Row],[Column11]])</f>
        <v>116799</v>
      </c>
      <c r="AA821" s="104">
        <f>(Query2[[#This Row],[Column12]]+Query2[[#This Row],[Column13]])</f>
        <v>4031.6003000000001</v>
      </c>
      <c r="AB821" s="104" t="e">
        <f t="shared" si="242"/>
        <v>#DIV/0!</v>
      </c>
      <c r="AC821" s="104" t="e">
        <f t="shared" si="243"/>
        <v>#DIV/0!</v>
      </c>
      <c r="AD821" s="104" t="e">
        <f t="shared" si="244"/>
        <v>#DIV/0!</v>
      </c>
      <c r="AE821" s="104">
        <f t="shared" si="245"/>
        <v>67722.970233435481</v>
      </c>
      <c r="AF821" s="104">
        <f>(Query2[[#This Row],[Column12]]+Query2[[#This Row],[Column13]]/I878)</f>
        <v>3645.0189142917075</v>
      </c>
      <c r="AG821" s="104">
        <f t="shared" si="246"/>
        <v>95395.419135518838</v>
      </c>
      <c r="AH821" s="102" t="s">
        <v>174</v>
      </c>
    </row>
    <row r="822" spans="1:34">
      <c r="A822" s="105" t="s">
        <v>203</v>
      </c>
      <c r="B822" s="101" t="s">
        <v>69</v>
      </c>
      <c r="C822" s="101" t="s">
        <v>92</v>
      </c>
      <c r="D822" s="101">
        <v>0</v>
      </c>
      <c r="E822" s="101">
        <v>0</v>
      </c>
      <c r="F822" s="101">
        <v>0</v>
      </c>
      <c r="G822" s="101">
        <v>0</v>
      </c>
      <c r="H822" s="101">
        <v>0</v>
      </c>
      <c r="I822" s="101">
        <v>5902855</v>
      </c>
      <c r="J822" s="101">
        <v>2645521</v>
      </c>
      <c r="K822" s="101">
        <v>490298</v>
      </c>
      <c r="L822" s="101">
        <v>115209.84481</v>
      </c>
      <c r="M822" s="101">
        <v>6390.5602200000003</v>
      </c>
      <c r="N822" s="101">
        <f>SUM(Query2[[#This Row],[Column5]],Query2[[#This Row],[Column6]])</f>
        <v>0</v>
      </c>
      <c r="O822" s="101">
        <f>SUM(Query2[[#This Row],[Column7]],Query2[[#This Row],[Column8]])</f>
        <v>0</v>
      </c>
      <c r="P822" s="101">
        <f>SUM(Query2[[#This Row],[Column10]],Query2[[#This Row],[Column11]])</f>
        <v>3135819</v>
      </c>
      <c r="Q822" s="101">
        <f>SUM(Query2[[#This Row],[Column12]],Query2[[#This Row],[Column13]])</f>
        <v>121600.40502999999</v>
      </c>
      <c r="R822" s="103" t="e">
        <f>(Query2[[#This Row],[Column4]]/D879)</f>
        <v>#DIV/0!</v>
      </c>
      <c r="S822" s="103" t="e">
        <f>(Query2[[#This Row],[Column15]]/O886)</f>
        <v>#DIV/0!</v>
      </c>
      <c r="T822" s="103" t="e">
        <f>(Query2[[#This Row],[Column14]]/N886)</f>
        <v>#DIV/0!</v>
      </c>
      <c r="U822" s="103">
        <f>(Query2[[#This Row],[Column9]]/I879)</f>
        <v>2.3132874844663416</v>
      </c>
      <c r="V822" s="103">
        <f>(Query2[[#This Row],[Column17]]/Q886)</f>
        <v>17.390752953417874</v>
      </c>
      <c r="W822" s="103">
        <f>(Query2[[#This Row],[Column10]]+Query2[[#This Row],[Column11]]/J879+K879)</f>
        <v>2701515.7081496031</v>
      </c>
      <c r="X822" s="104">
        <f>(Query2[[#This Row],[Column5]]+Query2[[#This Row],[Column6]])</f>
        <v>0</v>
      </c>
      <c r="Y822" s="104">
        <f>(Query2[[#This Row],[Column7]]+Query2[[#This Row],[Column8]])</f>
        <v>0</v>
      </c>
      <c r="Z822" s="104">
        <f>(Query2[[#This Row],[Column10]]+Query2[[#This Row],[Column11]])</f>
        <v>3135819</v>
      </c>
      <c r="AA822" s="104">
        <f>(Query2[[#This Row],[Column12]]+Query2[[#This Row],[Column13]])</f>
        <v>121600.40502999999</v>
      </c>
      <c r="AB822" s="104" t="e">
        <f t="shared" si="242"/>
        <v>#DIV/0!</v>
      </c>
      <c r="AC822" s="104" t="e">
        <f t="shared" si="243"/>
        <v>#DIV/0!</v>
      </c>
      <c r="AD822" s="104" t="e">
        <f t="shared" si="244"/>
        <v>#DIV/0!</v>
      </c>
      <c r="AE822" s="104">
        <f t="shared" si="245"/>
        <v>88894.420152978739</v>
      </c>
      <c r="AF822" s="104">
        <f>(Query2[[#This Row],[Column12]]+Query2[[#This Row],[Column13]]/I879)</f>
        <v>115209.84731441573</v>
      </c>
      <c r="AG822" s="104">
        <f t="shared" si="246"/>
        <v>692365.02194365603</v>
      </c>
      <c r="AH822" s="102" t="s">
        <v>174</v>
      </c>
    </row>
    <row r="823" spans="1:34">
      <c r="A823" s="105" t="s">
        <v>203</v>
      </c>
      <c r="B823" s="101" t="s">
        <v>70</v>
      </c>
      <c r="C823" s="101" t="s">
        <v>92</v>
      </c>
      <c r="D823" s="101">
        <v>0</v>
      </c>
      <c r="E823" s="101">
        <v>0</v>
      </c>
      <c r="F823" s="101">
        <v>0</v>
      </c>
      <c r="G823" s="101">
        <v>0</v>
      </c>
      <c r="H823" s="101">
        <v>0</v>
      </c>
      <c r="I823" s="101">
        <v>666771</v>
      </c>
      <c r="J823" s="101">
        <v>166354</v>
      </c>
      <c r="K823" s="101">
        <v>59531</v>
      </c>
      <c r="L823" s="101">
        <v>5968.8641600000001</v>
      </c>
      <c r="M823" s="101">
        <v>1096.424</v>
      </c>
      <c r="N823" s="101">
        <f>SUM(Query2[[#This Row],[Column5]],Query2[[#This Row],[Column6]])</f>
        <v>0</v>
      </c>
      <c r="O823" s="101">
        <f>SUM(Query2[[#This Row],[Column7]],Query2[[#This Row],[Column8]])</f>
        <v>0</v>
      </c>
      <c r="P823" s="101">
        <f>SUM(Query2[[#This Row],[Column10]],Query2[[#This Row],[Column11]])</f>
        <v>225885</v>
      </c>
      <c r="Q823" s="101">
        <f>SUM(Query2[[#This Row],[Column12]],Query2[[#This Row],[Column13]])</f>
        <v>7065.2881600000001</v>
      </c>
      <c r="R823" s="103" t="e">
        <f>(Query2[[#This Row],[Column4]]/D880)</f>
        <v>#DIV/0!</v>
      </c>
      <c r="S823" s="103">
        <f>(Query2[[#This Row],[Column15]]/O887)</f>
        <v>0</v>
      </c>
      <c r="T823" s="103">
        <f>(Query2[[#This Row],[Column14]]/N887)</f>
        <v>0</v>
      </c>
      <c r="U823" s="103">
        <f>(Query2[[#This Row],[Column9]]/I880)</f>
        <v>0.60255328147366294</v>
      </c>
      <c r="V823" s="103">
        <f>(Query2[[#This Row],[Column17]]/Q887)</f>
        <v>2.2239414861804956E-4</v>
      </c>
      <c r="W823" s="103">
        <f>(Query2[[#This Row],[Column10]]+Query2[[#This Row],[Column11]]/J880+K880)</f>
        <v>462144.07634988771</v>
      </c>
      <c r="X823" s="104">
        <f>(Query2[[#This Row],[Column5]]+Query2[[#This Row],[Column6]])</f>
        <v>0</v>
      </c>
      <c r="Y823" s="104">
        <f>(Query2[[#This Row],[Column7]]+Query2[[#This Row],[Column8]])</f>
        <v>0</v>
      </c>
      <c r="Z823" s="104">
        <f>(Query2[[#This Row],[Column10]]+Query2[[#This Row],[Column11]])</f>
        <v>225885</v>
      </c>
      <c r="AA823" s="104">
        <f>(Query2[[#This Row],[Column12]]+Query2[[#This Row],[Column13]])</f>
        <v>7065.2881600000001</v>
      </c>
      <c r="AB823" s="104" t="e">
        <f t="shared" si="242"/>
        <v>#DIV/0!</v>
      </c>
      <c r="AC823" s="104" t="e">
        <f t="shared" si="243"/>
        <v>#DIV/0!</v>
      </c>
      <c r="AD823" s="104" t="e">
        <f t="shared" si="244"/>
        <v>#DIV/0!</v>
      </c>
      <c r="AE823" s="104">
        <f t="shared" si="245"/>
        <v>316174.40112243593</v>
      </c>
      <c r="AF823" s="104">
        <f>(Query2[[#This Row],[Column12]]+Query2[[#This Row],[Column13]]/I880)</f>
        <v>5968.8651508257544</v>
      </c>
      <c r="AG823" s="104">
        <f t="shared" si="246"/>
        <v>779713.26730201987</v>
      </c>
      <c r="AH823" s="102" t="s">
        <v>174</v>
      </c>
    </row>
    <row r="824" spans="1:34">
      <c r="A824" s="101"/>
      <c r="B824" s="101" t="s">
        <v>71</v>
      </c>
      <c r="C824" s="101"/>
      <c r="D824" s="101">
        <f t="shared" ref="D824:M824" si="247">SUM(D766:D823)</f>
        <v>61097889</v>
      </c>
      <c r="E824" s="101">
        <f t="shared" si="247"/>
        <v>505289</v>
      </c>
      <c r="F824" s="101">
        <f t="shared" si="247"/>
        <v>174656680</v>
      </c>
      <c r="G824" s="101">
        <f t="shared" si="247"/>
        <v>25150.338300100004</v>
      </c>
      <c r="H824" s="101">
        <f t="shared" si="247"/>
        <v>6481851.3421409</v>
      </c>
      <c r="I824" s="101">
        <f t="shared" si="247"/>
        <v>888065146</v>
      </c>
      <c r="J824" s="101">
        <f t="shared" si="247"/>
        <v>582094057</v>
      </c>
      <c r="K824" s="101">
        <f t="shared" si="247"/>
        <v>376052022</v>
      </c>
      <c r="L824" s="101">
        <f t="shared" si="247"/>
        <v>27049194.677098308</v>
      </c>
      <c r="M824" s="101">
        <f t="shared" si="247"/>
        <v>6403701.8471096987</v>
      </c>
      <c r="N824" s="101">
        <f>SUM(Query2[[#This Row],[Column5]],Query2[[#This Row],[Column6]])</f>
        <v>175161969</v>
      </c>
      <c r="O824" s="101">
        <f>SUM(Query2[[#This Row],[Column7]],Query2[[#This Row],[Column8]])</f>
        <v>6507001.6804409996</v>
      </c>
      <c r="P824" s="101">
        <f>SUM(Query2[[#This Row],[Column10]],Query2[[#This Row],[Column11]])</f>
        <v>958146079</v>
      </c>
      <c r="Q824" s="101">
        <f>SUM(Query2[[#This Row],[Column12]],Query2[[#This Row],[Column13]])</f>
        <v>33452896.524208006</v>
      </c>
      <c r="R824" s="103" t="e">
        <f>(Query2[[#This Row],[Column4]]/D881)</f>
        <v>#DIV/0!</v>
      </c>
      <c r="S824" s="103" t="e">
        <f>(Query2[[#This Row],[Column15]]/O888)</f>
        <v>#DIV/0!</v>
      </c>
      <c r="T824" s="103" t="e">
        <f>(Query2[[#This Row],[Column14]]/N888)</f>
        <v>#DIV/0!</v>
      </c>
      <c r="U824" s="103">
        <f>(Query2[[#This Row],[Column9]]/I881)</f>
        <v>240.41845606905136</v>
      </c>
      <c r="V824" s="103" t="e">
        <f>(Query2[[#This Row],[Column17]]/Q888)</f>
        <v>#DIV/0!</v>
      </c>
      <c r="W824" s="103">
        <f>(Query2[[#This Row],[Column10]]+Query2[[#This Row],[Column11]]/J881+K881)</f>
        <v>582320759.81557453</v>
      </c>
      <c r="X824" s="104">
        <f>(Query2[[#This Row],[Column5]]+Query2[[#This Row],[Column6]])</f>
        <v>175161969</v>
      </c>
      <c r="Y824" s="104">
        <f>(Query2[[#This Row],[Column7]]+Query2[[#This Row],[Column8]])</f>
        <v>6507001.6804409996</v>
      </c>
      <c r="Z824" s="104">
        <f>(Query2[[#This Row],[Column10]]+Query2[[#This Row],[Column11]])</f>
        <v>958146079</v>
      </c>
      <c r="AA824" s="104">
        <f>(Query2[[#This Row],[Column12]]+Query2[[#This Row],[Column13]])</f>
        <v>33452896.524208006</v>
      </c>
      <c r="AB824" s="104" t="e">
        <f t="shared" si="242"/>
        <v>#DIV/0!</v>
      </c>
      <c r="AC824" s="104" t="e">
        <f t="shared" si="243"/>
        <v>#DIV/0!</v>
      </c>
      <c r="AD824" s="104" t="e">
        <f t="shared" si="244"/>
        <v>#DIV/0!</v>
      </c>
      <c r="AE824" s="104">
        <f t="shared" si="245"/>
        <v>268235.66196352901</v>
      </c>
      <c r="AF824" s="104">
        <f>(Query2[[#This Row],[Column12]]+Query2[[#This Row],[Column13]]/I881)</f>
        <v>27049196.410718996</v>
      </c>
      <c r="AG824" s="104">
        <f t="shared" si="246"/>
        <v>872884.06125672779</v>
      </c>
      <c r="AH824" s="102"/>
    </row>
    <row r="825" spans="1:34">
      <c r="A825" s="101"/>
      <c r="B825" s="101"/>
      <c r="C825" s="101"/>
      <c r="D825" s="101"/>
      <c r="E825" s="101"/>
      <c r="F825" s="101"/>
      <c r="G825" s="101"/>
      <c r="H825" s="101"/>
      <c r="I825" s="101"/>
      <c r="J825" s="101"/>
      <c r="K825" s="101"/>
      <c r="L825" s="101"/>
      <c r="M825" s="101"/>
      <c r="N825" s="101">
        <f>SUM(Query2[[#This Row],[Column5]],Query2[[#This Row],[Column6]])</f>
        <v>0</v>
      </c>
      <c r="O825" s="101">
        <f>SUM(Query2[[#This Row],[Column7]],Query2[[#This Row],[Column8]])</f>
        <v>0</v>
      </c>
      <c r="P825" s="101">
        <f>SUM(Query2[[#This Row],[Column10]],Query2[[#This Row],[Column11]])</f>
        <v>0</v>
      </c>
      <c r="Q825" s="101">
        <f>SUM(Query2[[#This Row],[Column12]],Query2[[#This Row],[Column13]])</f>
        <v>0</v>
      </c>
      <c r="R825" s="103" t="e">
        <f>(Query2[[#This Row],[Column4]]/D882)</f>
        <v>#DIV/0!</v>
      </c>
      <c r="S825" s="103" t="e">
        <f>(Query2[[#This Row],[Column15]]/O889)</f>
        <v>#DIV/0!</v>
      </c>
      <c r="T825" s="103" t="e">
        <f>(Query2[[#This Row],[Column14]]/N889)</f>
        <v>#DIV/0!</v>
      </c>
      <c r="U825" s="103">
        <f>(Query2[[#This Row],[Column9]]/I882)</f>
        <v>0</v>
      </c>
      <c r="V825" s="103" t="e">
        <f>(Query2[[#This Row],[Column17]]/Q889)</f>
        <v>#DIV/0!</v>
      </c>
      <c r="W825" s="103">
        <f>(Query2[[#This Row],[Column10]]+Query2[[#This Row],[Column11]]/J882+K882)</f>
        <v>99394</v>
      </c>
      <c r="X825" s="104">
        <f>(Query2[[#This Row],[Column5]]+Query2[[#This Row],[Column6]])</f>
        <v>0</v>
      </c>
      <c r="Y825" s="104">
        <f>(Query2[[#This Row],[Column7]]+Query2[[#This Row],[Column8]])</f>
        <v>0</v>
      </c>
      <c r="Z825" s="104">
        <f>(Query2[[#This Row],[Column10]]+Query2[[#This Row],[Column11]])</f>
        <v>0</v>
      </c>
      <c r="AA825" s="104">
        <f>(Query2[[#This Row],[Column12]]+Query2[[#This Row],[Column13]])</f>
        <v>0</v>
      </c>
      <c r="AB825" s="104" t="e">
        <f t="shared" si="242"/>
        <v>#DIV/0!</v>
      </c>
      <c r="AC825" s="104" t="e">
        <f t="shared" si="243"/>
        <v>#DIV/0!</v>
      </c>
      <c r="AD825" s="104" t="e">
        <f t="shared" si="244"/>
        <v>#DIV/0!</v>
      </c>
      <c r="AE825" s="104">
        <f t="shared" si="245"/>
        <v>121980.49178110143</v>
      </c>
      <c r="AF825" s="104">
        <f>(Query2[[#This Row],[Column12]]+Query2[[#This Row],[Column13]]/I882)</f>
        <v>0</v>
      </c>
      <c r="AG825" s="104">
        <f t="shared" si="246"/>
        <v>437018.05241022492</v>
      </c>
      <c r="AH825" s="102" t="s">
        <v>175</v>
      </c>
    </row>
    <row r="826" spans="1:34">
      <c r="A826" s="101"/>
      <c r="B826" s="101" t="s">
        <v>2</v>
      </c>
      <c r="C826" s="101"/>
      <c r="D826" s="101" t="s">
        <v>4</v>
      </c>
      <c r="E826" s="101"/>
      <c r="F826" s="101"/>
      <c r="G826" s="101"/>
      <c r="H826" s="101"/>
      <c r="I826" s="101" t="s">
        <v>5</v>
      </c>
      <c r="J826" s="101"/>
      <c r="K826" s="101"/>
      <c r="L826" s="101"/>
      <c r="M826" s="101"/>
      <c r="N826" s="101">
        <f>SUM(Query2[[#This Row],[Column5]],Query2[[#This Row],[Column6]])</f>
        <v>0</v>
      </c>
      <c r="O826" s="101">
        <f>SUM(Query2[[#This Row],[Column7]],Query2[[#This Row],[Column8]])</f>
        <v>0</v>
      </c>
      <c r="P826" s="101">
        <f>SUM(Query2[[#This Row],[Column10]],Query2[[#This Row],[Column11]])</f>
        <v>0</v>
      </c>
      <c r="Q826" s="101">
        <f>SUM(Query2[[#This Row],[Column12]],Query2[[#This Row],[Column13]])</f>
        <v>0</v>
      </c>
      <c r="R826" s="103" t="e">
        <f>(Query2[[#This Row],[Column4]]/D883)</f>
        <v>#VALUE!</v>
      </c>
      <c r="S826" s="103" t="e">
        <f>(Query2[[#This Row],[Column15]]/O890)</f>
        <v>#DIV/0!</v>
      </c>
      <c r="T826" s="103" t="e">
        <f>(Query2[[#This Row],[Column14]]/N890)</f>
        <v>#DIV/0!</v>
      </c>
      <c r="U826" s="103" t="e">
        <f>(Query2[[#This Row],[Column9]]/I883)</f>
        <v>#VALUE!</v>
      </c>
      <c r="V826" s="103" t="e">
        <f>(Query2[[#This Row],[Column17]]/Q890)</f>
        <v>#DIV/0!</v>
      </c>
      <c r="W826" s="103">
        <f>(Query2[[#This Row],[Column10]]+Query2[[#This Row],[Column11]]/J883+K883)</f>
        <v>17713</v>
      </c>
      <c r="X826" s="104">
        <f>(Query2[[#This Row],[Column5]]+Query2[[#This Row],[Column6]])</f>
        <v>0</v>
      </c>
      <c r="Y826" s="104">
        <f>(Query2[[#This Row],[Column7]]+Query2[[#This Row],[Column8]])</f>
        <v>0</v>
      </c>
      <c r="Z826" s="104">
        <f>(Query2[[#This Row],[Column10]]+Query2[[#This Row],[Column11]])</f>
        <v>0</v>
      </c>
      <c r="AA826" s="104">
        <f>(Query2[[#This Row],[Column12]]+Query2[[#This Row],[Column13]])</f>
        <v>0</v>
      </c>
      <c r="AB826" s="104" t="e">
        <f t="shared" si="242"/>
        <v>#DIV/0!</v>
      </c>
      <c r="AC826" s="104" t="e">
        <f t="shared" si="243"/>
        <v>#DIV/0!</v>
      </c>
      <c r="AD826" s="104" t="e">
        <f t="shared" si="244"/>
        <v>#DIV/0!</v>
      </c>
      <c r="AE826" s="104">
        <f t="shared" si="245"/>
        <v>18945.937652945962</v>
      </c>
      <c r="AF826" s="104">
        <f>(Query2[[#This Row],[Column12]]+Query2[[#This Row],[Column13]]/I883)</f>
        <v>0</v>
      </c>
      <c r="AG826" s="104">
        <f t="shared" si="246"/>
        <v>30859.073559275577</v>
      </c>
      <c r="AH826" s="102" t="s">
        <v>175</v>
      </c>
    </row>
    <row r="827" spans="1:34">
      <c r="A827" s="101"/>
      <c r="B827" s="101"/>
      <c r="C827" s="101"/>
      <c r="D827" s="101" t="s">
        <v>152</v>
      </c>
      <c r="E827" s="101" t="s">
        <v>153</v>
      </c>
      <c r="F827" s="101" t="s">
        <v>154</v>
      </c>
      <c r="G827" s="101" t="s">
        <v>155</v>
      </c>
      <c r="H827" s="101" t="s">
        <v>156</v>
      </c>
      <c r="I827" s="101" t="s">
        <v>157</v>
      </c>
      <c r="J827" s="101" t="s">
        <v>158</v>
      </c>
      <c r="K827" s="101" t="s">
        <v>159</v>
      </c>
      <c r="L827" s="101" t="s">
        <v>160</v>
      </c>
      <c r="M827" s="101" t="s">
        <v>161</v>
      </c>
      <c r="N827" s="101">
        <f>SUM(Query2[[#This Row],[Column5]],Query2[[#This Row],[Column6]])</f>
        <v>0</v>
      </c>
      <c r="O827" s="101">
        <f>SUM(Query2[[#This Row],[Column7]],Query2[[#This Row],[Column8]])</f>
        <v>0</v>
      </c>
      <c r="P827" s="101">
        <f>SUM(Query2[[#This Row],[Column10]],Query2[[#This Row],[Column11]])</f>
        <v>0</v>
      </c>
      <c r="Q827" s="101">
        <f>SUM(Query2[[#This Row],[Column12]],Query2[[#This Row],[Column13]])</f>
        <v>0</v>
      </c>
      <c r="R827" s="103" t="e">
        <f>(Query2[[#This Row],[Column4]]/D884)</f>
        <v>#VALUE!</v>
      </c>
      <c r="S827" s="103">
        <f>(Query2[[#This Row],[Column15]]/O891)</f>
        <v>0</v>
      </c>
      <c r="T827" s="103">
        <f>(Query2[[#This Row],[Column14]]/N891)</f>
        <v>0</v>
      </c>
      <c r="U827" s="103" t="e">
        <f>(Query2[[#This Row],[Column9]]/I884)</f>
        <v>#VALUE!</v>
      </c>
      <c r="V827" s="103">
        <f>(Query2[[#This Row],[Column17]]/Q891)</f>
        <v>0</v>
      </c>
      <c r="W827" s="103" t="e">
        <f>(Query2[[#This Row],[Column10]]+Query2[[#This Row],[Column11]]/J884+K884)</f>
        <v>#VALUE!</v>
      </c>
      <c r="X827" s="104" t="e">
        <f>(Query2[[#This Row],[Column5]]+Query2[[#This Row],[Column6]])</f>
        <v>#VALUE!</v>
      </c>
      <c r="Y827" s="104" t="e">
        <f>(Query2[[#This Row],[Column7]]+Query2[[#This Row],[Column8]])</f>
        <v>#VALUE!</v>
      </c>
      <c r="Z827" s="104" t="e">
        <f>(Query2[[#This Row],[Column10]]+Query2[[#This Row],[Column11]])</f>
        <v>#VALUE!</v>
      </c>
      <c r="AA827" s="104" t="e">
        <f>(Query2[[#This Row],[Column12]]+Query2[[#This Row],[Column13]])</f>
        <v>#VALUE!</v>
      </c>
      <c r="AB827" s="104" t="e">
        <f t="shared" si="242"/>
        <v>#DIV/0!</v>
      </c>
      <c r="AC827" s="104" t="e">
        <f t="shared" si="243"/>
        <v>#DIV/0!</v>
      </c>
      <c r="AD827" s="104" t="e">
        <f t="shared" si="244"/>
        <v>#DIV/0!</v>
      </c>
      <c r="AE827" s="104">
        <f t="shared" si="245"/>
        <v>35749.028170630307</v>
      </c>
      <c r="AF827" s="104" t="e">
        <f>(Query2[[#This Row],[Column12]]+Query2[[#This Row],[Column13]]/I884)</f>
        <v>#VALUE!</v>
      </c>
      <c r="AG827" s="104">
        <f t="shared" si="246"/>
        <v>81639.153896837801</v>
      </c>
      <c r="AH827" s="102" t="s">
        <v>175</v>
      </c>
    </row>
    <row r="828" spans="1:34">
      <c r="A828" s="105" t="s">
        <v>205</v>
      </c>
      <c r="B828" s="101" t="s">
        <v>9</v>
      </c>
      <c r="C828" s="101" t="s">
        <v>88</v>
      </c>
      <c r="D828" s="101">
        <v>594959</v>
      </c>
      <c r="E828" s="101">
        <v>8939</v>
      </c>
      <c r="F828" s="101">
        <v>1318013</v>
      </c>
      <c r="G828" s="101">
        <v>391.57799999999997</v>
      </c>
      <c r="H828" s="101">
        <v>39299.455278499998</v>
      </c>
      <c r="I828" s="101">
        <v>64439167</v>
      </c>
      <c r="J828" s="101">
        <v>27183389</v>
      </c>
      <c r="K828" s="101">
        <v>15037435</v>
      </c>
      <c r="L828" s="101">
        <v>1235934.3357899999</v>
      </c>
      <c r="M828" s="101">
        <v>232062.63740000001</v>
      </c>
      <c r="N828" s="101">
        <f>SUM(Query2[[#This Row],[Column5]],Query2[[#This Row],[Column6]])</f>
        <v>1326952</v>
      </c>
      <c r="O828" s="101">
        <f>SUM(Query2[[#This Row],[Column7]],Query2[[#This Row],[Column8]])</f>
        <v>39691.033278499999</v>
      </c>
      <c r="P828" s="101">
        <f>SUM(Query2[[#This Row],[Column10]],Query2[[#This Row],[Column11]])</f>
        <v>42220824</v>
      </c>
      <c r="Q828" s="101">
        <f>SUM(Query2[[#This Row],[Column12]],Query2[[#This Row],[Column13]])</f>
        <v>1467996.9731899998</v>
      </c>
      <c r="R828" s="103" t="e">
        <f>(Query2[[#This Row],[Column4]]/D889)</f>
        <v>#VALUE!</v>
      </c>
      <c r="S828" s="103">
        <f>(Query2[[#This Row],[Column15]]/O892)</f>
        <v>4.7455059372361497</v>
      </c>
      <c r="T828" s="103">
        <f>(Query2[[#This Row],[Column14]]/N892)</f>
        <v>4.5436403854187351</v>
      </c>
      <c r="U828" s="103" t="e">
        <f>(Query2[[#This Row],[Column9]]/I889)</f>
        <v>#VALUE!</v>
      </c>
      <c r="V828" s="103">
        <f>(Query2[[#This Row],[Column17]]/Q892)</f>
        <v>1.5713345822913027</v>
      </c>
      <c r="W828" s="103" t="e">
        <f>(Query2[[#This Row],[Column10]]+Query2[[#This Row],[Column11]]/J889+K889)</f>
        <v>#DIV/0!</v>
      </c>
      <c r="X828" s="104">
        <f>(Query2[[#This Row],[Column5]]+Query2[[#This Row],[Column6]])</f>
        <v>1326952</v>
      </c>
      <c r="Y828" s="104">
        <f>(Query2[[#This Row],[Column7]]+Query2[[#This Row],[Column8]])</f>
        <v>39691.033278499999</v>
      </c>
      <c r="Z828" s="104">
        <f>(Query2[[#This Row],[Column10]]+Query2[[#This Row],[Column11]])</f>
        <v>42220824</v>
      </c>
      <c r="AA828" s="104">
        <f>(Query2[[#This Row],[Column12]]+Query2[[#This Row],[Column13]])</f>
        <v>1467996.9731899998</v>
      </c>
      <c r="AB828" s="104" t="e">
        <f>(G889+H889/E889+F889)</f>
        <v>#DIV/0!</v>
      </c>
      <c r="AC828" s="104" t="e">
        <f>(G889+H889/D889)</f>
        <v>#VALUE!</v>
      </c>
      <c r="AD828" s="104" t="e">
        <f>(E889+F889/D889)</f>
        <v>#VALUE!</v>
      </c>
      <c r="AE828" s="104" t="e">
        <f>(L889+M889/J889+K889)</f>
        <v>#DIV/0!</v>
      </c>
      <c r="AF828" s="104" t="e">
        <f>(Query2[[#This Row],[Column12]]+Query2[[#This Row],[Column13]]/I889)</f>
        <v>#VALUE!</v>
      </c>
      <c r="AG828" s="104" t="e">
        <f>(J889+K889/I889)</f>
        <v>#VALUE!</v>
      </c>
      <c r="AH828" s="102" t="s">
        <v>175</v>
      </c>
    </row>
    <row r="829" spans="1:34">
      <c r="A829" s="105" t="s">
        <v>205</v>
      </c>
      <c r="B829" s="101" t="s">
        <v>10</v>
      </c>
      <c r="C829" s="101" t="s">
        <v>88</v>
      </c>
      <c r="D829" s="101">
        <v>168711</v>
      </c>
      <c r="E829" s="101">
        <v>10422</v>
      </c>
      <c r="F829" s="101">
        <v>249168</v>
      </c>
      <c r="G829" s="101">
        <v>602.8963887000001</v>
      </c>
      <c r="H829" s="101">
        <v>6737.5922810000002</v>
      </c>
      <c r="I829" s="101">
        <v>41370894</v>
      </c>
      <c r="J829" s="101">
        <v>18561227</v>
      </c>
      <c r="K829" s="101">
        <v>9433727</v>
      </c>
      <c r="L829" s="101">
        <v>707703.18384989991</v>
      </c>
      <c r="M829" s="101">
        <v>129775.6496069</v>
      </c>
      <c r="N829" s="101">
        <f>SUM(Query2[[#This Row],[Column5]],Query2[[#This Row],[Column6]])</f>
        <v>259590</v>
      </c>
      <c r="O829" s="101">
        <f>SUM(Query2[[#This Row],[Column7]],Query2[[#This Row],[Column8]])</f>
        <v>7340.4886697000002</v>
      </c>
      <c r="P829" s="101">
        <f>SUM(Query2[[#This Row],[Column10]],Query2[[#This Row],[Column11]])</f>
        <v>27994954</v>
      </c>
      <c r="Q829" s="101">
        <f>SUM(Query2[[#This Row],[Column12]],Query2[[#This Row],[Column13]])</f>
        <v>837478.83345679985</v>
      </c>
      <c r="R829" s="103" t="e">
        <f>(Query2[[#This Row],[Column4]]/D890)</f>
        <v>#VALUE!</v>
      </c>
      <c r="S829" s="103">
        <f>(Query2[[#This Row],[Column15]]/O893)</f>
        <v>6.1085451406912341</v>
      </c>
      <c r="T829" s="103">
        <f>(Query2[[#This Row],[Column14]]/N893)</f>
        <v>9.0166724557137901</v>
      </c>
      <c r="U829" s="103" t="e">
        <f>(Query2[[#This Row],[Column9]]/I890)</f>
        <v>#VALUE!</v>
      </c>
      <c r="V829" s="103">
        <f>(Query2[[#This Row],[Column17]]/Q893)</f>
        <v>2.2576354009914272</v>
      </c>
      <c r="W829" s="103" t="e">
        <f>(Query2[[#This Row],[Column10]]+Query2[[#This Row],[Column11]]/J890+K890)</f>
        <v>#VALUE!</v>
      </c>
      <c r="X829" s="104">
        <f>(Query2[[#This Row],[Column5]]+Query2[[#This Row],[Column6]])</f>
        <v>259590</v>
      </c>
      <c r="Y829" s="104">
        <f>(Query2[[#This Row],[Column7]]+Query2[[#This Row],[Column8]])</f>
        <v>7340.4886697000002</v>
      </c>
      <c r="Z829" s="104">
        <f>(Query2[[#This Row],[Column10]]+Query2[[#This Row],[Column11]])</f>
        <v>27994954</v>
      </c>
      <c r="AA829" s="104">
        <f>(Query2[[#This Row],[Column12]]+Query2[[#This Row],[Column13]])</f>
        <v>837478.83345679985</v>
      </c>
      <c r="AB829" s="104" t="e">
        <f>(G890+H890/E890+F890)</f>
        <v>#VALUE!</v>
      </c>
      <c r="AC829" s="104" t="e">
        <f>(G890+H890/D890)</f>
        <v>#VALUE!</v>
      </c>
      <c r="AD829" s="104" t="e">
        <f>(E890+F890/D890)</f>
        <v>#VALUE!</v>
      </c>
      <c r="AE829" s="104" t="e">
        <f>(L890+M890/J890+K890)</f>
        <v>#VALUE!</v>
      </c>
      <c r="AF829" s="104" t="e">
        <f>(Query2[[#This Row],[Column12]]+Query2[[#This Row],[Column13]]/I890)</f>
        <v>#VALUE!</v>
      </c>
      <c r="AG829" s="104" t="e">
        <f>(J890+K890/I890)</f>
        <v>#VALUE!</v>
      </c>
      <c r="AH829" s="102" t="s">
        <v>175</v>
      </c>
    </row>
    <row r="830" spans="1:34">
      <c r="A830" s="105" t="s">
        <v>205</v>
      </c>
      <c r="B830" s="101" t="s">
        <v>11</v>
      </c>
      <c r="C830" s="101" t="s">
        <v>88</v>
      </c>
      <c r="D830" s="101">
        <v>22420</v>
      </c>
      <c r="E830" s="101">
        <v>75</v>
      </c>
      <c r="F830" s="101">
        <v>11958</v>
      </c>
      <c r="G830" s="101">
        <v>3.7429999999999999</v>
      </c>
      <c r="H830" s="101">
        <v>385.66919000000001</v>
      </c>
      <c r="I830" s="101">
        <v>9444757</v>
      </c>
      <c r="J830" s="101">
        <v>6950012</v>
      </c>
      <c r="K830" s="101">
        <v>4268546</v>
      </c>
      <c r="L830" s="101">
        <v>286557.57644940005</v>
      </c>
      <c r="M830" s="101">
        <v>56443.262254400004</v>
      </c>
      <c r="N830" s="101">
        <f>SUM(Query2[[#This Row],[Column5]],Query2[[#This Row],[Column6]])</f>
        <v>12033</v>
      </c>
      <c r="O830" s="101">
        <f>SUM(Query2[[#This Row],[Column7]],Query2[[#This Row],[Column8]])</f>
        <v>389.41219000000001</v>
      </c>
      <c r="P830" s="101">
        <f>SUM(Query2[[#This Row],[Column10]],Query2[[#This Row],[Column11]])</f>
        <v>11218558</v>
      </c>
      <c r="Q830" s="101">
        <f>SUM(Query2[[#This Row],[Column12]],Query2[[#This Row],[Column13]])</f>
        <v>343000.83870380005</v>
      </c>
      <c r="R830" s="103" t="e">
        <f>(Query2[[#This Row],[Column4]]/#REF!)</f>
        <v>#REF!</v>
      </c>
      <c r="S830" s="103">
        <f>(Query2[[#This Row],[Column15]]/O894)</f>
        <v>1.3565590370988704E-2</v>
      </c>
      <c r="T830" s="103">
        <f>(Query2[[#This Row],[Column14]]/N894)</f>
        <v>1.1528269312940825E-2</v>
      </c>
      <c r="U830" s="103" t="e">
        <f>(Query2[[#This Row],[Column9]]/#REF!)</f>
        <v>#REF!</v>
      </c>
      <c r="V830" s="103">
        <f>(Query2[[#This Row],[Column17]]/Q894)</f>
        <v>0.1893971282271032</v>
      </c>
      <c r="W830" s="103" t="e">
        <f>(Query2[[#This Row],[Column10]]+Query2[[#This Row],[Column11]]/#REF!+#REF!)</f>
        <v>#REF!</v>
      </c>
      <c r="X830" s="104">
        <f>(Query2[[#This Row],[Column5]]+Query2[[#This Row],[Column6]])</f>
        <v>12033</v>
      </c>
      <c r="Y830" s="104">
        <f>(Query2[[#This Row],[Column7]]+Query2[[#This Row],[Column8]])</f>
        <v>389.41219000000001</v>
      </c>
      <c r="Z830" s="104">
        <f>(Query2[[#This Row],[Column10]]+Query2[[#This Row],[Column11]])</f>
        <v>11218558</v>
      </c>
      <c r="AA830" s="104">
        <f>(Query2[[#This Row],[Column12]]+Query2[[#This Row],[Column13]])</f>
        <v>343000.83870380005</v>
      </c>
      <c r="AB830" s="104" t="e">
        <f>(#REF!+#REF!/#REF!+#REF!)</f>
        <v>#REF!</v>
      </c>
      <c r="AC830" s="104" t="e">
        <f>(#REF!+#REF!/#REF!)</f>
        <v>#REF!</v>
      </c>
      <c r="AD830" s="104" t="e">
        <f>(#REF!+#REF!/#REF!)</f>
        <v>#REF!</v>
      </c>
      <c r="AE830" s="104" t="e">
        <f>(#REF!+#REF!/#REF!+#REF!)</f>
        <v>#REF!</v>
      </c>
      <c r="AF830" s="104" t="e">
        <f>(Query2[[#This Row],[Column12]]+Query2[[#This Row],[Column13]]/#REF!)</f>
        <v>#REF!</v>
      </c>
      <c r="AG830" s="104" t="e">
        <f>(#REF!+#REF!/#REF!)</f>
        <v>#REF!</v>
      </c>
      <c r="AH830" s="102" t="s">
        <v>175</v>
      </c>
    </row>
    <row r="831" spans="1:34">
      <c r="A831" s="105" t="s">
        <v>205</v>
      </c>
      <c r="B831" s="101" t="s">
        <v>12</v>
      </c>
      <c r="C831" s="101" t="s">
        <v>88</v>
      </c>
      <c r="D831" s="101">
        <v>760950</v>
      </c>
      <c r="E831" s="101">
        <v>49388</v>
      </c>
      <c r="F831" s="101">
        <v>886934</v>
      </c>
      <c r="G831" s="101">
        <v>2282.5984321999995</v>
      </c>
      <c r="H831" s="101">
        <v>22896.8655602</v>
      </c>
      <c r="I831" s="101">
        <v>40022204</v>
      </c>
      <c r="J831" s="101">
        <v>31138795</v>
      </c>
      <c r="K831" s="101">
        <v>17281675</v>
      </c>
      <c r="L831" s="101">
        <v>1348151.1391305001</v>
      </c>
      <c r="M831" s="101">
        <v>265472.39781910001</v>
      </c>
      <c r="N831" s="101">
        <f>SUM(Query2[[#This Row],[Column5]],Query2[[#This Row],[Column6]])</f>
        <v>936322</v>
      </c>
      <c r="O831" s="101">
        <f>SUM(Query2[[#This Row],[Column7]],Query2[[#This Row],[Column8]])</f>
        <v>25179.4639924</v>
      </c>
      <c r="P831" s="101">
        <f>SUM(Query2[[#This Row],[Column10]],Query2[[#This Row],[Column11]])</f>
        <v>48420470</v>
      </c>
      <c r="Q831" s="101">
        <f>SUM(Query2[[#This Row],[Column12]],Query2[[#This Row],[Column13]])</f>
        <v>1613623.5369496001</v>
      </c>
      <c r="R831" s="103" t="e">
        <f>(Query2[[#This Row],[Column4]]/#REF!)</f>
        <v>#REF!</v>
      </c>
      <c r="S831" s="103" t="e">
        <f>(Query2[[#This Row],[Column15]]/O895)</f>
        <v>#DIV/0!</v>
      </c>
      <c r="T831" s="103" t="e">
        <f>(Query2[[#This Row],[Column14]]/N895)</f>
        <v>#DIV/0!</v>
      </c>
      <c r="U831" s="103" t="e">
        <f>(Query2[[#This Row],[Column9]]/#REF!)</f>
        <v>#REF!</v>
      </c>
      <c r="V831" s="103">
        <f>(Query2[[#This Row],[Column17]]/Q895)</f>
        <v>2.5439351520248423</v>
      </c>
      <c r="W831" s="103" t="e">
        <f>(Query2[[#This Row],[Column10]]+Query2[[#This Row],[Column11]]/#REF!+#REF!)</f>
        <v>#REF!</v>
      </c>
      <c r="X831" s="104">
        <f>(Query2[[#This Row],[Column5]]+Query2[[#This Row],[Column6]])</f>
        <v>936322</v>
      </c>
      <c r="Y831" s="104">
        <f>(Query2[[#This Row],[Column7]]+Query2[[#This Row],[Column8]])</f>
        <v>25179.4639924</v>
      </c>
      <c r="Z831" s="104">
        <f>(Query2[[#This Row],[Column10]]+Query2[[#This Row],[Column11]])</f>
        <v>48420470</v>
      </c>
      <c r="AA831" s="104">
        <f>(Query2[[#This Row],[Column12]]+Query2[[#This Row],[Column13]])</f>
        <v>1613623.5369496001</v>
      </c>
      <c r="AB831" s="104" t="e">
        <f>(#REF!+#REF!/#REF!+#REF!)</f>
        <v>#REF!</v>
      </c>
      <c r="AC831" s="104" t="e">
        <f>(#REF!+#REF!/#REF!)</f>
        <v>#REF!</v>
      </c>
      <c r="AD831" s="104" t="e">
        <f>(#REF!+#REF!/#REF!)</f>
        <v>#REF!</v>
      </c>
      <c r="AE831" s="104" t="e">
        <f>(#REF!+#REF!/#REF!+#REF!)</f>
        <v>#REF!</v>
      </c>
      <c r="AF831" s="104" t="e">
        <f>(Query2[[#This Row],[Column12]]+Query2[[#This Row],[Column13]]/#REF!)</f>
        <v>#REF!</v>
      </c>
      <c r="AG831" s="104" t="e">
        <f>(#REF!+#REF!/#REF!)</f>
        <v>#REF!</v>
      </c>
      <c r="AH831" s="102" t="s">
        <v>175</v>
      </c>
    </row>
    <row r="832" spans="1:34">
      <c r="A832" s="105" t="s">
        <v>205</v>
      </c>
      <c r="B832" s="101" t="s">
        <v>13</v>
      </c>
      <c r="C832" s="101" t="s">
        <v>88</v>
      </c>
      <c r="D832" s="101">
        <v>0</v>
      </c>
      <c r="E832" s="101">
        <v>0</v>
      </c>
      <c r="F832" s="101">
        <v>0</v>
      </c>
      <c r="G832" s="101">
        <v>0</v>
      </c>
      <c r="H832" s="101">
        <v>0</v>
      </c>
      <c r="I832" s="101">
        <v>26382353</v>
      </c>
      <c r="J832" s="101">
        <v>10690202</v>
      </c>
      <c r="K832" s="101">
        <v>5363829</v>
      </c>
      <c r="L832" s="101">
        <v>481844.54704400001</v>
      </c>
      <c r="M832" s="101">
        <v>84570.240779999993</v>
      </c>
      <c r="N832" s="101">
        <f>SUM(Query2[[#This Row],[Column5]],Query2[[#This Row],[Column6]])</f>
        <v>0</v>
      </c>
      <c r="O832" s="101">
        <f>SUM(Query2[[#This Row],[Column7]],Query2[[#This Row],[Column8]])</f>
        <v>0</v>
      </c>
      <c r="P832" s="101">
        <f>SUM(Query2[[#This Row],[Column10]],Query2[[#This Row],[Column11]])</f>
        <v>16054031</v>
      </c>
      <c r="Q832" s="101">
        <f>SUM(Query2[[#This Row],[Column12]],Query2[[#This Row],[Column13]])</f>
        <v>566414.787824</v>
      </c>
      <c r="R832" s="103" t="e">
        <f>(Query2[[#This Row],[Column4]]/#REF!)</f>
        <v>#REF!</v>
      </c>
      <c r="S832" s="103">
        <f>(Query2[[#This Row],[Column15]]/O896)</f>
        <v>0</v>
      </c>
      <c r="T832" s="103">
        <f>(Query2[[#This Row],[Column14]]/N896)</f>
        <v>0</v>
      </c>
      <c r="U832" s="103" t="e">
        <f>(Query2[[#This Row],[Column9]]/#REF!)</f>
        <v>#REF!</v>
      </c>
      <c r="V832" s="103">
        <f>(Query2[[#This Row],[Column17]]/Q896)</f>
        <v>0.4805011151241288</v>
      </c>
      <c r="W832" s="103" t="e">
        <f>(Query2[[#This Row],[Column10]]+Query2[[#This Row],[Column11]]/#REF!+#REF!)</f>
        <v>#REF!</v>
      </c>
      <c r="X832" s="104">
        <f>(Query2[[#This Row],[Column5]]+Query2[[#This Row],[Column6]])</f>
        <v>0</v>
      </c>
      <c r="Y832" s="104">
        <f>(Query2[[#This Row],[Column7]]+Query2[[#This Row],[Column8]])</f>
        <v>0</v>
      </c>
      <c r="Z832" s="104">
        <f>(Query2[[#This Row],[Column10]]+Query2[[#This Row],[Column11]])</f>
        <v>16054031</v>
      </c>
      <c r="AA832" s="104">
        <f>(Query2[[#This Row],[Column12]]+Query2[[#This Row],[Column13]])</f>
        <v>566414.787824</v>
      </c>
      <c r="AB832" s="104" t="e">
        <f>(#REF!+#REF!/#REF!+#REF!)</f>
        <v>#REF!</v>
      </c>
      <c r="AC832" s="104" t="e">
        <f>(#REF!+#REF!/#REF!)</f>
        <v>#REF!</v>
      </c>
      <c r="AD832" s="104" t="e">
        <f>(#REF!+#REF!/#REF!)</f>
        <v>#REF!</v>
      </c>
      <c r="AE832" s="104" t="e">
        <f>(#REF!+#REF!/#REF!+#REF!)</f>
        <v>#REF!</v>
      </c>
      <c r="AF832" s="104" t="e">
        <f>(Query2[[#This Row],[Column12]]+Query2[[#This Row],[Column13]]/#REF!)</f>
        <v>#REF!</v>
      </c>
      <c r="AG832" s="104" t="e">
        <f>(#REF!+#REF!/#REF!)</f>
        <v>#REF!</v>
      </c>
      <c r="AH832" s="102" t="s">
        <v>175</v>
      </c>
    </row>
    <row r="833" spans="1:34">
      <c r="A833" s="105" t="s">
        <v>205</v>
      </c>
      <c r="B833" s="101" t="s">
        <v>15</v>
      </c>
      <c r="C833" s="101" t="s">
        <v>88</v>
      </c>
      <c r="D833" s="101">
        <v>126691</v>
      </c>
      <c r="E833" s="101">
        <v>2950</v>
      </c>
      <c r="F833" s="101">
        <v>161389</v>
      </c>
      <c r="G833" s="101">
        <v>190.60301999999999</v>
      </c>
      <c r="H833" s="101">
        <v>4135.2485399999996</v>
      </c>
      <c r="I833" s="101">
        <v>27111866</v>
      </c>
      <c r="J833" s="101">
        <v>19139215</v>
      </c>
      <c r="K833" s="101">
        <v>9084024</v>
      </c>
      <c r="L833" s="101">
        <v>888079.60633340001</v>
      </c>
      <c r="M833" s="101">
        <v>131935.27407320001</v>
      </c>
      <c r="N833" s="101">
        <f>SUM(Query2[[#This Row],[Column5]],Query2[[#This Row],[Column6]])</f>
        <v>164339</v>
      </c>
      <c r="O833" s="101">
        <f>SUM(Query2[[#This Row],[Column7]],Query2[[#This Row],[Column8]])</f>
        <v>4325.8515599999992</v>
      </c>
      <c r="P833" s="101">
        <f>SUM(Query2[[#This Row],[Column10]],Query2[[#This Row],[Column11]])</f>
        <v>28223239</v>
      </c>
      <c r="Q833" s="101">
        <f>SUM(Query2[[#This Row],[Column12]],Query2[[#This Row],[Column13]])</f>
        <v>1020014.8804066</v>
      </c>
      <c r="R833" s="103" t="e">
        <f>(Query2[[#This Row],[Column4]]/#REF!)</f>
        <v>#REF!</v>
      </c>
      <c r="S833" s="103">
        <f>(Query2[[#This Row],[Column15]]/O897)</f>
        <v>2.8735222416426702</v>
      </c>
      <c r="T833" s="103">
        <f>(Query2[[#This Row],[Column14]]/N897)</f>
        <v>2.2394085984874295</v>
      </c>
      <c r="U833" s="103" t="e">
        <f>(Query2[[#This Row],[Column9]]/#REF!)</f>
        <v>#REF!</v>
      </c>
      <c r="V833" s="103">
        <f>(Query2[[#This Row],[Column17]]/Q897)</f>
        <v>1.4839016336688238</v>
      </c>
      <c r="W833" s="103" t="e">
        <f>(Query2[[#This Row],[Column10]]+Query2[[#This Row],[Column11]]/#REF!+#REF!)</f>
        <v>#REF!</v>
      </c>
      <c r="X833" s="104">
        <f>(Query2[[#This Row],[Column5]]+Query2[[#This Row],[Column6]])</f>
        <v>164339</v>
      </c>
      <c r="Y833" s="104">
        <f>(Query2[[#This Row],[Column7]]+Query2[[#This Row],[Column8]])</f>
        <v>4325.8515599999992</v>
      </c>
      <c r="Z833" s="104">
        <f>(Query2[[#This Row],[Column10]]+Query2[[#This Row],[Column11]])</f>
        <v>28223239</v>
      </c>
      <c r="AA833" s="104">
        <f>(Query2[[#This Row],[Column12]]+Query2[[#This Row],[Column13]])</f>
        <v>1020014.8804066</v>
      </c>
      <c r="AB833" s="104" t="e">
        <f>(#REF!+#REF!/#REF!+#REF!)</f>
        <v>#REF!</v>
      </c>
      <c r="AC833" s="104" t="e">
        <f>(#REF!+#REF!/#REF!)</f>
        <v>#REF!</v>
      </c>
      <c r="AD833" s="104" t="e">
        <f>(#REF!+#REF!/#REF!)</f>
        <v>#REF!</v>
      </c>
      <c r="AE833" s="104" t="e">
        <f>(#REF!+#REF!/#REF!+#REF!)</f>
        <v>#REF!</v>
      </c>
      <c r="AF833" s="104" t="e">
        <f>(Query2[[#This Row],[Column12]]+Query2[[#This Row],[Column13]]/#REF!)</f>
        <v>#REF!</v>
      </c>
      <c r="AG833" s="104" t="e">
        <f>(#REF!+#REF!/#REF!)</f>
        <v>#REF!</v>
      </c>
      <c r="AH833" s="102" t="s">
        <v>175</v>
      </c>
    </row>
    <row r="834" spans="1:34">
      <c r="A834" s="105" t="s">
        <v>205</v>
      </c>
      <c r="B834" s="101" t="s">
        <v>16</v>
      </c>
      <c r="C834" s="101" t="s">
        <v>88</v>
      </c>
      <c r="D834" s="101">
        <v>60894</v>
      </c>
      <c r="E834" s="101">
        <v>503</v>
      </c>
      <c r="F834" s="101">
        <v>65681</v>
      </c>
      <c r="G834" s="101">
        <v>24.088000000000001</v>
      </c>
      <c r="H834" s="101">
        <v>1302.48062</v>
      </c>
      <c r="I834" s="101">
        <v>19094090</v>
      </c>
      <c r="J834" s="101">
        <v>12605301</v>
      </c>
      <c r="K834" s="101">
        <v>5009066</v>
      </c>
      <c r="L834" s="101">
        <v>533599.48600000003</v>
      </c>
      <c r="M834" s="101">
        <v>78389.221619999997</v>
      </c>
      <c r="N834" s="101">
        <f>SUM(Query2[[#This Row],[Column5]],Query2[[#This Row],[Column6]])</f>
        <v>66184</v>
      </c>
      <c r="O834" s="101">
        <f>SUM(Query2[[#This Row],[Column7]],Query2[[#This Row],[Column8]])</f>
        <v>1326.56862</v>
      </c>
      <c r="P834" s="101">
        <f>SUM(Query2[[#This Row],[Column10]],Query2[[#This Row],[Column11]])</f>
        <v>17614367</v>
      </c>
      <c r="Q834" s="101">
        <f>SUM(Query2[[#This Row],[Column12]],Query2[[#This Row],[Column13]])</f>
        <v>611988.70762</v>
      </c>
      <c r="R834" s="103">
        <f>(Query2[[#This Row],[Column4]]/D891)</f>
        <v>9.4477120785928501E-2</v>
      </c>
      <c r="S834" s="103" t="e">
        <f>(Query2[[#This Row],[Column15]]/O898)</f>
        <v>#DIV/0!</v>
      </c>
      <c r="T834" s="103" t="e">
        <f>(Query2[[#This Row],[Column14]]/N898)</f>
        <v>#DIV/0!</v>
      </c>
      <c r="U834" s="103">
        <f>(Query2[[#This Row],[Column9]]/I891)</f>
        <v>0.29196150016310563</v>
      </c>
      <c r="V834" s="103">
        <f>(Query2[[#This Row],[Column17]]/Q898)</f>
        <v>6.8859456065553601</v>
      </c>
      <c r="W834" s="103">
        <f>(Query2[[#This Row],[Column10]]+Query2[[#This Row],[Column11]]/J891+K891)</f>
        <v>29196623.165559977</v>
      </c>
      <c r="X834" s="104">
        <f>(Query2[[#This Row],[Column5]]+Query2[[#This Row],[Column6]])</f>
        <v>66184</v>
      </c>
      <c r="Y834" s="104">
        <f>(Query2[[#This Row],[Column7]]+Query2[[#This Row],[Column8]])</f>
        <v>1326.56862</v>
      </c>
      <c r="Z834" s="104">
        <f>(Query2[[#This Row],[Column10]]+Query2[[#This Row],[Column11]])</f>
        <v>17614367</v>
      </c>
      <c r="AA834" s="104">
        <f>(Query2[[#This Row],[Column12]]+Query2[[#This Row],[Column13]])</f>
        <v>611988.70762</v>
      </c>
      <c r="AB834" s="104">
        <f t="shared" ref="AB834:AB839" si="248">(G891+H891/E891+F891)</f>
        <v>1497794.8607284133</v>
      </c>
      <c r="AC834" s="104">
        <f t="shared" ref="AC834:AC839" si="249">(G891+H891/D891)</f>
        <v>480.67468030851916</v>
      </c>
      <c r="AD834" s="104">
        <f t="shared" ref="AD834:AD839" si="250">(E891+F891/D891)</f>
        <v>10853.32307842684</v>
      </c>
      <c r="AE834" s="104">
        <f t="shared" ref="AE834:AE839" si="251">(L891+M891/J891+K891)</f>
        <v>17983445.328918587</v>
      </c>
      <c r="AF834" s="104">
        <f>(Query2[[#This Row],[Column12]]+Query2[[#This Row],[Column13]]/I891)</f>
        <v>533599.48719862406</v>
      </c>
      <c r="AG834" s="104">
        <f t="shared" ref="AG834:AG839" si="252">(J891+K891/I891)</f>
        <v>30255295.253692493</v>
      </c>
      <c r="AH834" s="102" t="s">
        <v>175</v>
      </c>
    </row>
    <row r="835" spans="1:34">
      <c r="A835" s="105" t="s">
        <v>205</v>
      </c>
      <c r="B835" s="101" t="s">
        <v>18</v>
      </c>
      <c r="C835" s="101" t="s">
        <v>88</v>
      </c>
      <c r="D835" s="101">
        <v>0</v>
      </c>
      <c r="E835" s="101">
        <v>0</v>
      </c>
      <c r="F835" s="101">
        <v>0</v>
      </c>
      <c r="G835" s="101">
        <v>0</v>
      </c>
      <c r="H835" s="101">
        <v>0</v>
      </c>
      <c r="I835" s="101">
        <v>3159054</v>
      </c>
      <c r="J835" s="101">
        <v>1466948</v>
      </c>
      <c r="K835" s="101">
        <v>922344</v>
      </c>
      <c r="L835" s="101">
        <v>64343.762000000002</v>
      </c>
      <c r="M835" s="101">
        <v>15413.611618899999</v>
      </c>
      <c r="N835" s="101">
        <f>SUM(Query2[[#This Row],[Column5]],Query2[[#This Row],[Column6]])</f>
        <v>0</v>
      </c>
      <c r="O835" s="101">
        <f>SUM(Query2[[#This Row],[Column7]],Query2[[#This Row],[Column8]])</f>
        <v>0</v>
      </c>
      <c r="P835" s="101">
        <f>SUM(Query2[[#This Row],[Column10]],Query2[[#This Row],[Column11]])</f>
        <v>2389292</v>
      </c>
      <c r="Q835" s="101">
        <f>SUM(Query2[[#This Row],[Column12]],Query2[[#This Row],[Column13]])</f>
        <v>79757.373618900005</v>
      </c>
      <c r="R835" s="103">
        <f>(Query2[[#This Row],[Column4]]/D892)</f>
        <v>0</v>
      </c>
      <c r="S835" s="103">
        <f>(Query2[[#This Row],[Column15]]/O899)</f>
        <v>0</v>
      </c>
      <c r="T835" s="103">
        <f>(Query2[[#This Row],[Column14]]/N899)</f>
        <v>0</v>
      </c>
      <c r="U835" s="103">
        <f>(Query2[[#This Row],[Column9]]/I892)</f>
        <v>7.5742564749974567E-2</v>
      </c>
      <c r="V835" s="103">
        <f>(Query2[[#This Row],[Column17]]/Q899)</f>
        <v>4.2082322232263193E-2</v>
      </c>
      <c r="W835" s="103">
        <f>(Query2[[#This Row],[Column10]]+Query2[[#This Row],[Column11]]/J892+K892)</f>
        <v>11552903.044907974</v>
      </c>
      <c r="X835" s="104">
        <f>(Query2[[#This Row],[Column5]]+Query2[[#This Row],[Column6]])</f>
        <v>0</v>
      </c>
      <c r="Y835" s="104">
        <f>(Query2[[#This Row],[Column7]]+Query2[[#This Row],[Column8]])</f>
        <v>0</v>
      </c>
      <c r="Z835" s="104">
        <f>(Query2[[#This Row],[Column10]]+Query2[[#This Row],[Column11]])</f>
        <v>2389292</v>
      </c>
      <c r="AA835" s="104">
        <f>(Query2[[#This Row],[Column12]]+Query2[[#This Row],[Column13]])</f>
        <v>79757.373618900005</v>
      </c>
      <c r="AB835" s="104">
        <f t="shared" si="248"/>
        <v>281776.62783473282</v>
      </c>
      <c r="AC835" s="104">
        <f t="shared" si="249"/>
        <v>628.96389887377075</v>
      </c>
      <c r="AD835" s="104">
        <f t="shared" si="250"/>
        <v>10900.663345658926</v>
      </c>
      <c r="AE835" s="104">
        <f t="shared" si="251"/>
        <v>10876642.913856296</v>
      </c>
      <c r="AF835" s="104">
        <f>(Query2[[#This Row],[Column12]]+Query2[[#This Row],[Column13]]/I892)</f>
        <v>64343.762369562057</v>
      </c>
      <c r="AG835" s="104">
        <f t="shared" si="252"/>
        <v>20538535.241824325</v>
      </c>
      <c r="AH835" s="102" t="s">
        <v>175</v>
      </c>
    </row>
    <row r="836" spans="1:34">
      <c r="A836" s="105" t="s">
        <v>205</v>
      </c>
      <c r="B836" s="101" t="s">
        <v>19</v>
      </c>
      <c r="C836" s="101" t="s">
        <v>88</v>
      </c>
      <c r="D836" s="101">
        <v>368836</v>
      </c>
      <c r="E836" s="101">
        <v>3381</v>
      </c>
      <c r="F836" s="101">
        <v>499974</v>
      </c>
      <c r="G836" s="101">
        <v>96.763673400000002</v>
      </c>
      <c r="H836" s="101">
        <v>12433.491398099999</v>
      </c>
      <c r="I836" s="101">
        <v>44030524</v>
      </c>
      <c r="J836" s="101">
        <v>32501126</v>
      </c>
      <c r="K836" s="101">
        <v>15776648</v>
      </c>
      <c r="L836" s="101">
        <v>1480165.6347389999</v>
      </c>
      <c r="M836" s="101">
        <v>275258.01504449995</v>
      </c>
      <c r="N836" s="101">
        <f>SUM(Query2[[#This Row],[Column5]],Query2[[#This Row],[Column6]])</f>
        <v>503355</v>
      </c>
      <c r="O836" s="101">
        <f>SUM(Query2[[#This Row],[Column7]],Query2[[#This Row],[Column8]])</f>
        <v>12530.2550715</v>
      </c>
      <c r="P836" s="101">
        <f>SUM(Query2[[#This Row],[Column10]],Query2[[#This Row],[Column11]])</f>
        <v>48277774</v>
      </c>
      <c r="Q836" s="101">
        <f>SUM(Query2[[#This Row],[Column12]],Query2[[#This Row],[Column13]])</f>
        <v>1755423.6497834998</v>
      </c>
      <c r="R836" s="103">
        <f>(Query2[[#This Row],[Column4]]/D893)</f>
        <v>8.3352768361581919</v>
      </c>
      <c r="S836" s="103" t="e">
        <f>(Query2[[#This Row],[Column15]]/O900)</f>
        <v>#DIV/0!</v>
      </c>
      <c r="T836" s="103" t="e">
        <f>(Query2[[#This Row],[Column14]]/N900)</f>
        <v>#DIV/0!</v>
      </c>
      <c r="U836" s="103">
        <f>(Query2[[#This Row],[Column9]]/I893)</f>
        <v>4.5679736054566868</v>
      </c>
      <c r="V836" s="103">
        <f>(Query2[[#This Row],[Column17]]/Q900)</f>
        <v>4.9550547074207278</v>
      </c>
      <c r="W836" s="103">
        <f>(Query2[[#This Row],[Column10]]+Query2[[#This Row],[Column11]]/J893+K893)</f>
        <v>37127637.155981064</v>
      </c>
      <c r="X836" s="104">
        <f>(Query2[[#This Row],[Column5]]+Query2[[#This Row],[Column6]])</f>
        <v>503355</v>
      </c>
      <c r="Y836" s="104">
        <f>(Query2[[#This Row],[Column7]]+Query2[[#This Row],[Column8]])</f>
        <v>12530.2550715</v>
      </c>
      <c r="Z836" s="104">
        <f>(Query2[[#This Row],[Column10]]+Query2[[#This Row],[Column11]])</f>
        <v>48277774</v>
      </c>
      <c r="AA836" s="104">
        <f>(Query2[[#This Row],[Column12]]+Query2[[#This Row],[Column13]])</f>
        <v>1755423.6497834998</v>
      </c>
      <c r="AB836" s="104">
        <f t="shared" si="248"/>
        <v>28559.567957419356</v>
      </c>
      <c r="AC836" s="104">
        <f t="shared" si="249"/>
        <v>12.800867829152541</v>
      </c>
      <c r="AD836" s="104">
        <f t="shared" si="250"/>
        <v>248.64501694915253</v>
      </c>
      <c r="AE836" s="104">
        <f t="shared" si="251"/>
        <v>4935522.2832505982</v>
      </c>
      <c r="AF836" s="104">
        <f>(Query2[[#This Row],[Column12]]+Query2[[#This Row],[Column13]]/I893)</f>
        <v>1480165.6632958108</v>
      </c>
      <c r="AG836" s="104">
        <f t="shared" si="252"/>
        <v>7317619.4799800022</v>
      </c>
      <c r="AH836" s="102" t="s">
        <v>175</v>
      </c>
    </row>
    <row r="837" spans="1:34">
      <c r="A837" s="105" t="s">
        <v>205</v>
      </c>
      <c r="B837" s="101" t="s">
        <v>21</v>
      </c>
      <c r="C837" s="101" t="s">
        <v>88</v>
      </c>
      <c r="D837" s="101">
        <v>0</v>
      </c>
      <c r="E837" s="101">
        <v>0</v>
      </c>
      <c r="F837" s="101">
        <v>0</v>
      </c>
      <c r="G837" s="101">
        <v>0</v>
      </c>
      <c r="H837" s="101">
        <v>0</v>
      </c>
      <c r="I837" s="101">
        <v>10014011</v>
      </c>
      <c r="J837" s="101">
        <v>6207362</v>
      </c>
      <c r="K837" s="101">
        <v>3286458</v>
      </c>
      <c r="L837" s="101">
        <v>267853.35684999998</v>
      </c>
      <c r="M837" s="101">
        <v>51693.264869999999</v>
      </c>
      <c r="N837" s="101">
        <f>SUM(Query2[[#This Row],[Column5]],Query2[[#This Row],[Column6]])</f>
        <v>0</v>
      </c>
      <c r="O837" s="101">
        <f>SUM(Query2[[#This Row],[Column7]],Query2[[#This Row],[Column8]])</f>
        <v>0</v>
      </c>
      <c r="P837" s="101">
        <f>SUM(Query2[[#This Row],[Column10]],Query2[[#This Row],[Column11]])</f>
        <v>9493820</v>
      </c>
      <c r="Q837" s="101">
        <f>SUM(Query2[[#This Row],[Column12]],Query2[[#This Row],[Column13]])</f>
        <v>319546.62172</v>
      </c>
      <c r="R837" s="103">
        <f>(Query2[[#This Row],[Column4]]/D894)</f>
        <v>0</v>
      </c>
      <c r="S837" s="103">
        <f>(Query2[[#This Row],[Column15]]/O901)</f>
        <v>0</v>
      </c>
      <c r="T837" s="103">
        <f>(Query2[[#This Row],[Column14]]/N901)</f>
        <v>0</v>
      </c>
      <c r="U837" s="103">
        <f>(Query2[[#This Row],[Column9]]/I894)</f>
        <v>0.24494569520276804</v>
      </c>
      <c r="V837" s="103">
        <f>(Query2[[#This Row],[Column17]]/Q901)</f>
        <v>0.17963257289974016</v>
      </c>
      <c r="W837" s="103">
        <f>(Query2[[#This Row],[Column10]]+Query2[[#This Row],[Column11]]/J894+K894)</f>
        <v>25385113.096137926</v>
      </c>
      <c r="X837" s="104">
        <f>(Query2[[#This Row],[Column5]]+Query2[[#This Row],[Column6]])</f>
        <v>0</v>
      </c>
      <c r="Y837" s="104">
        <f>(Query2[[#This Row],[Column7]]+Query2[[#This Row],[Column8]])</f>
        <v>0</v>
      </c>
      <c r="Z837" s="104">
        <f>(Query2[[#This Row],[Column10]]+Query2[[#This Row],[Column11]])</f>
        <v>9493820</v>
      </c>
      <c r="AA837" s="104">
        <f>(Query2[[#This Row],[Column12]]+Query2[[#This Row],[Column13]])</f>
        <v>319546.62172</v>
      </c>
      <c r="AB837" s="104">
        <f t="shared" si="248"/>
        <v>991130.72035530931</v>
      </c>
      <c r="AC837" s="104">
        <f t="shared" si="249"/>
        <v>2496.2790084069143</v>
      </c>
      <c r="AD837" s="104">
        <f t="shared" si="250"/>
        <v>55149.279207193125</v>
      </c>
      <c r="AE837" s="104">
        <f t="shared" si="251"/>
        <v>20676750.325801786</v>
      </c>
      <c r="AF837" s="104">
        <f>(Query2[[#This Row],[Column12]]+Query2[[#This Row],[Column13]]/I894)</f>
        <v>267853.35811443266</v>
      </c>
      <c r="AG837" s="104">
        <f t="shared" si="252"/>
        <v>34184823.469093509</v>
      </c>
      <c r="AH837" s="102" t="s">
        <v>175</v>
      </c>
    </row>
    <row r="838" spans="1:34">
      <c r="A838" s="105" t="s">
        <v>205</v>
      </c>
      <c r="B838" s="101" t="s">
        <v>22</v>
      </c>
      <c r="C838" s="101" t="s">
        <v>88</v>
      </c>
      <c r="D838" s="101">
        <v>500463</v>
      </c>
      <c r="E838" s="101">
        <v>7553</v>
      </c>
      <c r="F838" s="101">
        <v>700523</v>
      </c>
      <c r="G838" s="101">
        <v>382.1310957</v>
      </c>
      <c r="H838" s="101">
        <v>18763.5703589</v>
      </c>
      <c r="I838" s="101">
        <v>44146120</v>
      </c>
      <c r="J838" s="101">
        <v>43976210</v>
      </c>
      <c r="K838" s="101">
        <v>17871933</v>
      </c>
      <c r="L838" s="101">
        <v>1374071.9271998</v>
      </c>
      <c r="M838" s="101">
        <v>273753.44802400004</v>
      </c>
      <c r="N838" s="101">
        <f>SUM(Query2[[#This Row],[Column5]],Query2[[#This Row],[Column6]])</f>
        <v>708076</v>
      </c>
      <c r="O838" s="101">
        <f>SUM(Query2[[#This Row],[Column7]],Query2[[#This Row],[Column8]])</f>
        <v>19145.701454599999</v>
      </c>
      <c r="P838" s="101">
        <f>SUM(Query2[[#This Row],[Column10]],Query2[[#This Row],[Column11]])</f>
        <v>61848143</v>
      </c>
      <c r="Q838" s="101">
        <f>SUM(Query2[[#This Row],[Column12]],Query2[[#This Row],[Column13]])</f>
        <v>1647825.3752238001</v>
      </c>
      <c r="R838" s="103" t="e">
        <f>(Query2[[#This Row],[Column4]]/D895)</f>
        <v>#DIV/0!</v>
      </c>
      <c r="S838" s="103">
        <f>(Query2[[#This Row],[Column15]]/O902)</f>
        <v>1.4420956130095865E-2</v>
      </c>
      <c r="T838" s="103">
        <f>(Query2[[#This Row],[Column14]]/N902)</f>
        <v>1.8917300622098655E-2</v>
      </c>
      <c r="U838" s="103">
        <f>(Query2[[#This Row],[Column9]]/I895)</f>
        <v>1.6628090375267401</v>
      </c>
      <c r="V838" s="103">
        <f>(Query2[[#This Row],[Column17]]/Q902)</f>
        <v>0.14167972124053946</v>
      </c>
      <c r="W838" s="103">
        <f>(Query2[[#This Row],[Column10]]+Query2[[#This Row],[Column11]]/J895+K895)</f>
        <v>49851497.516925938</v>
      </c>
      <c r="X838" s="104">
        <f>(Query2[[#This Row],[Column5]]+Query2[[#This Row],[Column6]])</f>
        <v>708076</v>
      </c>
      <c r="Y838" s="104">
        <f>(Query2[[#This Row],[Column7]]+Query2[[#This Row],[Column8]])</f>
        <v>19145.701454599999</v>
      </c>
      <c r="Z838" s="104">
        <f>(Query2[[#This Row],[Column10]]+Query2[[#This Row],[Column11]])</f>
        <v>61848143</v>
      </c>
      <c r="AA838" s="104">
        <f>(Query2[[#This Row],[Column12]]+Query2[[#This Row],[Column13]])</f>
        <v>1647825.3752238001</v>
      </c>
      <c r="AB838" s="104" t="e">
        <f t="shared" si="248"/>
        <v>#DIV/0!</v>
      </c>
      <c r="AC838" s="104" t="e">
        <f t="shared" si="249"/>
        <v>#DIV/0!</v>
      </c>
      <c r="AD838" s="104" t="e">
        <f t="shared" si="250"/>
        <v>#DIV/0!</v>
      </c>
      <c r="AE838" s="104">
        <f t="shared" si="251"/>
        <v>6412564.1085551642</v>
      </c>
      <c r="AF838" s="104">
        <f>(Query2[[#This Row],[Column12]]+Query2[[#This Row],[Column13]]/I895)</f>
        <v>1374071.9375110054</v>
      </c>
      <c r="AG838" s="104">
        <f t="shared" si="252"/>
        <v>11781678.221298693</v>
      </c>
      <c r="AH838" s="102" t="s">
        <v>175</v>
      </c>
    </row>
    <row r="839" spans="1:34">
      <c r="A839" s="105" t="s">
        <v>205</v>
      </c>
      <c r="B839" s="101" t="s">
        <v>25</v>
      </c>
      <c r="C839" s="101" t="s">
        <v>88</v>
      </c>
      <c r="D839" s="101">
        <v>11741211</v>
      </c>
      <c r="E839" s="101">
        <v>87491</v>
      </c>
      <c r="F839" s="101">
        <v>31265977</v>
      </c>
      <c r="G839" s="101">
        <v>3273.5111499999998</v>
      </c>
      <c r="H839" s="101">
        <v>1056119.24315</v>
      </c>
      <c r="I839" s="101">
        <v>293115260</v>
      </c>
      <c r="J839" s="101">
        <v>183553255</v>
      </c>
      <c r="K839" s="101">
        <v>99000491</v>
      </c>
      <c r="L839" s="101">
        <v>9083695.3651100006</v>
      </c>
      <c r="M839" s="101">
        <v>1652874.4713000001</v>
      </c>
      <c r="N839" s="101">
        <f>SUM(Query2[[#This Row],[Column5]],Query2[[#This Row],[Column6]])</f>
        <v>31353468</v>
      </c>
      <c r="O839" s="101">
        <f>SUM(Query2[[#This Row],[Column7]],Query2[[#This Row],[Column8]])</f>
        <v>1059392.7542999999</v>
      </c>
      <c r="P839" s="101">
        <f>SUM(Query2[[#This Row],[Column10]],Query2[[#This Row],[Column11]])</f>
        <v>282553746</v>
      </c>
      <c r="Q839" s="101">
        <f>SUM(Query2[[#This Row],[Column12]],Query2[[#This Row],[Column13]])</f>
        <v>10736569.836410001</v>
      </c>
      <c r="R839" s="103">
        <f>(Query2[[#This Row],[Column4]]/D896)</f>
        <v>88.032232669035949</v>
      </c>
      <c r="S839" s="103">
        <f>(Query2[[#This Row],[Column15]]/O903)</f>
        <v>1.5976591231751871</v>
      </c>
      <c r="T839" s="103">
        <f>(Query2[[#This Row],[Column14]]/N903)</f>
        <v>1.7801809928700141</v>
      </c>
      <c r="U839" s="103">
        <f>(Query2[[#This Row],[Column9]]/I896)</f>
        <v>11.600627992294671</v>
      </c>
      <c r="V839" s="103">
        <f>(Query2[[#This Row],[Column17]]/Q903)</f>
        <v>5.8138887813485161</v>
      </c>
      <c r="W839" s="103">
        <f>(Query2[[#This Row],[Column10]]+Query2[[#This Row],[Column11]]/J896+K896)</f>
        <v>193979863.54286775</v>
      </c>
      <c r="X839" s="104">
        <f>(Query2[[#This Row],[Column5]]+Query2[[#This Row],[Column6]])</f>
        <v>31353468</v>
      </c>
      <c r="Y839" s="104">
        <f>(Query2[[#This Row],[Column7]]+Query2[[#This Row],[Column8]])</f>
        <v>1059392.7542999999</v>
      </c>
      <c r="Z839" s="104">
        <f>(Query2[[#This Row],[Column10]]+Query2[[#This Row],[Column11]])</f>
        <v>282553746</v>
      </c>
      <c r="AA839" s="104">
        <f>(Query2[[#This Row],[Column12]]+Query2[[#This Row],[Column13]])</f>
        <v>10736569.836410001</v>
      </c>
      <c r="AB839" s="104">
        <f t="shared" si="248"/>
        <v>188503.83755421886</v>
      </c>
      <c r="AC839" s="104">
        <f t="shared" si="249"/>
        <v>313.78064299143762</v>
      </c>
      <c r="AD839" s="104">
        <f t="shared" si="250"/>
        <v>4872.41098714892</v>
      </c>
      <c r="AE839" s="104">
        <f t="shared" si="251"/>
        <v>11443335.390426202</v>
      </c>
      <c r="AF839" s="104">
        <f>(Query2[[#This Row],[Column12]]+Query2[[#This Row],[Column13]]/I896)</f>
        <v>9083695.4305258431</v>
      </c>
      <c r="AG839" s="104">
        <f t="shared" si="252"/>
        <v>21792510.412653897</v>
      </c>
      <c r="AH839" s="102" t="s">
        <v>175</v>
      </c>
    </row>
    <row r="840" spans="1:34">
      <c r="A840" s="105" t="s">
        <v>205</v>
      </c>
      <c r="B840" s="101" t="s">
        <v>26</v>
      </c>
      <c r="C840" s="101" t="s">
        <v>89</v>
      </c>
      <c r="D840" s="101">
        <v>7036379</v>
      </c>
      <c r="E840" s="101">
        <v>31811</v>
      </c>
      <c r="F840" s="101">
        <v>13934547</v>
      </c>
      <c r="G840" s="101">
        <v>1570.8191043000002</v>
      </c>
      <c r="H840" s="101">
        <v>524670.65850000002</v>
      </c>
      <c r="I840" s="101">
        <v>23682152</v>
      </c>
      <c r="J840" s="101">
        <v>21671550</v>
      </c>
      <c r="K840" s="101">
        <v>20481362</v>
      </c>
      <c r="L840" s="101">
        <v>1264313.0204463999</v>
      </c>
      <c r="M840" s="101">
        <v>415911.56592429982</v>
      </c>
      <c r="N840" s="101">
        <f>SUM(Query2[[#This Row],[Column5]],Query2[[#This Row],[Column6]])</f>
        <v>13966358</v>
      </c>
      <c r="O840" s="101">
        <f>SUM(Query2[[#This Row],[Column7]],Query2[[#This Row],[Column8]])</f>
        <v>526241.47760430002</v>
      </c>
      <c r="P840" s="101">
        <f>SUM(Query2[[#This Row],[Column10]],Query2[[#This Row],[Column11]])</f>
        <v>42152912</v>
      </c>
      <c r="Q840" s="101">
        <f>SUM(Query2[[#This Row],[Column12]],Query2[[#This Row],[Column13]])</f>
        <v>1680224.5863706998</v>
      </c>
      <c r="R840" s="103" t="e">
        <f>(Query2[[#This Row],[Column4]]/D898)</f>
        <v>#DIV/0!</v>
      </c>
      <c r="S840" s="103" t="e">
        <f>(Query2[[#This Row],[Column15]]/O904)</f>
        <v>#DIV/0!</v>
      </c>
      <c r="T840" s="103" t="e">
        <f>(Query2[[#This Row],[Column14]]/N904)</f>
        <v>#DIV/0!</v>
      </c>
      <c r="U840" s="103">
        <f>(Query2[[#This Row],[Column9]]/I898)</f>
        <v>7.4052382922345554</v>
      </c>
      <c r="V840" s="103">
        <f>(Query2[[#This Row],[Column17]]/Q904)</f>
        <v>11.272404095597537</v>
      </c>
      <c r="W840" s="103">
        <f>(Query2[[#This Row],[Column10]]+Query2[[#This Row],[Column11]]/J898+K898)</f>
        <v>22772223.592268199</v>
      </c>
      <c r="X840" s="104">
        <f>(Query2[[#This Row],[Column5]]+Query2[[#This Row],[Column6]])</f>
        <v>13966358</v>
      </c>
      <c r="Y840" s="104">
        <f>(Query2[[#This Row],[Column7]]+Query2[[#This Row],[Column8]])</f>
        <v>526241.47760430002</v>
      </c>
      <c r="Z840" s="104">
        <f>(Query2[[#This Row],[Column10]]+Query2[[#This Row],[Column11]])</f>
        <v>42152912</v>
      </c>
      <c r="AA840" s="104">
        <f>(Query2[[#This Row],[Column12]]+Query2[[#This Row],[Column13]])</f>
        <v>1680224.5863706998</v>
      </c>
      <c r="AB840" s="104" t="e">
        <f>(G898+H898/E898+F898)</f>
        <v>#DIV/0!</v>
      </c>
      <c r="AC840" s="104" t="e">
        <f>(G898+H898/D898)</f>
        <v>#DIV/0!</v>
      </c>
      <c r="AD840" s="104" t="e">
        <f>(E898+F898/D898)</f>
        <v>#DIV/0!</v>
      </c>
      <c r="AE840" s="104">
        <f>(L898+M898/J898+K898)</f>
        <v>1171492.2400936245</v>
      </c>
      <c r="AF840" s="104">
        <f>(Query2[[#This Row],[Column12]]+Query2[[#This Row],[Column13]]/I898)</f>
        <v>1264313.1504989497</v>
      </c>
      <c r="AG840" s="104">
        <f>(J898+K898/I898)</f>
        <v>1626503.3441687641</v>
      </c>
      <c r="AH840" s="102" t="s">
        <v>175</v>
      </c>
    </row>
    <row r="841" spans="1:34">
      <c r="A841" s="105" t="s">
        <v>205</v>
      </c>
      <c r="B841" s="101" t="s">
        <v>27</v>
      </c>
      <c r="C841" s="101" t="s">
        <v>89</v>
      </c>
      <c r="D841" s="101">
        <v>0</v>
      </c>
      <c r="E841" s="101">
        <v>0</v>
      </c>
      <c r="F841" s="101">
        <v>0</v>
      </c>
      <c r="G841" s="101">
        <v>0</v>
      </c>
      <c r="H841" s="101">
        <v>0</v>
      </c>
      <c r="I841" s="101">
        <v>4495101</v>
      </c>
      <c r="J841" s="101">
        <v>2573334</v>
      </c>
      <c r="K841" s="101">
        <v>1061195</v>
      </c>
      <c r="L841" s="101">
        <v>109666.88081</v>
      </c>
      <c r="M841" s="101">
        <v>20159.545884200001</v>
      </c>
      <c r="N841" s="101">
        <f>SUM(Query2[[#This Row],[Column5]],Query2[[#This Row],[Column6]])</f>
        <v>0</v>
      </c>
      <c r="O841" s="101">
        <f>SUM(Query2[[#This Row],[Column7]],Query2[[#This Row],[Column8]])</f>
        <v>0</v>
      </c>
      <c r="P841" s="101">
        <f>SUM(Query2[[#This Row],[Column10]],Query2[[#This Row],[Column11]])</f>
        <v>3634529</v>
      </c>
      <c r="Q841" s="101">
        <f>SUM(Query2[[#This Row],[Column12]],Query2[[#This Row],[Column13]])</f>
        <v>129826.4266942</v>
      </c>
      <c r="R841" s="103">
        <f>(Query2[[#This Row],[Column4]]/D899)</f>
        <v>0</v>
      </c>
      <c r="S841" s="103" t="e">
        <f>(Query2[[#This Row],[Column15]]/O905)</f>
        <v>#DIV/0!</v>
      </c>
      <c r="T841" s="103" t="e">
        <f>(Query2[[#This Row],[Column14]]/N905)</f>
        <v>#DIV/0!</v>
      </c>
      <c r="U841" s="103">
        <f>(Query2[[#This Row],[Column9]]/I899)</f>
        <v>0.10123403657315509</v>
      </c>
      <c r="V841" s="103">
        <f>(Query2[[#This Row],[Column17]]/Q905)</f>
        <v>4.5106813534664862</v>
      </c>
      <c r="W841" s="103">
        <f>(Query2[[#This Row],[Column10]]+Query2[[#This Row],[Column11]]/J899+K899)</f>
        <v>20074163.032185346</v>
      </c>
      <c r="X841" s="104">
        <f>(Query2[[#This Row],[Column5]]+Query2[[#This Row],[Column6]])</f>
        <v>0</v>
      </c>
      <c r="Y841" s="104">
        <f>(Query2[[#This Row],[Column7]]+Query2[[#This Row],[Column8]])</f>
        <v>0</v>
      </c>
      <c r="Z841" s="104">
        <f>(Query2[[#This Row],[Column10]]+Query2[[#This Row],[Column11]])</f>
        <v>3634529</v>
      </c>
      <c r="AA841" s="104">
        <f>(Query2[[#This Row],[Column12]]+Query2[[#This Row],[Column13]])</f>
        <v>129826.4266942</v>
      </c>
      <c r="AB841" s="104">
        <f>(G899+H899/E899+F899)</f>
        <v>605060.59218828194</v>
      </c>
      <c r="AC841" s="104">
        <f>(G899+H899/D899)</f>
        <v>129.92624050662016</v>
      </c>
      <c r="AD841" s="104">
        <f>(E899+F899/D899)</f>
        <v>4191.9784179249946</v>
      </c>
      <c r="AE841" s="104">
        <f>(L899+M899/J899+K899)</f>
        <v>19088251.53004102</v>
      </c>
      <c r="AF841" s="104">
        <f>(Query2[[#This Row],[Column12]]+Query2[[#This Row],[Column13]]/I899)</f>
        <v>109666.88126401254</v>
      </c>
      <c r="AG841" s="104">
        <f>(J899+K899/I899)</f>
        <v>32971370.39413565</v>
      </c>
      <c r="AH841" s="102" t="s">
        <v>175</v>
      </c>
    </row>
    <row r="842" spans="1:34">
      <c r="A842" s="105" t="s">
        <v>205</v>
      </c>
      <c r="B842" s="101" t="s">
        <v>28</v>
      </c>
      <c r="C842" s="101" t="s">
        <v>89</v>
      </c>
      <c r="D842" s="101">
        <v>0</v>
      </c>
      <c r="E842" s="101">
        <v>0</v>
      </c>
      <c r="F842" s="101">
        <v>0</v>
      </c>
      <c r="G842" s="101">
        <v>0</v>
      </c>
      <c r="H842" s="101">
        <v>0</v>
      </c>
      <c r="I842" s="101">
        <v>765006</v>
      </c>
      <c r="J842" s="101">
        <v>461684</v>
      </c>
      <c r="K842" s="101">
        <v>291611</v>
      </c>
      <c r="L842" s="101">
        <v>20414.4054454</v>
      </c>
      <c r="M842" s="101">
        <v>4435.9488168999997</v>
      </c>
      <c r="N842" s="101">
        <f>SUM(Query2[[#This Row],[Column5]],Query2[[#This Row],[Column6]])</f>
        <v>0</v>
      </c>
      <c r="O842" s="101">
        <f>SUM(Query2[[#This Row],[Column7]],Query2[[#This Row],[Column8]])</f>
        <v>0</v>
      </c>
      <c r="P842" s="101">
        <f>SUM(Query2[[#This Row],[Column10]],Query2[[#This Row],[Column11]])</f>
        <v>753295</v>
      </c>
      <c r="Q842" s="101">
        <f>SUM(Query2[[#This Row],[Column12]],Query2[[#This Row],[Column13]])</f>
        <v>24850.354262299999</v>
      </c>
      <c r="R842" s="103" t="e">
        <f>(Query2[[#This Row],[Column4]]/D900)</f>
        <v>#DIV/0!</v>
      </c>
      <c r="S842" s="103">
        <f>(Query2[[#This Row],[Column15]]/O906)</f>
        <v>0</v>
      </c>
      <c r="T842" s="103">
        <f>(Query2[[#This Row],[Column14]]/N906)</f>
        <v>0</v>
      </c>
      <c r="U842" s="103">
        <f>(Query2[[#This Row],[Column9]]/I900)</f>
        <v>7.5531977915215279E-2</v>
      </c>
      <c r="V842" s="103">
        <f>(Query2[[#This Row],[Column17]]/Q906)</f>
        <v>0.16043254799337325</v>
      </c>
      <c r="W842" s="103">
        <f>(Query2[[#This Row],[Column10]]+Query2[[#This Row],[Column11]]/J900+K900)</f>
        <v>4056437.0427386714</v>
      </c>
      <c r="X842" s="104">
        <f>(Query2[[#This Row],[Column5]]+Query2[[#This Row],[Column6]])</f>
        <v>0</v>
      </c>
      <c r="Y842" s="104">
        <f>(Query2[[#This Row],[Column7]]+Query2[[#This Row],[Column8]])</f>
        <v>0</v>
      </c>
      <c r="Z842" s="104">
        <f>(Query2[[#This Row],[Column10]]+Query2[[#This Row],[Column11]])</f>
        <v>753295</v>
      </c>
      <c r="AA842" s="104">
        <f>(Query2[[#This Row],[Column12]]+Query2[[#This Row],[Column13]])</f>
        <v>24850.354262299999</v>
      </c>
      <c r="AB842" s="104" t="e">
        <f>(G900+H900/E900+F900)</f>
        <v>#DIV/0!</v>
      </c>
      <c r="AC842" s="104" t="e">
        <f>(G900+H900/D900)</f>
        <v>#DIV/0!</v>
      </c>
      <c r="AD842" s="104" t="e">
        <f>(E900+F900/D900)</f>
        <v>#DIV/0!</v>
      </c>
      <c r="AE842" s="104">
        <f>(L900+M900/J900+K900)</f>
        <v>3890957.9755399376</v>
      </c>
      <c r="AF842" s="104">
        <f>(Query2[[#This Row],[Column12]]+Query2[[#This Row],[Column13]]/I900)</f>
        <v>20414.405883378247</v>
      </c>
      <c r="AG842" s="104">
        <f>(J900+K900/I900)</f>
        <v>6823118.3549237577</v>
      </c>
      <c r="AH842" s="102" t="s">
        <v>175</v>
      </c>
    </row>
    <row r="843" spans="1:34">
      <c r="A843" s="105" t="s">
        <v>205</v>
      </c>
      <c r="B843" s="101" t="s">
        <v>29</v>
      </c>
      <c r="C843" s="101" t="s">
        <v>89</v>
      </c>
      <c r="D843" s="101">
        <v>3221</v>
      </c>
      <c r="E843" s="101">
        <v>19</v>
      </c>
      <c r="F843" s="101">
        <v>2865</v>
      </c>
      <c r="G843" s="101">
        <v>1.03</v>
      </c>
      <c r="H843" s="101">
        <v>62.182598600000006</v>
      </c>
      <c r="I843" s="101">
        <v>2289645</v>
      </c>
      <c r="J843" s="101">
        <v>2372528</v>
      </c>
      <c r="K843" s="101">
        <v>1115914</v>
      </c>
      <c r="L843" s="101">
        <v>117877.9422682</v>
      </c>
      <c r="M843" s="101">
        <v>17591.438716100001</v>
      </c>
      <c r="N843" s="101">
        <f>SUM(Query2[[#This Row],[Column5]],Query2[[#This Row],[Column6]])</f>
        <v>2884</v>
      </c>
      <c r="O843" s="101">
        <f>SUM(Query2[[#This Row],[Column7]],Query2[[#This Row],[Column8]])</f>
        <v>63.212598600000007</v>
      </c>
      <c r="P843" s="101">
        <f>SUM(Query2[[#This Row],[Column10]],Query2[[#This Row],[Column11]])</f>
        <v>3488442</v>
      </c>
      <c r="Q843" s="101">
        <f>SUM(Query2[[#This Row],[Column12]],Query2[[#This Row],[Column13]])</f>
        <v>135469.38098429999</v>
      </c>
      <c r="R843" s="103">
        <f>(Query2[[#This Row],[Column4]]/D901)</f>
        <v>6.8347812063675288E-3</v>
      </c>
      <c r="S843" s="103">
        <f>(Query2[[#This Row],[Column15]]/O907)</f>
        <v>0.15360391734393222</v>
      </c>
      <c r="T843" s="103">
        <f>(Query2[[#This Row],[Column14]]/N907)</f>
        <v>0.18368256798930005</v>
      </c>
      <c r="U843" s="103">
        <f>(Query2[[#This Row],[Column9]]/I901)</f>
        <v>5.1858313713393819E-2</v>
      </c>
      <c r="V843" s="103">
        <f>(Query2[[#This Row],[Column17]]/Q907)</f>
        <v>4.0430087104938863</v>
      </c>
      <c r="W843" s="103">
        <f>(Query2[[#This Row],[Column10]]+Query2[[#This Row],[Column11]]/J901+K901)</f>
        <v>24071483.023078337</v>
      </c>
      <c r="X843" s="104">
        <f>(Query2[[#This Row],[Column5]]+Query2[[#This Row],[Column6]])</f>
        <v>2884</v>
      </c>
      <c r="Y843" s="104">
        <f>(Query2[[#This Row],[Column7]]+Query2[[#This Row],[Column8]])</f>
        <v>63.212598600000007</v>
      </c>
      <c r="Z843" s="104">
        <f>(Query2[[#This Row],[Column10]]+Query2[[#This Row],[Column11]])</f>
        <v>3488442</v>
      </c>
      <c r="AA843" s="104">
        <f>(Query2[[#This Row],[Column12]]+Query2[[#This Row],[Column13]])</f>
        <v>135469.38098429999</v>
      </c>
      <c r="AB843" s="104">
        <f>(G901+H901/E901+F901)</f>
        <v>698211.11641308514</v>
      </c>
      <c r="AC843" s="104">
        <f>(G901+H901/D901)</f>
        <v>387.8290882155145</v>
      </c>
      <c r="AD843" s="104">
        <f>(E901+F901/D901)</f>
        <v>8014.4807369935452</v>
      </c>
      <c r="AE843" s="104">
        <f>(L901+M901/J901+K901)</f>
        <v>23194941.55717076</v>
      </c>
      <c r="AF843" s="104">
        <f>(Query2[[#This Row],[Column12]]+Query2[[#This Row],[Column13]]/I901)</f>
        <v>117877.94266662961</v>
      </c>
      <c r="AG843" s="104">
        <f>(J901+K901/I901)</f>
        <v>48353308.491460994</v>
      </c>
      <c r="AH843" s="102" t="s">
        <v>175</v>
      </c>
    </row>
    <row r="844" spans="1:34">
      <c r="A844" s="105" t="s">
        <v>205</v>
      </c>
      <c r="B844" s="101" t="s">
        <v>30</v>
      </c>
      <c r="C844" s="101" t="s">
        <v>89</v>
      </c>
      <c r="D844" s="101">
        <v>5485</v>
      </c>
      <c r="E844" s="101">
        <v>335</v>
      </c>
      <c r="F844" s="101">
        <v>13985</v>
      </c>
      <c r="G844" s="101">
        <v>23.841429999999999</v>
      </c>
      <c r="H844" s="101">
        <v>361.14711</v>
      </c>
      <c r="I844" s="101">
        <v>790985</v>
      </c>
      <c r="J844" s="101">
        <v>362795</v>
      </c>
      <c r="K844" s="101">
        <v>396609</v>
      </c>
      <c r="L844" s="101">
        <v>21306.944797699998</v>
      </c>
      <c r="M844" s="101">
        <v>9740.2122319999999</v>
      </c>
      <c r="N844" s="101">
        <f>SUM(Query2[[#This Row],[Column5]],Query2[[#This Row],[Column6]])</f>
        <v>14320</v>
      </c>
      <c r="O844" s="101">
        <f>SUM(Query2[[#This Row],[Column7]],Query2[[#This Row],[Column8]])</f>
        <v>384.98854</v>
      </c>
      <c r="P844" s="101">
        <f>SUM(Query2[[#This Row],[Column10]],Query2[[#This Row],[Column11]])</f>
        <v>759404</v>
      </c>
      <c r="Q844" s="101">
        <f>SUM(Query2[[#This Row],[Column12]],Query2[[#This Row],[Column13]])</f>
        <v>31047.1570297</v>
      </c>
      <c r="R844" s="103">
        <f>(Query2[[#This Row],[Column4]]/D902)</f>
        <v>4.6398259993347751E-4</v>
      </c>
      <c r="S844" s="103">
        <f>(Query2[[#This Row],[Column15]]/O908)</f>
        <v>0.77922109896196978</v>
      </c>
      <c r="T844" s="103">
        <f>(Query2[[#This Row],[Column14]]/N908)</f>
        <v>0.67620531708929499</v>
      </c>
      <c r="U844" s="103">
        <f>(Query2[[#This Row],[Column9]]/I902)</f>
        <v>2.6967281299937616E-3</v>
      </c>
      <c r="V844" s="103">
        <f>(Query2[[#This Row],[Column17]]/Q908)</f>
        <v>1.2217734908885001</v>
      </c>
      <c r="W844" s="103">
        <f>(Query2[[#This Row],[Column10]]+Query2[[#This Row],[Column11]]/J902+K902)</f>
        <v>108330965.0019885</v>
      </c>
      <c r="X844" s="104">
        <f>(Query2[[#This Row],[Column5]]+Query2[[#This Row],[Column6]])</f>
        <v>14320</v>
      </c>
      <c r="Y844" s="104">
        <f>(Query2[[#This Row],[Column7]]+Query2[[#This Row],[Column8]])</f>
        <v>384.98854</v>
      </c>
      <c r="Z844" s="104">
        <f>(Query2[[#This Row],[Column10]]+Query2[[#This Row],[Column11]])</f>
        <v>759404</v>
      </c>
      <c r="AA844" s="104">
        <f>(Query2[[#This Row],[Column12]]+Query2[[#This Row],[Column13]])</f>
        <v>31047.1570297</v>
      </c>
      <c r="AB844" s="104">
        <f>(G902+H902/E902+F902)</f>
        <v>37334079.474954732</v>
      </c>
      <c r="AC844" s="104">
        <f>(G902+H902/D902)</f>
        <v>3760.3177201464682</v>
      </c>
      <c r="AD844" s="104">
        <f>(E902+F902/D902)</f>
        <v>99773.157814482081</v>
      </c>
      <c r="AE844" s="104">
        <f>(L902+M902/J902+K902)</f>
        <v>117756222.38156825</v>
      </c>
      <c r="AF844" s="104">
        <f>(Query2[[#This Row],[Column12]]+Query2[[#This Row],[Column13]]/I902)</f>
        <v>21306.944830907585</v>
      </c>
      <c r="AG844" s="104">
        <f>(J902+K902/I902)</f>
        <v>199451541.368099</v>
      </c>
      <c r="AH844" s="102" t="s">
        <v>175</v>
      </c>
    </row>
    <row r="845" spans="1:34">
      <c r="A845" s="105" t="s">
        <v>205</v>
      </c>
      <c r="B845" s="101" t="s">
        <v>31</v>
      </c>
      <c r="C845" s="101" t="s">
        <v>89</v>
      </c>
      <c r="D845" s="101">
        <v>5930</v>
      </c>
      <c r="E845" s="101">
        <v>512</v>
      </c>
      <c r="F845" s="101">
        <v>17836</v>
      </c>
      <c r="G845" s="101">
        <v>7.6456909</v>
      </c>
      <c r="H845" s="101">
        <v>376.76267860000002</v>
      </c>
      <c r="I845" s="101">
        <v>518370</v>
      </c>
      <c r="J845" s="101">
        <v>413395</v>
      </c>
      <c r="K845" s="101">
        <v>295647</v>
      </c>
      <c r="L845" s="101">
        <v>18271.665325599999</v>
      </c>
      <c r="M845" s="101">
        <v>4372.2139012999996</v>
      </c>
      <c r="N845" s="101">
        <f>SUM(Query2[[#This Row],[Column5]],Query2[[#This Row],[Column6]])</f>
        <v>18348</v>
      </c>
      <c r="O845" s="101">
        <f>SUM(Query2[[#This Row],[Column7]],Query2[[#This Row],[Column8]])</f>
        <v>384.40836949999999</v>
      </c>
      <c r="P845" s="101">
        <f>SUM(Query2[[#This Row],[Column10]],Query2[[#This Row],[Column11]])</f>
        <v>709042</v>
      </c>
      <c r="Q845" s="101">
        <f>SUM(Query2[[#This Row],[Column12]],Query2[[#This Row],[Column13]])</f>
        <v>22643.879226899997</v>
      </c>
      <c r="R845" s="103" t="e">
        <f>(Query2[[#This Row],[Column4]]/#REF!)</f>
        <v>#REF!</v>
      </c>
      <c r="S845" s="103" t="e">
        <f>(Query2[[#This Row],[Column15]]/O909)</f>
        <v>#DIV/0!</v>
      </c>
      <c r="T845" s="103" t="e">
        <f>(Query2[[#This Row],[Column14]]/N909)</f>
        <v>#DIV/0!</v>
      </c>
      <c r="U845" s="103" t="e">
        <f>(Query2[[#This Row],[Column9]]/#REF!)</f>
        <v>#REF!</v>
      </c>
      <c r="V845" s="103">
        <f>(Query2[[#This Row],[Column17]]/Q909)</f>
        <v>4.1902809001614798E-2</v>
      </c>
      <c r="W845" s="103" t="e">
        <f>(Query2[[#This Row],[Column10]]+Query2[[#This Row],[Column11]]/#REF!+#REF!)</f>
        <v>#REF!</v>
      </c>
      <c r="X845" s="104">
        <f>(Query2[[#This Row],[Column5]]+Query2[[#This Row],[Column6]])</f>
        <v>18348</v>
      </c>
      <c r="Y845" s="104">
        <f>(Query2[[#This Row],[Column7]]+Query2[[#This Row],[Column8]])</f>
        <v>384.40836949999999</v>
      </c>
      <c r="Z845" s="104">
        <f>(Query2[[#This Row],[Column10]]+Query2[[#This Row],[Column11]])</f>
        <v>709042</v>
      </c>
      <c r="AA845" s="104">
        <f>(Query2[[#This Row],[Column12]]+Query2[[#This Row],[Column13]])</f>
        <v>22643.879226899997</v>
      </c>
      <c r="AB845" s="104" t="e">
        <f>(#REF!+#REF!/#REF!+#REF!)</f>
        <v>#REF!</v>
      </c>
      <c r="AC845" s="104" t="e">
        <f>(#REF!+#REF!/#REF!)</f>
        <v>#REF!</v>
      </c>
      <c r="AD845" s="104" t="e">
        <f>(#REF!+#REF!/#REF!)</f>
        <v>#REF!</v>
      </c>
      <c r="AE845" s="104" t="e">
        <f>(#REF!+#REF!/#REF!+#REF!)</f>
        <v>#REF!</v>
      </c>
      <c r="AF845" s="104" t="e">
        <f>(Query2[[#This Row],[Column12]]+Query2[[#This Row],[Column13]]/#REF!)</f>
        <v>#REF!</v>
      </c>
      <c r="AG845" s="104" t="e">
        <f>(#REF!+#REF!/#REF!)</f>
        <v>#REF!</v>
      </c>
      <c r="AH845" s="102" t="s">
        <v>175</v>
      </c>
    </row>
    <row r="846" spans="1:34">
      <c r="A846" s="105" t="s">
        <v>205</v>
      </c>
      <c r="B846" s="101" t="s">
        <v>32</v>
      </c>
      <c r="C846" s="101" t="s">
        <v>89</v>
      </c>
      <c r="D846" s="101">
        <v>0</v>
      </c>
      <c r="E846" s="101">
        <v>0</v>
      </c>
      <c r="F846" s="101">
        <v>0</v>
      </c>
      <c r="G846" s="101">
        <v>0</v>
      </c>
      <c r="H846" s="101">
        <v>0</v>
      </c>
      <c r="I846" s="101">
        <v>8464048</v>
      </c>
      <c r="J846" s="101">
        <v>7904055</v>
      </c>
      <c r="K846" s="101">
        <v>6003265</v>
      </c>
      <c r="L846" s="101">
        <v>380070.72859000001</v>
      </c>
      <c r="M846" s="101">
        <v>94119.105719500003</v>
      </c>
      <c r="N846" s="101">
        <f>SUM(Query2[[#This Row],[Column5]],Query2[[#This Row],[Column6]])</f>
        <v>0</v>
      </c>
      <c r="O846" s="101">
        <f>SUM(Query2[[#This Row],[Column7]],Query2[[#This Row],[Column8]])</f>
        <v>0</v>
      </c>
      <c r="P846" s="101">
        <f>SUM(Query2[[#This Row],[Column10]],Query2[[#This Row],[Column11]])</f>
        <v>13907320</v>
      </c>
      <c r="Q846" s="101">
        <f>SUM(Query2[[#This Row],[Column12]],Query2[[#This Row],[Column13]])</f>
        <v>474189.8343095</v>
      </c>
      <c r="R846" s="103">
        <f>(Query2[[#This Row],[Column4]]/D903)</f>
        <v>0</v>
      </c>
      <c r="S846" s="103">
        <f>(Query2[[#This Row],[Column15]]/O910)</f>
        <v>0</v>
      </c>
      <c r="T846" s="103">
        <f>(Query2[[#This Row],[Column14]]/N910)</f>
        <v>0</v>
      </c>
      <c r="U846" s="103">
        <f>(Query2[[#This Row],[Column9]]/I903)</f>
        <v>0.35518197874602087</v>
      </c>
      <c r="V846" s="103">
        <f>(Query2[[#This Row],[Column17]]/Q910)</f>
        <v>0.14716866213248175</v>
      </c>
      <c r="W846" s="103">
        <f>(Query2[[#This Row],[Column10]]+Query2[[#This Row],[Column11]]/J903+K903)</f>
        <v>29856742.255726423</v>
      </c>
      <c r="X846" s="104">
        <f>(Query2[[#This Row],[Column5]]+Query2[[#This Row],[Column6]])</f>
        <v>0</v>
      </c>
      <c r="Y846" s="104">
        <f>(Query2[[#This Row],[Column7]]+Query2[[#This Row],[Column8]])</f>
        <v>0</v>
      </c>
      <c r="Z846" s="104">
        <f>(Query2[[#This Row],[Column10]]+Query2[[#This Row],[Column11]])</f>
        <v>13907320</v>
      </c>
      <c r="AA846" s="104">
        <f>(Query2[[#This Row],[Column12]]+Query2[[#This Row],[Column13]])</f>
        <v>474189.8343095</v>
      </c>
      <c r="AB846" s="104">
        <f t="shared" ref="AB846:AB860" si="253">(G903+H903/E903+F903)</f>
        <v>17574303.019321911</v>
      </c>
      <c r="AC846" s="104">
        <f t="shared" ref="AC846:AC860" si="254">(G903+H903/D903)</f>
        <v>2007.6825195688923</v>
      </c>
      <c r="AD846" s="104">
        <f t="shared" ref="AD846:AD860" si="255">(E903+F903/D903)</f>
        <v>40240.459240471748</v>
      </c>
      <c r="AE846" s="104">
        <f t="shared" ref="AE846:AE860" si="256">(L903+M903/J903+K903)</f>
        <v>23327602.509005375</v>
      </c>
      <c r="AF846" s="104">
        <f>(Query2[[#This Row],[Column12]]+Query2[[#This Row],[Column13]]/I903)</f>
        <v>380070.73253957712</v>
      </c>
      <c r="AG846" s="104">
        <f t="shared" ref="AG846:AG860" si="257">(J903+K903/I903)</f>
        <v>23475341.921213917</v>
      </c>
      <c r="AH846" s="102" t="s">
        <v>175</v>
      </c>
    </row>
    <row r="847" spans="1:34">
      <c r="A847" s="105" t="s">
        <v>205</v>
      </c>
      <c r="B847" s="101" t="s">
        <v>33</v>
      </c>
      <c r="C847" s="101" t="s">
        <v>89</v>
      </c>
      <c r="D847" s="101">
        <v>15197803</v>
      </c>
      <c r="E847" s="101">
        <v>105273</v>
      </c>
      <c r="F847" s="101">
        <v>45557518</v>
      </c>
      <c r="G847" s="101">
        <v>6648.7986850999996</v>
      </c>
      <c r="H847" s="101">
        <v>1774601.8887833001</v>
      </c>
      <c r="I847" s="101">
        <v>36455346</v>
      </c>
      <c r="J847" s="101">
        <v>36083334</v>
      </c>
      <c r="K847" s="101">
        <v>41975178</v>
      </c>
      <c r="L847" s="101">
        <v>2037771.1311250001</v>
      </c>
      <c r="M847" s="101">
        <v>818002.94307070004</v>
      </c>
      <c r="N847" s="101">
        <f>SUM(Query2[[#This Row],[Column5]],Query2[[#This Row],[Column6]])</f>
        <v>45662791</v>
      </c>
      <c r="O847" s="101">
        <f>SUM(Query2[[#This Row],[Column7]],Query2[[#This Row],[Column8]])</f>
        <v>1781250.6874684</v>
      </c>
      <c r="P847" s="101">
        <f>SUM(Query2[[#This Row],[Column10]],Query2[[#This Row],[Column11]])</f>
        <v>78058512</v>
      </c>
      <c r="Q847" s="101">
        <f>SUM(Query2[[#This Row],[Column12]],Query2[[#This Row],[Column13]])</f>
        <v>2855774.0741957002</v>
      </c>
      <c r="R847" s="103" t="e">
        <f>(Query2[[#This Row],[Column4]]/D904)</f>
        <v>#DIV/0!</v>
      </c>
      <c r="S847" s="103">
        <f>(Query2[[#This Row],[Column15]]/O911)</f>
        <v>1.4878777682352515</v>
      </c>
      <c r="T847" s="103">
        <f>(Query2[[#This Row],[Column14]]/N911)</f>
        <v>1.4587156783918283</v>
      </c>
      <c r="U847" s="103">
        <f>(Query2[[#This Row],[Column9]]/I904)</f>
        <v>8.0818472415679015</v>
      </c>
      <c r="V847" s="103">
        <f>(Query2[[#This Row],[Column17]]/Q911)</f>
        <v>1.2620348704422861</v>
      </c>
      <c r="W847" s="103">
        <f>(Query2[[#This Row],[Column10]]+Query2[[#This Row],[Column11]]/J904+K904)</f>
        <v>37267244.640010044</v>
      </c>
      <c r="X847" s="104">
        <f>(Query2[[#This Row],[Column5]]+Query2[[#This Row],[Column6]])</f>
        <v>45662791</v>
      </c>
      <c r="Y847" s="104">
        <f>(Query2[[#This Row],[Column7]]+Query2[[#This Row],[Column8]])</f>
        <v>1781250.6874684</v>
      </c>
      <c r="Z847" s="104">
        <f>(Query2[[#This Row],[Column10]]+Query2[[#This Row],[Column11]])</f>
        <v>78058512</v>
      </c>
      <c r="AA847" s="104">
        <f>(Query2[[#This Row],[Column12]]+Query2[[#This Row],[Column13]])</f>
        <v>2855774.0741957002</v>
      </c>
      <c r="AB847" s="104" t="e">
        <f t="shared" si="253"/>
        <v>#DIV/0!</v>
      </c>
      <c r="AC847" s="104" t="e">
        <f t="shared" si="254"/>
        <v>#DIV/0!</v>
      </c>
      <c r="AD847" s="104" t="e">
        <f t="shared" si="255"/>
        <v>#DIV/0!</v>
      </c>
      <c r="AE847" s="104">
        <f t="shared" si="256"/>
        <v>1309224.8464456657</v>
      </c>
      <c r="AF847" s="104">
        <f>(Query2[[#This Row],[Column12]]+Query2[[#This Row],[Column13]]/I904)</f>
        <v>2037771.3124694545</v>
      </c>
      <c r="AG847" s="104">
        <f t="shared" si="257"/>
        <v>2867155.2624599044</v>
      </c>
      <c r="AH847" s="102" t="s">
        <v>175</v>
      </c>
    </row>
    <row r="848" spans="1:34">
      <c r="A848" s="105" t="s">
        <v>205</v>
      </c>
      <c r="B848" s="101" t="s">
        <v>34</v>
      </c>
      <c r="C848" s="101" t="s">
        <v>89</v>
      </c>
      <c r="D848" s="101">
        <v>10376124</v>
      </c>
      <c r="E848" s="101">
        <v>32883</v>
      </c>
      <c r="F848" s="101">
        <v>27924432</v>
      </c>
      <c r="G848" s="101">
        <v>1449.8398500000001</v>
      </c>
      <c r="H848" s="101">
        <v>1005567.48169</v>
      </c>
      <c r="I848" s="101">
        <v>39195525</v>
      </c>
      <c r="J848" s="101">
        <v>24764280</v>
      </c>
      <c r="K848" s="101">
        <v>27896141</v>
      </c>
      <c r="L848" s="101">
        <v>1459202.08879</v>
      </c>
      <c r="M848" s="101">
        <v>573801.78010650037</v>
      </c>
      <c r="N848" s="101">
        <f>SUM(Query2[[#This Row],[Column5]],Query2[[#This Row],[Column6]])</f>
        <v>27957315</v>
      </c>
      <c r="O848" s="101">
        <f>SUM(Query2[[#This Row],[Column7]],Query2[[#This Row],[Column8]])</f>
        <v>1007017.32154</v>
      </c>
      <c r="P848" s="101">
        <f>SUM(Query2[[#This Row],[Column10]],Query2[[#This Row],[Column11]])</f>
        <v>52660421</v>
      </c>
      <c r="Q848" s="101">
        <f>SUM(Query2[[#This Row],[Column12]],Query2[[#This Row],[Column13]])</f>
        <v>2033003.8688965002</v>
      </c>
      <c r="R848" s="103" t="e">
        <f>(Query2[[#This Row],[Column4]]/D905)</f>
        <v>#DIV/0!</v>
      </c>
      <c r="S848" s="103">
        <f>(Query2[[#This Row],[Column15]]/O912)</f>
        <v>292.94258993503087</v>
      </c>
      <c r="T848" s="103">
        <f>(Query2[[#This Row],[Column14]]/N912)</f>
        <v>230.90525037785872</v>
      </c>
      <c r="U848" s="103">
        <f>(Query2[[#This Row],[Column9]]/I905)</f>
        <v>51.010732998602251</v>
      </c>
      <c r="V848" s="103">
        <f>(Query2[[#This Row],[Column17]]/Q912)</f>
        <v>4.2681311061040601</v>
      </c>
      <c r="W848" s="103">
        <f>(Query2[[#This Row],[Column10]]+Query2[[#This Row],[Column11]]/J905+K905)</f>
        <v>25092249.423075449</v>
      </c>
      <c r="X848" s="104">
        <f>(Query2[[#This Row],[Column5]]+Query2[[#This Row],[Column6]])</f>
        <v>27957315</v>
      </c>
      <c r="Y848" s="104">
        <f>(Query2[[#This Row],[Column7]]+Query2[[#This Row],[Column8]])</f>
        <v>1007017.32154</v>
      </c>
      <c r="Z848" s="104">
        <f>(Query2[[#This Row],[Column10]]+Query2[[#This Row],[Column11]])</f>
        <v>52660421</v>
      </c>
      <c r="AA848" s="104">
        <f>(Query2[[#This Row],[Column12]]+Query2[[#This Row],[Column13]])</f>
        <v>2033003.8688965002</v>
      </c>
      <c r="AB848" s="104" t="e">
        <f t="shared" si="253"/>
        <v>#DIV/0!</v>
      </c>
      <c r="AC848" s="104" t="e">
        <f t="shared" si="254"/>
        <v>#DIV/0!</v>
      </c>
      <c r="AD848" s="104" t="e">
        <f t="shared" si="255"/>
        <v>#DIV/0!</v>
      </c>
      <c r="AE848" s="104">
        <f t="shared" si="256"/>
        <v>351575.20888022298</v>
      </c>
      <c r="AF848" s="104">
        <f>(Query2[[#This Row],[Column12]]+Query2[[#This Row],[Column13]]/I905)</f>
        <v>1459202.8355601835</v>
      </c>
      <c r="AG848" s="104">
        <f t="shared" si="257"/>
        <v>522174.42676391045</v>
      </c>
      <c r="AH848" s="102" t="s">
        <v>175</v>
      </c>
    </row>
    <row r="849" spans="1:34">
      <c r="A849" s="105" t="s">
        <v>205</v>
      </c>
      <c r="B849" s="101" t="s">
        <v>24</v>
      </c>
      <c r="C849" s="101" t="s">
        <v>89</v>
      </c>
      <c r="D849" s="101">
        <v>37289</v>
      </c>
      <c r="E849" s="101">
        <v>413</v>
      </c>
      <c r="F849" s="101">
        <v>100491</v>
      </c>
      <c r="G849" s="101">
        <v>21.55</v>
      </c>
      <c r="H849" s="101">
        <v>2739.3042801001193</v>
      </c>
      <c r="I849" s="101">
        <v>13206203</v>
      </c>
      <c r="J849" s="101">
        <v>7196607</v>
      </c>
      <c r="K849" s="101">
        <v>4585185</v>
      </c>
      <c r="L849" s="101">
        <v>349478.26086129999</v>
      </c>
      <c r="M849" s="101">
        <v>76760.223712500039</v>
      </c>
      <c r="N849" s="101">
        <f>SUM(Query2[[#This Row],[Column5]],Query2[[#This Row],[Column6]])</f>
        <v>100904</v>
      </c>
      <c r="O849" s="101">
        <f>SUM(Query2[[#This Row],[Column7]],Query2[[#This Row],[Column8]])</f>
        <v>2760.8542801001195</v>
      </c>
      <c r="P849" s="101">
        <f>SUM(Query2[[#This Row],[Column10]],Query2[[#This Row],[Column11]])</f>
        <v>11781792</v>
      </c>
      <c r="Q849" s="101">
        <f>SUM(Query2[[#This Row],[Column12]],Query2[[#This Row],[Column13]])</f>
        <v>426238.4845738</v>
      </c>
      <c r="R849" s="103">
        <f>(Query2[[#This Row],[Column4]]/D906)</f>
        <v>11.955434434113497</v>
      </c>
      <c r="S849" s="103">
        <f>(Query2[[#This Row],[Column15]]/O913)</f>
        <v>7.1834491934154407E-2</v>
      </c>
      <c r="T849" s="103">
        <f>(Query2[[#This Row],[Column14]]/N913)</f>
        <v>9.9425640156512812E-2</v>
      </c>
      <c r="U849" s="103">
        <f>(Query2[[#This Row],[Column9]]/I906)</f>
        <v>5.7115882564353857</v>
      </c>
      <c r="V849" s="103">
        <f>(Query2[[#This Row],[Column17]]/Q913)</f>
        <v>3.0058277184026481</v>
      </c>
      <c r="W849" s="103">
        <f>(Query2[[#This Row],[Column10]]+Query2[[#This Row],[Column11]]/J906+K906)</f>
        <v>8406961.7099105548</v>
      </c>
      <c r="X849" s="104">
        <f>(Query2[[#This Row],[Column5]]+Query2[[#This Row],[Column6]])</f>
        <v>100904</v>
      </c>
      <c r="Y849" s="104">
        <f>(Query2[[#This Row],[Column7]]+Query2[[#This Row],[Column8]])</f>
        <v>2760.8542801001195</v>
      </c>
      <c r="Z849" s="104">
        <f>(Query2[[#This Row],[Column10]]+Query2[[#This Row],[Column11]])</f>
        <v>11781792</v>
      </c>
      <c r="AA849" s="104">
        <f>(Query2[[#This Row],[Column12]]+Query2[[#This Row],[Column13]])</f>
        <v>426238.4845738</v>
      </c>
      <c r="AB849" s="104">
        <f t="shared" si="253"/>
        <v>3270.6890538142857</v>
      </c>
      <c r="AC849" s="104">
        <f t="shared" si="254"/>
        <v>0.68755105912151337</v>
      </c>
      <c r="AD849" s="104">
        <f t="shared" si="255"/>
        <v>15.046809874959923</v>
      </c>
      <c r="AE849" s="104">
        <f t="shared" si="256"/>
        <v>1345018.241383059</v>
      </c>
      <c r="AF849" s="104">
        <f>(Query2[[#This Row],[Column12]]+Query2[[#This Row],[Column13]]/I906)</f>
        <v>349478.29405954725</v>
      </c>
      <c r="AG849" s="104">
        <f t="shared" si="257"/>
        <v>2681535.5234690076</v>
      </c>
      <c r="AH849" s="102" t="s">
        <v>175</v>
      </c>
    </row>
    <row r="850" spans="1:34">
      <c r="A850" s="105" t="s">
        <v>205</v>
      </c>
      <c r="B850" s="101" t="s">
        <v>35</v>
      </c>
      <c r="C850" s="101" t="s">
        <v>89</v>
      </c>
      <c r="D850" s="101">
        <v>173601</v>
      </c>
      <c r="E850" s="101">
        <v>2534</v>
      </c>
      <c r="F850" s="101">
        <v>647836</v>
      </c>
      <c r="G850" s="101">
        <v>99.134</v>
      </c>
      <c r="H850" s="101">
        <v>23054.030383199995</v>
      </c>
      <c r="I850" s="101">
        <v>2858871</v>
      </c>
      <c r="J850" s="101">
        <v>2554537</v>
      </c>
      <c r="K850" s="101">
        <v>1817953</v>
      </c>
      <c r="L850" s="101">
        <v>99887.594429999997</v>
      </c>
      <c r="M850" s="101">
        <v>23715.511078299998</v>
      </c>
      <c r="N850" s="101">
        <f>SUM(Query2[[#This Row],[Column5]],Query2[[#This Row],[Column6]])</f>
        <v>650370</v>
      </c>
      <c r="O850" s="101">
        <f>SUM(Query2[[#This Row],[Column7]],Query2[[#This Row],[Column8]])</f>
        <v>23153.164383199994</v>
      </c>
      <c r="P850" s="101">
        <f>SUM(Query2[[#This Row],[Column10]],Query2[[#This Row],[Column11]])</f>
        <v>4372490</v>
      </c>
      <c r="Q850" s="101">
        <f>SUM(Query2[[#This Row],[Column12]],Query2[[#This Row],[Column13]])</f>
        <v>123603.1055083</v>
      </c>
      <c r="R850" s="103">
        <f>(Query2[[#This Row],[Column4]]/D907)</f>
        <v>32.442720986731452</v>
      </c>
      <c r="S850" s="103">
        <f>(Query2[[#This Row],[Column15]]/O914)</f>
        <v>6.8831699984693379E-2</v>
      </c>
      <c r="T850" s="103">
        <f>(Query2[[#This Row],[Column14]]/N914)</f>
        <v>0.14876617197650374</v>
      </c>
      <c r="U850" s="103">
        <f>(Query2[[#This Row],[Column9]]/I907)</f>
        <v>3.5939258780624863</v>
      </c>
      <c r="V850" s="103">
        <f>(Query2[[#This Row],[Column17]]/Q914)</f>
        <v>0.44231752016055104</v>
      </c>
      <c r="W850" s="103">
        <f>(Query2[[#This Row],[Column10]]+Query2[[#This Row],[Column11]]/J907+K907)</f>
        <v>2975123.621883072</v>
      </c>
      <c r="X850" s="104">
        <f>(Query2[[#This Row],[Column5]]+Query2[[#This Row],[Column6]])</f>
        <v>650370</v>
      </c>
      <c r="Y850" s="104">
        <f>(Query2[[#This Row],[Column7]]+Query2[[#This Row],[Column8]])</f>
        <v>23153.164383199994</v>
      </c>
      <c r="Z850" s="104">
        <f>(Query2[[#This Row],[Column10]]+Query2[[#This Row],[Column11]])</f>
        <v>4372490</v>
      </c>
      <c r="AA850" s="104">
        <f>(Query2[[#This Row],[Column12]]+Query2[[#This Row],[Column13]])</f>
        <v>123603.1055083</v>
      </c>
      <c r="AB850" s="104">
        <f t="shared" si="253"/>
        <v>15371.918279263456</v>
      </c>
      <c r="AC850" s="104">
        <f t="shared" si="254"/>
        <v>22.889753010652214</v>
      </c>
      <c r="AD850" s="104">
        <f t="shared" si="255"/>
        <v>355.8682489254345</v>
      </c>
      <c r="AE850" s="104">
        <f t="shared" si="256"/>
        <v>443722.66240246507</v>
      </c>
      <c r="AF850" s="104">
        <f>(Query2[[#This Row],[Column12]]+Query2[[#This Row],[Column13]]/I907)</f>
        <v>99887.624243093684</v>
      </c>
      <c r="AG850" s="104">
        <f t="shared" si="257"/>
        <v>393336.52871939086</v>
      </c>
      <c r="AH850" s="102" t="s">
        <v>175</v>
      </c>
    </row>
    <row r="851" spans="1:34">
      <c r="A851" s="105" t="s">
        <v>205</v>
      </c>
      <c r="B851" s="101" t="s">
        <v>36</v>
      </c>
      <c r="C851" s="101" t="s">
        <v>89</v>
      </c>
      <c r="D851" s="101">
        <v>1506654</v>
      </c>
      <c r="E851" s="101">
        <v>14595</v>
      </c>
      <c r="F851" s="101">
        <v>3766069</v>
      </c>
      <c r="G851" s="101">
        <v>751.66733430000011</v>
      </c>
      <c r="H851" s="101">
        <v>313830.20303760003</v>
      </c>
      <c r="I851" s="101">
        <v>6628888</v>
      </c>
      <c r="J851" s="101">
        <v>4167026</v>
      </c>
      <c r="K851" s="101">
        <v>2715510</v>
      </c>
      <c r="L851" s="101">
        <v>191254.76460659999</v>
      </c>
      <c r="M851" s="101">
        <v>55561.619500000001</v>
      </c>
      <c r="N851" s="101">
        <f>SUM(Query2[[#This Row],[Column5]],Query2[[#This Row],[Column6]])</f>
        <v>3780664</v>
      </c>
      <c r="O851" s="101">
        <f>SUM(Query2[[#This Row],[Column7]],Query2[[#This Row],[Column8]])</f>
        <v>314581.87037190003</v>
      </c>
      <c r="P851" s="101">
        <f>SUM(Query2[[#This Row],[Column10]],Query2[[#This Row],[Column11]])</f>
        <v>6882536</v>
      </c>
      <c r="Q851" s="101">
        <f>SUM(Query2[[#This Row],[Column12]],Query2[[#This Row],[Column13]])</f>
        <v>246816.38410659999</v>
      </c>
      <c r="R851" s="103">
        <f>(Query2[[#This Row],[Column4]]/D908)</f>
        <v>249.36345580933465</v>
      </c>
      <c r="S851" s="103">
        <f>(Query2[[#This Row],[Column15]]/O915)</f>
        <v>27.429481526537575</v>
      </c>
      <c r="T851" s="103">
        <f>(Query2[[#This Row],[Column14]]/N915)</f>
        <v>14.46413295483239</v>
      </c>
      <c r="U851" s="103">
        <f>(Query2[[#This Row],[Column9]]/I908)</f>
        <v>12.987353328983897</v>
      </c>
      <c r="V851" s="103">
        <f>(Query2[[#This Row],[Column17]]/Q915)</f>
        <v>0.65625241805495749</v>
      </c>
      <c r="W851" s="103">
        <f>(Query2[[#This Row],[Column10]]+Query2[[#This Row],[Column11]]/J908+K908)</f>
        <v>4497488.9093718305</v>
      </c>
      <c r="X851" s="104">
        <f>(Query2[[#This Row],[Column5]]+Query2[[#This Row],[Column6]])</f>
        <v>3780664</v>
      </c>
      <c r="Y851" s="104">
        <f>(Query2[[#This Row],[Column7]]+Query2[[#This Row],[Column8]])</f>
        <v>314581.87037190003</v>
      </c>
      <c r="Z851" s="104">
        <f>(Query2[[#This Row],[Column10]]+Query2[[#This Row],[Column11]])</f>
        <v>6882536</v>
      </c>
      <c r="AA851" s="104">
        <f>(Query2[[#This Row],[Column12]]+Query2[[#This Row],[Column13]])</f>
        <v>246816.38410659999</v>
      </c>
      <c r="AB851" s="104">
        <f t="shared" si="253"/>
        <v>20582.693557641458</v>
      </c>
      <c r="AC851" s="104">
        <f t="shared" si="254"/>
        <v>7.9677540209698776</v>
      </c>
      <c r="AD851" s="104">
        <f t="shared" si="255"/>
        <v>606.40516385302885</v>
      </c>
      <c r="AE851" s="104">
        <f t="shared" si="256"/>
        <v>350838.37507216429</v>
      </c>
      <c r="AF851" s="104">
        <f>(Query2[[#This Row],[Column12]]+Query2[[#This Row],[Column13]]/I908)</f>
        <v>191254.87346322631</v>
      </c>
      <c r="AG851" s="104">
        <f t="shared" si="257"/>
        <v>459526.64743314701</v>
      </c>
      <c r="AH851" s="102" t="s">
        <v>175</v>
      </c>
    </row>
    <row r="852" spans="1:34">
      <c r="A852" s="105" t="s">
        <v>205</v>
      </c>
      <c r="B852" s="101" t="s">
        <v>37</v>
      </c>
      <c r="C852" s="101" t="s">
        <v>89</v>
      </c>
      <c r="D852" s="101">
        <v>83445</v>
      </c>
      <c r="E852" s="101">
        <v>6648</v>
      </c>
      <c r="F852" s="101">
        <v>230752</v>
      </c>
      <c r="G852" s="101">
        <v>255.73099999999999</v>
      </c>
      <c r="H852" s="101">
        <v>9780.6983542999988</v>
      </c>
      <c r="I852" s="101">
        <v>3769205</v>
      </c>
      <c r="J852" s="101">
        <v>5963021</v>
      </c>
      <c r="K852" s="101">
        <v>4626801</v>
      </c>
      <c r="L852" s="101">
        <v>289855.65083</v>
      </c>
      <c r="M852" s="101">
        <v>41134.508656599995</v>
      </c>
      <c r="N852" s="101">
        <f>SUM(Query2[[#This Row],[Column5]],Query2[[#This Row],[Column6]])</f>
        <v>237400</v>
      </c>
      <c r="O852" s="101">
        <f>SUM(Query2[[#This Row],[Column7]],Query2[[#This Row],[Column8]])</f>
        <v>10036.429354299999</v>
      </c>
      <c r="P852" s="101">
        <f>SUM(Query2[[#This Row],[Column10]],Query2[[#This Row],[Column11]])</f>
        <v>10589822</v>
      </c>
      <c r="Q852" s="101">
        <f>SUM(Query2[[#This Row],[Column12]],Query2[[#This Row],[Column13]])</f>
        <v>330990.15948659997</v>
      </c>
      <c r="R852" s="103" t="e">
        <f>(Query2[[#This Row],[Column4]]/D909)</f>
        <v>#DIV/0!</v>
      </c>
      <c r="S852" s="103" t="e">
        <f>(Query2[[#This Row],[Column15]]/O916)</f>
        <v>#DIV/0!</v>
      </c>
      <c r="T852" s="103" t="e">
        <f>(Query2[[#This Row],[Column14]]/N916)</f>
        <v>#DIV/0!</v>
      </c>
      <c r="U852" s="103">
        <f>(Query2[[#This Row],[Column9]]/I909)</f>
        <v>0.44242361711697753</v>
      </c>
      <c r="V852" s="103">
        <f>(Query2[[#This Row],[Column17]]/Q916)</f>
        <v>1.3917023511602069</v>
      </c>
      <c r="W852" s="103">
        <f>(Query2[[#This Row],[Column10]]+Query2[[#This Row],[Column11]]/J909+K909)</f>
        <v>12753257.523875162</v>
      </c>
      <c r="X852" s="104">
        <f>(Query2[[#This Row],[Column5]]+Query2[[#This Row],[Column6]])</f>
        <v>237400</v>
      </c>
      <c r="Y852" s="104">
        <f>(Query2[[#This Row],[Column7]]+Query2[[#This Row],[Column8]])</f>
        <v>10036.429354299999</v>
      </c>
      <c r="Z852" s="104">
        <f>(Query2[[#This Row],[Column10]]+Query2[[#This Row],[Column11]])</f>
        <v>10589822</v>
      </c>
      <c r="AA852" s="104">
        <f>(Query2[[#This Row],[Column12]]+Query2[[#This Row],[Column13]])</f>
        <v>330990.15948659997</v>
      </c>
      <c r="AB852" s="104" t="e">
        <f t="shared" si="253"/>
        <v>#DIV/0!</v>
      </c>
      <c r="AC852" s="104" t="e">
        <f t="shared" si="254"/>
        <v>#DIV/0!</v>
      </c>
      <c r="AD852" s="104" t="e">
        <f t="shared" si="255"/>
        <v>#DIV/0!</v>
      </c>
      <c r="AE852" s="104">
        <f t="shared" si="256"/>
        <v>7221285.4518502727</v>
      </c>
      <c r="AF852" s="104">
        <f>(Query2[[#This Row],[Column12]]+Query2[[#This Row],[Column13]]/I909)</f>
        <v>289855.65565830679</v>
      </c>
      <c r="AG852" s="104">
        <f t="shared" si="257"/>
        <v>8831877.7970276941</v>
      </c>
      <c r="AH852" s="102" t="s">
        <v>175</v>
      </c>
    </row>
    <row r="853" spans="1:34">
      <c r="A853" s="105" t="s">
        <v>205</v>
      </c>
      <c r="B853" s="101" t="s">
        <v>38</v>
      </c>
      <c r="C853" s="101" t="s">
        <v>89</v>
      </c>
      <c r="D853" s="101">
        <v>0</v>
      </c>
      <c r="E853" s="101">
        <v>0</v>
      </c>
      <c r="F853" s="101">
        <v>0</v>
      </c>
      <c r="G853" s="101">
        <v>0</v>
      </c>
      <c r="H853" s="101">
        <v>0</v>
      </c>
      <c r="I853" s="101">
        <v>5112435</v>
      </c>
      <c r="J853" s="101">
        <v>4271929</v>
      </c>
      <c r="K853" s="101">
        <v>2912983</v>
      </c>
      <c r="L853" s="101">
        <v>177852.78959</v>
      </c>
      <c r="M853" s="101">
        <v>36014.1443</v>
      </c>
      <c r="N853" s="101">
        <f>SUM(Query2[[#This Row],[Column5]],Query2[[#This Row],[Column6]])</f>
        <v>0</v>
      </c>
      <c r="O853" s="101">
        <f>SUM(Query2[[#This Row],[Column7]],Query2[[#This Row],[Column8]])</f>
        <v>0</v>
      </c>
      <c r="P853" s="101">
        <f>SUM(Query2[[#This Row],[Column10]],Query2[[#This Row],[Column11]])</f>
        <v>7184912</v>
      </c>
      <c r="Q853" s="101">
        <f>SUM(Query2[[#This Row],[Column12]],Query2[[#This Row],[Column13]])</f>
        <v>213866.93388999999</v>
      </c>
      <c r="R853" s="103">
        <f>(Query2[[#This Row],[Column4]]/D910)</f>
        <v>0</v>
      </c>
      <c r="S853" s="103">
        <f>(Query2[[#This Row],[Column15]]/O917)</f>
        <v>0</v>
      </c>
      <c r="T853" s="103">
        <f>(Query2[[#This Row],[Column14]]/N917)</f>
        <v>0</v>
      </c>
      <c r="U853" s="103">
        <f>(Query2[[#This Row],[Column9]]/I910)</f>
        <v>0.13931935369495566</v>
      </c>
      <c r="V853" s="103">
        <f>(Query2[[#This Row],[Column17]]/Q917)</f>
        <v>0.65231152728272701</v>
      </c>
      <c r="W853" s="103">
        <f>(Query2[[#This Row],[Column10]]+Query2[[#This Row],[Column11]]/J910+K910)</f>
        <v>49899538.073810428</v>
      </c>
      <c r="X853" s="104">
        <f>(Query2[[#This Row],[Column5]]+Query2[[#This Row],[Column6]])</f>
        <v>0</v>
      </c>
      <c r="Y853" s="104">
        <f>(Query2[[#This Row],[Column7]]+Query2[[#This Row],[Column8]])</f>
        <v>0</v>
      </c>
      <c r="Z853" s="104">
        <f>(Query2[[#This Row],[Column10]]+Query2[[#This Row],[Column11]])</f>
        <v>7184912</v>
      </c>
      <c r="AA853" s="104">
        <f>(Query2[[#This Row],[Column12]]+Query2[[#This Row],[Column13]])</f>
        <v>213866.93388999999</v>
      </c>
      <c r="AB853" s="104">
        <f t="shared" si="253"/>
        <v>51969486.685188308</v>
      </c>
      <c r="AC853" s="104">
        <f t="shared" si="254"/>
        <v>7414.4194031774832</v>
      </c>
      <c r="AD853" s="104">
        <f t="shared" si="255"/>
        <v>114453.46740924302</v>
      </c>
      <c r="AE853" s="104">
        <f t="shared" si="256"/>
        <v>47885317.257725783</v>
      </c>
      <c r="AF853" s="104">
        <f>(Query2[[#This Row],[Column12]]+Query2[[#This Row],[Column13]]/I910)</f>
        <v>177852.79057142418</v>
      </c>
      <c r="AG853" s="104">
        <f t="shared" si="257"/>
        <v>39465738.243401431</v>
      </c>
      <c r="AH853" s="102" t="s">
        <v>175</v>
      </c>
    </row>
    <row r="854" spans="1:34">
      <c r="A854" s="105" t="s">
        <v>205</v>
      </c>
      <c r="B854" s="101" t="s">
        <v>39</v>
      </c>
      <c r="C854" s="101" t="s">
        <v>89</v>
      </c>
      <c r="D854" s="101">
        <v>2615</v>
      </c>
      <c r="E854" s="101">
        <v>98</v>
      </c>
      <c r="F854" s="101">
        <v>5747</v>
      </c>
      <c r="G854" s="101">
        <v>6.9809999999999999</v>
      </c>
      <c r="H854" s="101">
        <v>538.44098889999998</v>
      </c>
      <c r="I854" s="101">
        <v>4289624</v>
      </c>
      <c r="J854" s="101">
        <v>4985768</v>
      </c>
      <c r="K854" s="101">
        <v>2742374</v>
      </c>
      <c r="L854" s="101">
        <v>240044.83143160003</v>
      </c>
      <c r="M854" s="101">
        <v>49238.202597800046</v>
      </c>
      <c r="N854" s="101">
        <f>SUM(Query2[[#This Row],[Column5]],Query2[[#This Row],[Column6]])</f>
        <v>5845</v>
      </c>
      <c r="O854" s="101">
        <f>SUM(Query2[[#This Row],[Column7]],Query2[[#This Row],[Column8]])</f>
        <v>545.42198889999997</v>
      </c>
      <c r="P854" s="101">
        <f>SUM(Query2[[#This Row],[Column10]],Query2[[#This Row],[Column11]])</f>
        <v>7728142</v>
      </c>
      <c r="Q854" s="101">
        <f>SUM(Query2[[#This Row],[Column12]],Query2[[#This Row],[Column13]])</f>
        <v>289283.03402940009</v>
      </c>
      <c r="R854" s="103">
        <f>(Query2[[#This Row],[Column4]]/D911)</f>
        <v>2.4706122328278514E-4</v>
      </c>
      <c r="S854" s="103">
        <f>(Query2[[#This Row],[Column15]]/O918)</f>
        <v>3.310919815087581E-3</v>
      </c>
      <c r="T854" s="103">
        <f>(Query2[[#This Row],[Column14]]/N918)</f>
        <v>1.1591283989035776E-3</v>
      </c>
      <c r="U854" s="103">
        <f>(Query2[[#This Row],[Column9]]/I911)</f>
        <v>0.10998651226659663</v>
      </c>
      <c r="V854" s="103">
        <f>(Query2[[#This Row],[Column17]]/Q918)</f>
        <v>0.5160916979864848</v>
      </c>
      <c r="W854" s="103">
        <f>(Query2[[#This Row],[Column10]]+Query2[[#This Row],[Column11]]/J911+K911)</f>
        <v>34561317.101642966</v>
      </c>
      <c r="X854" s="104">
        <f>(Query2[[#This Row],[Column5]]+Query2[[#This Row],[Column6]])</f>
        <v>5845</v>
      </c>
      <c r="Y854" s="104">
        <f>(Query2[[#This Row],[Column7]]+Query2[[#This Row],[Column8]])</f>
        <v>545.42198889999997</v>
      </c>
      <c r="Z854" s="104">
        <f>(Query2[[#This Row],[Column10]]+Query2[[#This Row],[Column11]])</f>
        <v>7728142</v>
      </c>
      <c r="AA854" s="104">
        <f>(Query2[[#This Row],[Column12]]+Query2[[#This Row],[Column13]])</f>
        <v>289283.03402940009</v>
      </c>
      <c r="AB854" s="104">
        <f t="shared" si="253"/>
        <v>31267874.223392405</v>
      </c>
      <c r="AC854" s="104">
        <f t="shared" si="254"/>
        <v>1649.2227115074211</v>
      </c>
      <c r="AD854" s="104">
        <f t="shared" si="255"/>
        <v>37230.9539823671</v>
      </c>
      <c r="AE854" s="104">
        <f t="shared" si="256"/>
        <v>31192664.143222794</v>
      </c>
      <c r="AF854" s="104">
        <f>(Query2[[#This Row],[Column12]]+Query2[[#This Row],[Column13]]/I911)</f>
        <v>240044.83269407391</v>
      </c>
      <c r="AG854" s="104">
        <f t="shared" si="257"/>
        <v>26980460.758320887</v>
      </c>
      <c r="AH854" s="102" t="s">
        <v>175</v>
      </c>
    </row>
    <row r="855" spans="1:34">
      <c r="A855" s="105" t="s">
        <v>205</v>
      </c>
      <c r="B855" s="101" t="s">
        <v>40</v>
      </c>
      <c r="C855" s="101" t="s">
        <v>89</v>
      </c>
      <c r="D855" s="101">
        <v>2379210</v>
      </c>
      <c r="E855" s="101">
        <v>17698</v>
      </c>
      <c r="F855" s="101">
        <v>4338063</v>
      </c>
      <c r="G855" s="101">
        <v>825.76253759999986</v>
      </c>
      <c r="H855" s="101">
        <v>141133.82260880002</v>
      </c>
      <c r="I855" s="101">
        <v>17401066</v>
      </c>
      <c r="J855" s="101">
        <v>7919686</v>
      </c>
      <c r="K855" s="101">
        <v>9141095</v>
      </c>
      <c r="L855" s="101">
        <v>355475.40016219992</v>
      </c>
      <c r="M855" s="101">
        <v>151138.40688880047</v>
      </c>
      <c r="N855" s="101">
        <f>SUM(Query2[[#This Row],[Column5]],Query2[[#This Row],[Column6]])</f>
        <v>4355761</v>
      </c>
      <c r="O855" s="101">
        <f>SUM(Query2[[#This Row],[Column7]],Query2[[#This Row],[Column8]])</f>
        <v>141959.58514640003</v>
      </c>
      <c r="P855" s="101">
        <f>SUM(Query2[[#This Row],[Column10]],Query2[[#This Row],[Column11]])</f>
        <v>17060781</v>
      </c>
      <c r="Q855" s="101">
        <f>SUM(Query2[[#This Row],[Column12]],Query2[[#This Row],[Column13]])</f>
        <v>506613.80705100042</v>
      </c>
      <c r="R855" s="103">
        <f>(Query2[[#This Row],[Column4]]/D912)</f>
        <v>63.231456135222047</v>
      </c>
      <c r="S855" s="103">
        <f>(Query2[[#This Row],[Column15]]/O919)</f>
        <v>0.41431589786519701</v>
      </c>
      <c r="T855" s="103">
        <f>(Query2[[#This Row],[Column14]]/N919)</f>
        <v>0.49513212716500049</v>
      </c>
      <c r="U855" s="103">
        <f>(Query2[[#This Row],[Column9]]/I912)</f>
        <v>1.3143146533329808</v>
      </c>
      <c r="V855" s="103">
        <f>(Query2[[#This Row],[Column17]]/Q919)</f>
        <v>12.360629197505146</v>
      </c>
      <c r="W855" s="103">
        <f>(Query2[[#This Row],[Column10]]+Query2[[#This Row],[Column11]]/J912+K912)</f>
        <v>12857396.150826009</v>
      </c>
      <c r="X855" s="104">
        <f>(Query2[[#This Row],[Column5]]+Query2[[#This Row],[Column6]])</f>
        <v>4355761</v>
      </c>
      <c r="Y855" s="104">
        <f>(Query2[[#This Row],[Column7]]+Query2[[#This Row],[Column8]])</f>
        <v>141959.58514640003</v>
      </c>
      <c r="Z855" s="104">
        <f>(Query2[[#This Row],[Column10]]+Query2[[#This Row],[Column11]])</f>
        <v>17060781</v>
      </c>
      <c r="AA855" s="104">
        <f>(Query2[[#This Row],[Column12]]+Query2[[#This Row],[Column13]])</f>
        <v>506613.80705100042</v>
      </c>
      <c r="AB855" s="104">
        <f t="shared" si="253"/>
        <v>120663.62361601771</v>
      </c>
      <c r="AC855" s="104">
        <f t="shared" si="254"/>
        <v>25.062696062505655</v>
      </c>
      <c r="AD855" s="104">
        <f t="shared" si="255"/>
        <v>449.20596911792063</v>
      </c>
      <c r="AE855" s="104">
        <f t="shared" si="256"/>
        <v>5329266.2673298046</v>
      </c>
      <c r="AF855" s="104">
        <f>(Query2[[#This Row],[Column12]]+Query2[[#This Row],[Column13]]/I912)</f>
        <v>355475.41157778923</v>
      </c>
      <c r="AG855" s="104">
        <f t="shared" si="257"/>
        <v>7943073.3729486056</v>
      </c>
      <c r="AH855" s="102" t="s">
        <v>175</v>
      </c>
    </row>
    <row r="856" spans="1:34">
      <c r="A856" s="105" t="s">
        <v>205</v>
      </c>
      <c r="B856" s="101" t="s">
        <v>41</v>
      </c>
      <c r="C856" s="101" t="s">
        <v>89</v>
      </c>
      <c r="D856" s="101">
        <v>2891695</v>
      </c>
      <c r="E856" s="101">
        <v>43941</v>
      </c>
      <c r="F856" s="101">
        <v>7579294</v>
      </c>
      <c r="G856" s="101">
        <v>1540.9593399</v>
      </c>
      <c r="H856" s="101">
        <v>284821.31873200001</v>
      </c>
      <c r="I856" s="101">
        <v>1227296</v>
      </c>
      <c r="J856" s="101">
        <v>613130</v>
      </c>
      <c r="K856" s="101">
        <v>519999</v>
      </c>
      <c r="L856" s="101">
        <v>28071.834733000003</v>
      </c>
      <c r="M856" s="101">
        <v>8539.4047129999999</v>
      </c>
      <c r="N856" s="101">
        <f>SUM(Query2[[#This Row],[Column5]],Query2[[#This Row],[Column6]])</f>
        <v>7623235</v>
      </c>
      <c r="O856" s="101">
        <f>SUM(Query2[[#This Row],[Column7]],Query2[[#This Row],[Column8]])</f>
        <v>286362.27807190001</v>
      </c>
      <c r="P856" s="101">
        <f>SUM(Query2[[#This Row],[Column10]],Query2[[#This Row],[Column11]])</f>
        <v>1133129</v>
      </c>
      <c r="Q856" s="101">
        <f>SUM(Query2[[#This Row],[Column12]],Query2[[#This Row],[Column13]])</f>
        <v>36611.239446000007</v>
      </c>
      <c r="R856" s="103">
        <f>(Query2[[#This Row],[Column4]]/D913)</f>
        <v>12.43461677388283</v>
      </c>
      <c r="S856" s="103" t="e">
        <f>(Query2[[#This Row],[Column15]]/O920)</f>
        <v>#DIV/0!</v>
      </c>
      <c r="T856" s="103" t="e">
        <f>(Query2[[#This Row],[Column14]]/N920)</f>
        <v>#DIV/0!</v>
      </c>
      <c r="U856" s="103">
        <f>(Query2[[#This Row],[Column9]]/I913)</f>
        <v>0.41803371938479733</v>
      </c>
      <c r="V856" s="103">
        <f>(Query2[[#This Row],[Column17]]/Q920)</f>
        <v>0.19598591664230181</v>
      </c>
      <c r="W856" s="103">
        <f>(Query2[[#This Row],[Column10]]+Query2[[#This Row],[Column11]]/J913+K913)</f>
        <v>2599553.1888824999</v>
      </c>
      <c r="X856" s="104">
        <f>(Query2[[#This Row],[Column5]]+Query2[[#This Row],[Column6]])</f>
        <v>7623235</v>
      </c>
      <c r="Y856" s="104">
        <f>(Query2[[#This Row],[Column7]]+Query2[[#This Row],[Column8]])</f>
        <v>286362.27807190001</v>
      </c>
      <c r="Z856" s="104">
        <f>(Query2[[#This Row],[Column10]]+Query2[[#This Row],[Column11]])</f>
        <v>1133129</v>
      </c>
      <c r="AA856" s="104">
        <f>(Query2[[#This Row],[Column12]]+Query2[[#This Row],[Column13]])</f>
        <v>36611.239446000007</v>
      </c>
      <c r="AB856" s="104">
        <f t="shared" si="253"/>
        <v>1011417.8722844861</v>
      </c>
      <c r="AC856" s="104">
        <f t="shared" si="254"/>
        <v>153.44760947838375</v>
      </c>
      <c r="AD856" s="104">
        <f t="shared" si="255"/>
        <v>3619.348507000585</v>
      </c>
      <c r="AE856" s="104">
        <f t="shared" si="256"/>
        <v>2100725.3054396277</v>
      </c>
      <c r="AF856" s="104">
        <f>(Query2[[#This Row],[Column12]]+Query2[[#This Row],[Column13]]/I913)</f>
        <v>28071.837641637459</v>
      </c>
      <c r="AG856" s="104">
        <f t="shared" si="257"/>
        <v>2753029.6766027063</v>
      </c>
      <c r="AH856" s="102" t="s">
        <v>175</v>
      </c>
    </row>
    <row r="857" spans="1:34">
      <c r="A857" s="105" t="s">
        <v>205</v>
      </c>
      <c r="B857" s="101" t="s">
        <v>42</v>
      </c>
      <c r="C857" s="101" t="s">
        <v>89</v>
      </c>
      <c r="D857" s="101">
        <v>0</v>
      </c>
      <c r="E857" s="101">
        <v>0</v>
      </c>
      <c r="F857" s="101">
        <v>0</v>
      </c>
      <c r="G857" s="101">
        <v>0</v>
      </c>
      <c r="H857" s="101">
        <v>0</v>
      </c>
      <c r="I857" s="101">
        <v>3438009</v>
      </c>
      <c r="J857" s="101">
        <v>2936049</v>
      </c>
      <c r="K857" s="101">
        <v>2274785</v>
      </c>
      <c r="L857" s="101">
        <v>127026.62423369999</v>
      </c>
      <c r="M857" s="101">
        <v>36113.662784600005</v>
      </c>
      <c r="N857" s="101">
        <f>SUM(Query2[[#This Row],[Column5]],Query2[[#This Row],[Column6]])</f>
        <v>0</v>
      </c>
      <c r="O857" s="101">
        <f>SUM(Query2[[#This Row],[Column7]],Query2[[#This Row],[Column8]])</f>
        <v>0</v>
      </c>
      <c r="P857" s="101">
        <f>SUM(Query2[[#This Row],[Column10]],Query2[[#This Row],[Column11]])</f>
        <v>5210834</v>
      </c>
      <c r="Q857" s="101">
        <f>SUM(Query2[[#This Row],[Column12]],Query2[[#This Row],[Column13]])</f>
        <v>163140.28701829998</v>
      </c>
      <c r="R857" s="103">
        <f>(Query2[[#This Row],[Column4]]/D914)</f>
        <v>0</v>
      </c>
      <c r="S857" s="103">
        <f>(Query2[[#This Row],[Column15]]/O921)</f>
        <v>0</v>
      </c>
      <c r="T857" s="103">
        <f>(Query2[[#This Row],[Column14]]/N921)</f>
        <v>0</v>
      </c>
      <c r="U857" s="103">
        <f>(Query2[[#This Row],[Column9]]/I914)</f>
        <v>0.50880490653583199</v>
      </c>
      <c r="V857" s="103">
        <f>(Query2[[#This Row],[Column17]]/Q921)</f>
        <v>0.65305616741183181</v>
      </c>
      <c r="W857" s="103">
        <f>(Query2[[#This Row],[Column10]]+Query2[[#This Row],[Column11]]/J914+K914)</f>
        <v>5937706.5266730106</v>
      </c>
      <c r="X857" s="104">
        <f>(Query2[[#This Row],[Column5]]+Query2[[#This Row],[Column6]])</f>
        <v>0</v>
      </c>
      <c r="Y857" s="104">
        <f>(Query2[[#This Row],[Column7]]+Query2[[#This Row],[Column8]])</f>
        <v>0</v>
      </c>
      <c r="Z857" s="104">
        <f>(Query2[[#This Row],[Column10]]+Query2[[#This Row],[Column11]])</f>
        <v>5210834</v>
      </c>
      <c r="AA857" s="104">
        <f>(Query2[[#This Row],[Column12]]+Query2[[#This Row],[Column13]])</f>
        <v>163140.28701829998</v>
      </c>
      <c r="AB857" s="104">
        <f t="shared" si="253"/>
        <v>4356160.2887952914</v>
      </c>
      <c r="AC857" s="104">
        <f t="shared" si="254"/>
        <v>844.12876778540146</v>
      </c>
      <c r="AD857" s="104">
        <f t="shared" si="255"/>
        <v>16466.850069071032</v>
      </c>
      <c r="AE857" s="104">
        <f t="shared" si="256"/>
        <v>3219593.6380001549</v>
      </c>
      <c r="AF857" s="104">
        <f>(Query2[[#This Row],[Column12]]+Query2[[#This Row],[Column13]]/I914)</f>
        <v>127026.62957830752</v>
      </c>
      <c r="AG857" s="104">
        <f t="shared" si="257"/>
        <v>4319160.444227403</v>
      </c>
      <c r="AH857" s="102" t="s">
        <v>175</v>
      </c>
    </row>
    <row r="858" spans="1:34">
      <c r="A858" s="105" t="s">
        <v>205</v>
      </c>
      <c r="B858" s="101" t="s">
        <v>43</v>
      </c>
      <c r="C858" s="101" t="s">
        <v>89</v>
      </c>
      <c r="D858" s="101">
        <v>33277</v>
      </c>
      <c r="E858" s="101">
        <v>2110</v>
      </c>
      <c r="F858" s="101">
        <v>59047</v>
      </c>
      <c r="G858" s="101">
        <v>83.918000000000006</v>
      </c>
      <c r="H858" s="101">
        <v>2410.1040709999997</v>
      </c>
      <c r="I858" s="101">
        <v>1914569</v>
      </c>
      <c r="J858" s="101">
        <v>5188569</v>
      </c>
      <c r="K858" s="101">
        <v>691872</v>
      </c>
      <c r="L858" s="101">
        <v>174016.21685999999</v>
      </c>
      <c r="M858" s="101">
        <v>12611.194092899999</v>
      </c>
      <c r="N858" s="101">
        <f>SUM(Query2[[#This Row],[Column5]],Query2[[#This Row],[Column6]])</f>
        <v>61157</v>
      </c>
      <c r="O858" s="101">
        <f>SUM(Query2[[#This Row],[Column7]],Query2[[#This Row],[Column8]])</f>
        <v>2494.0220709999999</v>
      </c>
      <c r="P858" s="101">
        <f>SUM(Query2[[#This Row],[Column10]],Query2[[#This Row],[Column11]])</f>
        <v>5880441</v>
      </c>
      <c r="Q858" s="101">
        <f>SUM(Query2[[#This Row],[Column12]],Query2[[#This Row],[Column13]])</f>
        <v>186627.41095289998</v>
      </c>
      <c r="R858" s="103">
        <f>(Query2[[#This Row],[Column4]]/D915)</f>
        <v>0.39228792379874572</v>
      </c>
      <c r="S858" s="103" t="e">
        <f>(Query2[[#This Row],[Column15]]/O922)</f>
        <v>#DIV/0!</v>
      </c>
      <c r="T858" s="103" t="e">
        <f>(Query2[[#This Row],[Column14]]/N922)</f>
        <v>#DIV/0!</v>
      </c>
      <c r="U858" s="103">
        <f>(Query2[[#This Row],[Column9]]/I915)</f>
        <v>0.50228835323306464</v>
      </c>
      <c r="V858" s="103">
        <f>(Query2[[#This Row],[Column17]]/Q922)</f>
        <v>3.8761557499574275</v>
      </c>
      <c r="W858" s="103">
        <f>(Query2[[#This Row],[Column10]]+Query2[[#This Row],[Column11]]/J915+K915)</f>
        <v>10077479.103087965</v>
      </c>
      <c r="X858" s="104">
        <f>(Query2[[#This Row],[Column5]]+Query2[[#This Row],[Column6]])</f>
        <v>61157</v>
      </c>
      <c r="Y858" s="104">
        <f>(Query2[[#This Row],[Column7]]+Query2[[#This Row],[Column8]])</f>
        <v>2494.0220709999999</v>
      </c>
      <c r="Z858" s="104">
        <f>(Query2[[#This Row],[Column10]]+Query2[[#This Row],[Column11]])</f>
        <v>5880441</v>
      </c>
      <c r="AA858" s="104">
        <f>(Query2[[#This Row],[Column12]]+Query2[[#This Row],[Column13]])</f>
        <v>186627.41095289998</v>
      </c>
      <c r="AB858" s="104">
        <f t="shared" si="253"/>
        <v>254197.38830376841</v>
      </c>
      <c r="AC858" s="104">
        <f t="shared" si="254"/>
        <v>284.02285338744286</v>
      </c>
      <c r="AD858" s="104">
        <f t="shared" si="255"/>
        <v>7472.9932569434623</v>
      </c>
      <c r="AE858" s="104">
        <f t="shared" si="256"/>
        <v>5222125.3372497223</v>
      </c>
      <c r="AF858" s="104">
        <f>(Query2[[#This Row],[Column12]]+Query2[[#This Row],[Column13]]/I915)</f>
        <v>174016.22016855452</v>
      </c>
      <c r="AG858" s="104">
        <f t="shared" si="257"/>
        <v>6711473.2826085417</v>
      </c>
      <c r="AH858" s="102" t="s">
        <v>175</v>
      </c>
    </row>
    <row r="859" spans="1:34">
      <c r="A859" s="105" t="s">
        <v>205</v>
      </c>
      <c r="B859" s="101" t="s">
        <v>44</v>
      </c>
      <c r="C859" s="101" t="s">
        <v>89</v>
      </c>
      <c r="D859" s="101">
        <v>0</v>
      </c>
      <c r="E859" s="101">
        <v>0</v>
      </c>
      <c r="F859" s="101">
        <v>0</v>
      </c>
      <c r="G859" s="101">
        <v>0</v>
      </c>
      <c r="H859" s="101">
        <v>0</v>
      </c>
      <c r="I859" s="101">
        <v>1252270</v>
      </c>
      <c r="J859" s="101">
        <v>741070</v>
      </c>
      <c r="K859" s="101">
        <v>354234</v>
      </c>
      <c r="L859" s="101">
        <v>35220.6296889</v>
      </c>
      <c r="M859" s="101">
        <v>6009.1773395000009</v>
      </c>
      <c r="N859" s="101">
        <f>SUM(Query2[[#This Row],[Column5]],Query2[[#This Row],[Column6]])</f>
        <v>0</v>
      </c>
      <c r="O859" s="101">
        <f>SUM(Query2[[#This Row],[Column7]],Query2[[#This Row],[Column8]])</f>
        <v>0</v>
      </c>
      <c r="P859" s="101">
        <f>SUM(Query2[[#This Row],[Column10]],Query2[[#This Row],[Column11]])</f>
        <v>1095304</v>
      </c>
      <c r="Q859" s="101">
        <f>SUM(Query2[[#This Row],[Column12]],Query2[[#This Row],[Column13]])</f>
        <v>41229.807028399999</v>
      </c>
      <c r="R859" s="103" t="e">
        <f>(Query2[[#This Row],[Column4]]/D916)</f>
        <v>#DIV/0!</v>
      </c>
      <c r="S859" s="103">
        <f>(Query2[[#This Row],[Column15]]/O923)</f>
        <v>0</v>
      </c>
      <c r="T859" s="103">
        <f>(Query2[[#This Row],[Column14]]/N923)</f>
        <v>0</v>
      </c>
      <c r="U859" s="103">
        <f>(Query2[[#This Row],[Column9]]/I916)</f>
        <v>0.24286509716291163</v>
      </c>
      <c r="V859" s="103">
        <f>(Query2[[#This Row],[Column17]]/Q923)</f>
        <v>0.28299438505165087</v>
      </c>
      <c r="W859" s="103">
        <f>(Query2[[#This Row],[Column10]]+Query2[[#This Row],[Column11]]/J916+K916)</f>
        <v>3865490.0752684767</v>
      </c>
      <c r="X859" s="104">
        <f>(Query2[[#This Row],[Column5]]+Query2[[#This Row],[Column6]])</f>
        <v>0</v>
      </c>
      <c r="Y859" s="104">
        <f>(Query2[[#This Row],[Column7]]+Query2[[#This Row],[Column8]])</f>
        <v>0</v>
      </c>
      <c r="Z859" s="104">
        <f>(Query2[[#This Row],[Column10]]+Query2[[#This Row],[Column11]])</f>
        <v>1095304</v>
      </c>
      <c r="AA859" s="104">
        <f>(Query2[[#This Row],[Column12]]+Query2[[#This Row],[Column13]])</f>
        <v>41229.807028399999</v>
      </c>
      <c r="AB859" s="104" t="e">
        <f t="shared" si="253"/>
        <v>#DIV/0!</v>
      </c>
      <c r="AC859" s="104" t="e">
        <f t="shared" si="254"/>
        <v>#DIV/0!</v>
      </c>
      <c r="AD859" s="104" t="e">
        <f t="shared" si="255"/>
        <v>#DIV/0!</v>
      </c>
      <c r="AE859" s="104">
        <f t="shared" si="256"/>
        <v>3322320.2530446113</v>
      </c>
      <c r="AF859" s="104">
        <f>(Query2[[#This Row],[Column12]]+Query2[[#This Row],[Column13]]/I916)</f>
        <v>35220.630854319148</v>
      </c>
      <c r="AG859" s="104">
        <f t="shared" si="257"/>
        <v>4706273.6059496487</v>
      </c>
      <c r="AH859" s="102" t="s">
        <v>175</v>
      </c>
    </row>
    <row r="860" spans="1:34">
      <c r="A860" s="105" t="s">
        <v>205</v>
      </c>
      <c r="B860" s="101" t="s">
        <v>45</v>
      </c>
      <c r="C860" s="101" t="s">
        <v>89</v>
      </c>
      <c r="D860" s="101">
        <v>914879</v>
      </c>
      <c r="E860" s="101">
        <v>10684</v>
      </c>
      <c r="F860" s="101">
        <v>1896616</v>
      </c>
      <c r="G860" s="101">
        <v>456.19042710000002</v>
      </c>
      <c r="H860" s="101">
        <v>70189.935073600005</v>
      </c>
      <c r="I860" s="101">
        <v>3358596</v>
      </c>
      <c r="J860" s="101">
        <v>1997930</v>
      </c>
      <c r="K860" s="101">
        <v>1995433</v>
      </c>
      <c r="L860" s="101">
        <v>92101.462369999994</v>
      </c>
      <c r="M860" s="101">
        <v>37073.766739999999</v>
      </c>
      <c r="N860" s="101">
        <f>SUM(Query2[[#This Row],[Column5]],Query2[[#This Row],[Column6]])</f>
        <v>1907300</v>
      </c>
      <c r="O860" s="101">
        <f>SUM(Query2[[#This Row],[Column7]],Query2[[#This Row],[Column8]])</f>
        <v>70646.1255007</v>
      </c>
      <c r="P860" s="101">
        <f>SUM(Query2[[#This Row],[Column10]],Query2[[#This Row],[Column11]])</f>
        <v>3993363</v>
      </c>
      <c r="Q860" s="101">
        <f>SUM(Query2[[#This Row],[Column12]],Query2[[#This Row],[Column13]])</f>
        <v>129175.22910999999</v>
      </c>
      <c r="R860" s="103">
        <f>(Query2[[#This Row],[Column4]]/D917)</f>
        <v>350.39410187667562</v>
      </c>
      <c r="S860" s="103">
        <f>(Query2[[#This Row],[Column15]]/O924)</f>
        <v>0.2728380462207497</v>
      </c>
      <c r="T860" s="103">
        <f>(Query2[[#This Row],[Column14]]/N924)</f>
        <v>0.37641275662891421</v>
      </c>
      <c r="U860" s="103">
        <f>(Query2[[#This Row],[Column9]]/I917)</f>
        <v>0.77497214933310687</v>
      </c>
      <c r="V860" s="103" t="e">
        <f>(Query2[[#This Row],[Column17]]/Q924)</f>
        <v>#DIV/0!</v>
      </c>
      <c r="W860" s="103">
        <f>(Query2[[#This Row],[Column10]]+Query2[[#This Row],[Column11]]/J917+K917)</f>
        <v>5029356.3584646676</v>
      </c>
      <c r="X860" s="104">
        <f>(Query2[[#This Row],[Column5]]+Query2[[#This Row],[Column6]])</f>
        <v>1907300</v>
      </c>
      <c r="Y860" s="104">
        <f>(Query2[[#This Row],[Column7]]+Query2[[#This Row],[Column8]])</f>
        <v>70646.1255007</v>
      </c>
      <c r="Z860" s="104">
        <f>(Query2[[#This Row],[Column10]]+Query2[[#This Row],[Column11]])</f>
        <v>3993363</v>
      </c>
      <c r="AA860" s="104">
        <f>(Query2[[#This Row],[Column12]]+Query2[[#This Row],[Column13]])</f>
        <v>129175.22910999999</v>
      </c>
      <c r="AB860" s="104">
        <f t="shared" si="253"/>
        <v>6772.3740816866666</v>
      </c>
      <c r="AC860" s="104">
        <f t="shared" si="254"/>
        <v>6.0192678482573729</v>
      </c>
      <c r="AD860" s="104">
        <f t="shared" si="255"/>
        <v>92.588280352355426</v>
      </c>
      <c r="AE860" s="104">
        <f t="shared" si="256"/>
        <v>3301744.1869556806</v>
      </c>
      <c r="AF860" s="104">
        <f>(Query2[[#This Row],[Column12]]+Query2[[#This Row],[Column13]]/I917)</f>
        <v>92101.470924508103</v>
      </c>
      <c r="AG860" s="104">
        <f t="shared" si="257"/>
        <v>5566610.6994799981</v>
      </c>
      <c r="AH860" s="102" t="s">
        <v>175</v>
      </c>
    </row>
    <row r="861" spans="1:34">
      <c r="A861" s="105" t="s">
        <v>205</v>
      </c>
      <c r="B861" s="101" t="s">
        <v>46</v>
      </c>
      <c r="C861" s="101" t="s">
        <v>90</v>
      </c>
      <c r="D861" s="101">
        <v>1559155</v>
      </c>
      <c r="E861" s="101">
        <v>1782</v>
      </c>
      <c r="F861" s="101">
        <v>4506030</v>
      </c>
      <c r="G861" s="101">
        <v>143.58000000000001</v>
      </c>
      <c r="H861" s="101">
        <v>232400.97851599997</v>
      </c>
      <c r="I861" s="101">
        <v>0</v>
      </c>
      <c r="J861" s="101">
        <v>0</v>
      </c>
      <c r="K861" s="101">
        <v>0</v>
      </c>
      <c r="L861" s="101">
        <v>0</v>
      </c>
      <c r="M861" s="101">
        <v>0</v>
      </c>
      <c r="N861" s="101">
        <f>SUM(Query2[[#This Row],[Column5]],Query2[[#This Row],[Column6]])</f>
        <v>4507812</v>
      </c>
      <c r="O861" s="101">
        <f>SUM(Query2[[#This Row],[Column7]],Query2[[#This Row],[Column8]])</f>
        <v>232544.55851599996</v>
      </c>
      <c r="P861" s="101">
        <f>SUM(Query2[[#This Row],[Column10]],Query2[[#This Row],[Column11]])</f>
        <v>0</v>
      </c>
      <c r="Q861" s="101">
        <f>SUM(Query2[[#This Row],[Column12]],Query2[[#This Row],[Column13]])</f>
        <v>0</v>
      </c>
      <c r="R861" s="103">
        <f>(Query2[[#This Row],[Column4]]/D919)</f>
        <v>0.52643174186002695</v>
      </c>
      <c r="S861" s="103">
        <f>(Query2[[#This Row],[Column15]]/O925)</f>
        <v>259.34268641657246</v>
      </c>
      <c r="T861" s="103">
        <f>(Query2[[#This Row],[Column14]]/N925)</f>
        <v>162.14567821301392</v>
      </c>
      <c r="U861" s="103">
        <f>(Query2[[#This Row],[Column9]]/I919)</f>
        <v>0</v>
      </c>
      <c r="V861" s="103" t="e">
        <f>(Query2[[#This Row],[Column17]]/Q925)</f>
        <v>#DIV/0!</v>
      </c>
      <c r="W861" s="103">
        <f>(Query2[[#This Row],[Column10]]+Query2[[#This Row],[Column11]]/J919+K919)</f>
        <v>569873</v>
      </c>
      <c r="X861" s="104">
        <f>(Query2[[#This Row],[Column5]]+Query2[[#This Row],[Column6]])</f>
        <v>4507812</v>
      </c>
      <c r="Y861" s="104">
        <f>(Query2[[#This Row],[Column7]]+Query2[[#This Row],[Column8]])</f>
        <v>232544.55851599996</v>
      </c>
      <c r="Z861" s="104">
        <f>(Query2[[#This Row],[Column10]]+Query2[[#This Row],[Column11]])</f>
        <v>0</v>
      </c>
      <c r="AA861" s="104">
        <f>(Query2[[#This Row],[Column12]]+Query2[[#This Row],[Column13]])</f>
        <v>0</v>
      </c>
      <c r="AB861" s="104">
        <f>(G919+H919/E919+F919)</f>
        <v>8750488.4752475061</v>
      </c>
      <c r="AC861" s="104">
        <f>(G919+H919/D919)</f>
        <v>1683.5416662663506</v>
      </c>
      <c r="AD861" s="104">
        <f>(E919+F919/D919)</f>
        <v>48373.95393656841</v>
      </c>
      <c r="AE861" s="104">
        <f>(L919+M919/J919+K919)</f>
        <v>601005.01373263751</v>
      </c>
      <c r="AF861" s="104">
        <f>(Query2[[#This Row],[Column12]]+Query2[[#This Row],[Column13]]/I919)</f>
        <v>0</v>
      </c>
      <c r="AG861" s="104">
        <f>(J919+K919/I919)</f>
        <v>672100.45506980887</v>
      </c>
      <c r="AH861" s="102" t="s">
        <v>175</v>
      </c>
    </row>
    <row r="862" spans="1:34">
      <c r="A862" s="105" t="s">
        <v>205</v>
      </c>
      <c r="B862" s="101" t="s">
        <v>47</v>
      </c>
      <c r="C862" s="101" t="s">
        <v>90</v>
      </c>
      <c r="D862" s="101">
        <v>25603</v>
      </c>
      <c r="E862" s="101">
        <v>1</v>
      </c>
      <c r="F862" s="101">
        <v>25241</v>
      </c>
      <c r="G862" s="101">
        <v>0.05</v>
      </c>
      <c r="H862" s="101">
        <v>910.360455</v>
      </c>
      <c r="I862" s="101">
        <v>0</v>
      </c>
      <c r="J862" s="101">
        <v>0</v>
      </c>
      <c r="K862" s="101">
        <v>0</v>
      </c>
      <c r="L862" s="101">
        <v>0</v>
      </c>
      <c r="M862" s="101">
        <v>0</v>
      </c>
      <c r="N862" s="101">
        <f>SUM(Query2[[#This Row],[Column5]],Query2[[#This Row],[Column6]])</f>
        <v>25242</v>
      </c>
      <c r="O862" s="101">
        <f>SUM(Query2[[#This Row],[Column7]],Query2[[#This Row],[Column8]])</f>
        <v>910.41045499999996</v>
      </c>
      <c r="P862" s="101">
        <f>SUM(Query2[[#This Row],[Column10]],Query2[[#This Row],[Column11]])</f>
        <v>0</v>
      </c>
      <c r="Q862" s="101">
        <f>SUM(Query2[[#This Row],[Column12]],Query2[[#This Row],[Column13]])</f>
        <v>0</v>
      </c>
      <c r="R862" s="103" t="e">
        <f>(Query2[[#This Row],[Column4]]/D920)</f>
        <v>#DIV/0!</v>
      </c>
      <c r="S862" s="103" t="e">
        <f>(Query2[[#This Row],[Column15]]/O926)</f>
        <v>#DIV/0!</v>
      </c>
      <c r="T862" s="103" t="e">
        <f>(Query2[[#This Row],[Column14]]/N926)</f>
        <v>#DIV/0!</v>
      </c>
      <c r="U862" s="103">
        <f>(Query2[[#This Row],[Column9]]/I920)</f>
        <v>0</v>
      </c>
      <c r="V862" s="103">
        <f>(Query2[[#This Row],[Column17]]/Q926)</f>
        <v>0</v>
      </c>
      <c r="W862" s="103">
        <f>(Query2[[#This Row],[Column10]]+Query2[[#This Row],[Column11]]/J920+K920)</f>
        <v>2574236</v>
      </c>
      <c r="X862" s="104">
        <f>(Query2[[#This Row],[Column5]]+Query2[[#This Row],[Column6]])</f>
        <v>25242</v>
      </c>
      <c r="Y862" s="104">
        <f>(Query2[[#This Row],[Column7]]+Query2[[#This Row],[Column8]])</f>
        <v>910.41045499999996</v>
      </c>
      <c r="Z862" s="104">
        <f>(Query2[[#This Row],[Column10]]+Query2[[#This Row],[Column11]])</f>
        <v>0</v>
      </c>
      <c r="AA862" s="104">
        <f>(Query2[[#This Row],[Column12]]+Query2[[#This Row],[Column13]])</f>
        <v>0</v>
      </c>
      <c r="AB862" s="104" t="e">
        <f>(G920+H920/E920+F920)</f>
        <v>#DIV/0!</v>
      </c>
      <c r="AC862" s="104" t="e">
        <f>(G920+H920/D920)</f>
        <v>#DIV/0!</v>
      </c>
      <c r="AD862" s="104" t="e">
        <f>(E920+F920/D920)</f>
        <v>#DIV/0!</v>
      </c>
      <c r="AE862" s="104">
        <f>(L920+M920/J920+K920)</f>
        <v>2719108.5555515699</v>
      </c>
      <c r="AF862" s="104">
        <f>(Query2[[#This Row],[Column12]]+Query2[[#This Row],[Column13]]/I920)</f>
        <v>0</v>
      </c>
      <c r="AG862" s="104">
        <f>(J920+K920/I920)</f>
        <v>3308090.742470128</v>
      </c>
      <c r="AH862" s="102" t="s">
        <v>175</v>
      </c>
    </row>
    <row r="863" spans="1:34">
      <c r="A863" s="105" t="s">
        <v>205</v>
      </c>
      <c r="B863" s="101" t="s">
        <v>48</v>
      </c>
      <c r="C863" s="101" t="s">
        <v>90</v>
      </c>
      <c r="D863" s="101">
        <v>0</v>
      </c>
      <c r="E863" s="101">
        <v>0</v>
      </c>
      <c r="F863" s="101">
        <v>0</v>
      </c>
      <c r="G863" s="101">
        <v>0</v>
      </c>
      <c r="H863" s="101">
        <v>0</v>
      </c>
      <c r="I863" s="101">
        <v>2065</v>
      </c>
      <c r="J863" s="101">
        <v>73</v>
      </c>
      <c r="K863" s="101">
        <v>68</v>
      </c>
      <c r="L863" s="101">
        <v>5.3059172999999999</v>
      </c>
      <c r="M863" s="101">
        <v>2.1353865999999999</v>
      </c>
      <c r="N863" s="101">
        <f>SUM(Query2[[#This Row],[Column5]],Query2[[#This Row],[Column6]])</f>
        <v>0</v>
      </c>
      <c r="O863" s="101">
        <f>SUM(Query2[[#This Row],[Column7]],Query2[[#This Row],[Column8]])</f>
        <v>0</v>
      </c>
      <c r="P863" s="101">
        <f>SUM(Query2[[#This Row],[Column10]],Query2[[#This Row],[Column11]])</f>
        <v>141</v>
      </c>
      <c r="Q863" s="101">
        <f>SUM(Query2[[#This Row],[Column12]],Query2[[#This Row],[Column13]])</f>
        <v>7.4413038999999994</v>
      </c>
      <c r="R863" s="103">
        <f>(Query2[[#This Row],[Column4]]/D921)</f>
        <v>0</v>
      </c>
      <c r="S863" s="103">
        <f>(Query2[[#This Row],[Column15]]/O927)</f>
        <v>0</v>
      </c>
      <c r="T863" s="103">
        <f>(Query2[[#This Row],[Column14]]/N927)</f>
        <v>0</v>
      </c>
      <c r="U863" s="103">
        <f>(Query2[[#This Row],[Column9]]/I921)</f>
        <v>1.0733813383427928E-3</v>
      </c>
      <c r="V863" s="103">
        <f>(Query2[[#This Row],[Column17]]/Q927)</f>
        <v>5.5817476291289582E-5</v>
      </c>
      <c r="W863" s="103">
        <f>(Query2[[#This Row],[Column10]]+Query2[[#This Row],[Column11]]/J921+K921)</f>
        <v>675729.00001310569</v>
      </c>
      <c r="X863" s="104">
        <f>(Query2[[#This Row],[Column5]]+Query2[[#This Row],[Column6]])</f>
        <v>0</v>
      </c>
      <c r="Y863" s="104">
        <f>(Query2[[#This Row],[Column7]]+Query2[[#This Row],[Column8]])</f>
        <v>0</v>
      </c>
      <c r="Z863" s="104">
        <f>(Query2[[#This Row],[Column10]]+Query2[[#This Row],[Column11]])</f>
        <v>141</v>
      </c>
      <c r="AA863" s="104">
        <f>(Query2[[#This Row],[Column12]]+Query2[[#This Row],[Column13]])</f>
        <v>7.4413038999999994</v>
      </c>
      <c r="AB863" s="104">
        <f>(G921+H921/E921+F921)</f>
        <v>64625.589908246126</v>
      </c>
      <c r="AC863" s="104">
        <f>(G921+H921/D921)</f>
        <v>97.525936332345637</v>
      </c>
      <c r="AD863" s="104">
        <f>(E921+F921/D921)</f>
        <v>2390.9313100475892</v>
      </c>
      <c r="AE863" s="104">
        <f>(L921+M921/J921+K921)</f>
        <v>913018.82649904862</v>
      </c>
      <c r="AF863" s="104">
        <f>(Query2[[#This Row],[Column12]]+Query2[[#This Row],[Column13]]/I921)</f>
        <v>5.3059184099680996</v>
      </c>
      <c r="AG863" s="104">
        <f>(J921+K921/I921)</f>
        <v>5188588.3512041364</v>
      </c>
      <c r="AH863" s="102" t="s">
        <v>175</v>
      </c>
    </row>
    <row r="864" spans="1:34">
      <c r="A864" s="105" t="s">
        <v>205</v>
      </c>
      <c r="B864" s="101" t="s">
        <v>49</v>
      </c>
      <c r="C864" s="101" t="s">
        <v>90</v>
      </c>
      <c r="D864" s="101">
        <v>2645784</v>
      </c>
      <c r="E864" s="101">
        <v>13901</v>
      </c>
      <c r="F864" s="101">
        <v>11052122</v>
      </c>
      <c r="G864" s="101">
        <v>791.85379999999998</v>
      </c>
      <c r="H864" s="101">
        <v>306904.83117999998</v>
      </c>
      <c r="I864" s="101">
        <v>1656835</v>
      </c>
      <c r="J864" s="101">
        <v>1157313</v>
      </c>
      <c r="K864" s="101">
        <v>2353778</v>
      </c>
      <c r="L864" s="101">
        <v>58667.705829999999</v>
      </c>
      <c r="M864" s="101">
        <v>45366.796369999996</v>
      </c>
      <c r="N864" s="101">
        <f>SUM(Query2[[#This Row],[Column5]],Query2[[#This Row],[Column6]])</f>
        <v>11066023</v>
      </c>
      <c r="O864" s="101">
        <f>SUM(Query2[[#This Row],[Column7]],Query2[[#This Row],[Column8]])</f>
        <v>307696.68497999996</v>
      </c>
      <c r="P864" s="101">
        <f>SUM(Query2[[#This Row],[Column10]],Query2[[#This Row],[Column11]])</f>
        <v>3511091</v>
      </c>
      <c r="Q864" s="101">
        <f>SUM(Query2[[#This Row],[Column12]],Query2[[#This Row],[Column13]])</f>
        <v>104034.50219999999</v>
      </c>
      <c r="R864" s="103" t="e">
        <f>(Query2[[#This Row],[Column4]]/D922)</f>
        <v>#DIV/0!</v>
      </c>
      <c r="S864" s="103" t="e">
        <f>(Query2[[#This Row],[Column15]]/O928)</f>
        <v>#DIV/0!</v>
      </c>
      <c r="T864" s="103" t="e">
        <f>(Query2[[#This Row],[Column14]]/N928)</f>
        <v>#DIV/0!</v>
      </c>
      <c r="U864" s="103">
        <f>(Query2[[#This Row],[Column9]]/I922)</f>
        <v>1.343875874174087</v>
      </c>
      <c r="V864" s="103">
        <f>(Query2[[#This Row],[Column17]]/Q928)</f>
        <v>2.7312008294896786</v>
      </c>
      <c r="W864" s="103">
        <f>(Query2[[#This Row],[Column10]]+Query2[[#This Row],[Column11]]/J922+K922)</f>
        <v>1565189.7363657078</v>
      </c>
      <c r="X864" s="104">
        <f>(Query2[[#This Row],[Column5]]+Query2[[#This Row],[Column6]])</f>
        <v>11066023</v>
      </c>
      <c r="Y864" s="104">
        <f>(Query2[[#This Row],[Column7]]+Query2[[#This Row],[Column8]])</f>
        <v>307696.68497999996</v>
      </c>
      <c r="Z864" s="104">
        <f>(Query2[[#This Row],[Column10]]+Query2[[#This Row],[Column11]])</f>
        <v>3511091</v>
      </c>
      <c r="AA864" s="104">
        <f>(Query2[[#This Row],[Column12]]+Query2[[#This Row],[Column13]])</f>
        <v>104034.50219999999</v>
      </c>
      <c r="AB864" s="104" t="e">
        <f>(G922+H922/E922+F922)</f>
        <v>#DIV/0!</v>
      </c>
      <c r="AC864" s="104" t="e">
        <f>(G922+H922/D922)</f>
        <v>#DIV/0!</v>
      </c>
      <c r="AD864" s="104" t="e">
        <f>(E922+F922/D922)</f>
        <v>#DIV/0!</v>
      </c>
      <c r="AE864" s="104">
        <f>(L922+M922/J922+K922)</f>
        <v>448983.4382921122</v>
      </c>
      <c r="AF864" s="104">
        <f>(Query2[[#This Row],[Column12]]+Query2[[#This Row],[Column13]]/I922)</f>
        <v>58667.742627474174</v>
      </c>
      <c r="AG864" s="104">
        <f>(J922+K922/I922)</f>
        <v>860184.33083078777</v>
      </c>
      <c r="AH864" s="102" t="s">
        <v>175</v>
      </c>
    </row>
    <row r="865" spans="1:34">
      <c r="A865" s="105" t="s">
        <v>205</v>
      </c>
      <c r="B865" s="101" t="s">
        <v>50</v>
      </c>
      <c r="C865" s="101" t="s">
        <v>90</v>
      </c>
      <c r="D865" s="101">
        <v>0</v>
      </c>
      <c r="E865" s="101">
        <v>0</v>
      </c>
      <c r="F865" s="101">
        <v>0</v>
      </c>
      <c r="G865" s="101">
        <v>0</v>
      </c>
      <c r="H865" s="101">
        <v>0</v>
      </c>
      <c r="I865" s="101">
        <v>1063504</v>
      </c>
      <c r="J865" s="101">
        <v>742439</v>
      </c>
      <c r="K865" s="101">
        <v>1011551</v>
      </c>
      <c r="L865" s="101">
        <v>24571.880209999999</v>
      </c>
      <c r="M865" s="101">
        <v>10025.73785</v>
      </c>
      <c r="N865" s="101">
        <f>SUM(Query2[[#This Row],[Column5]],Query2[[#This Row],[Column6]])</f>
        <v>0</v>
      </c>
      <c r="O865" s="101">
        <f>SUM(Query2[[#This Row],[Column7]],Query2[[#This Row],[Column8]])</f>
        <v>0</v>
      </c>
      <c r="P865" s="101">
        <f>SUM(Query2[[#This Row],[Column10]],Query2[[#This Row],[Column11]])</f>
        <v>1753990</v>
      </c>
      <c r="Q865" s="101">
        <f>SUM(Query2[[#This Row],[Column12]],Query2[[#This Row],[Column13]])</f>
        <v>34597.618060000001</v>
      </c>
      <c r="R865" s="103">
        <f>(Query2[[#This Row],[Column4]]/D923)</f>
        <v>0</v>
      </c>
      <c r="S865" s="103" t="e">
        <f>(Query2[[#This Row],[Column15]]/O929)</f>
        <v>#DIV/0!</v>
      </c>
      <c r="T865" s="103" t="e">
        <f>(Query2[[#This Row],[Column14]]/N929)</f>
        <v>#DIV/0!</v>
      </c>
      <c r="U865" s="103">
        <f>(Query2[[#This Row],[Column9]]/I923)</f>
        <v>0.3103169568685854</v>
      </c>
      <c r="V865" s="103">
        <f>(Query2[[#This Row],[Column17]]/Q929)</f>
        <v>5.6313464139920164</v>
      </c>
      <c r="W865" s="103">
        <f>(Query2[[#This Row],[Column10]]+Query2[[#This Row],[Column11]]/J923+K923)</f>
        <v>2887287.4608092709</v>
      </c>
      <c r="X865" s="104">
        <f>(Query2[[#This Row],[Column5]]+Query2[[#This Row],[Column6]])</f>
        <v>0</v>
      </c>
      <c r="Y865" s="104">
        <f>(Query2[[#This Row],[Column7]]+Query2[[#This Row],[Column8]])</f>
        <v>0</v>
      </c>
      <c r="Z865" s="104">
        <f>(Query2[[#This Row],[Column10]]+Query2[[#This Row],[Column11]])</f>
        <v>1753990</v>
      </c>
      <c r="AA865" s="104">
        <f>(Query2[[#This Row],[Column12]]+Query2[[#This Row],[Column13]])</f>
        <v>34597.618060000001</v>
      </c>
      <c r="AB865" s="104">
        <f>(G923+H923/E923+F923)</f>
        <v>2315864.4331424669</v>
      </c>
      <c r="AC865" s="104">
        <f>(G923+H923/D923)</f>
        <v>550.82793411769956</v>
      </c>
      <c r="AD865" s="104">
        <f>(E923+F923/D923)</f>
        <v>12970.445847788149</v>
      </c>
      <c r="AE865" s="104">
        <f>(L923+M923/J923+K923)</f>
        <v>2249931.9021885758</v>
      </c>
      <c r="AF865" s="104">
        <f>(Query2[[#This Row],[Column12]]+Query2[[#This Row],[Column13]]/I923)</f>
        <v>24571.883135382941</v>
      </c>
      <c r="AG865" s="104">
        <f>(J923+K923/I923)</f>
        <v>2195162.6258393992</v>
      </c>
      <c r="AH865" s="102" t="s">
        <v>175</v>
      </c>
    </row>
    <row r="866" spans="1:34">
      <c r="A866" s="105" t="s">
        <v>205</v>
      </c>
      <c r="B866" s="101" t="s">
        <v>51</v>
      </c>
      <c r="C866" s="101" t="s">
        <v>90</v>
      </c>
      <c r="D866" s="101">
        <v>0</v>
      </c>
      <c r="E866" s="101">
        <v>0</v>
      </c>
      <c r="F866" s="101">
        <v>0</v>
      </c>
      <c r="G866" s="101">
        <v>0</v>
      </c>
      <c r="H866" s="101">
        <v>0</v>
      </c>
      <c r="I866" s="101">
        <v>122618</v>
      </c>
      <c r="J866" s="101">
        <v>54626</v>
      </c>
      <c r="K866" s="101">
        <v>117804</v>
      </c>
      <c r="L866" s="101">
        <v>2982.2317383</v>
      </c>
      <c r="M866" s="101">
        <v>2402.5342765999999</v>
      </c>
      <c r="N866" s="101">
        <f>SUM(Query2[[#This Row],[Column5]],Query2[[#This Row],[Column6]])</f>
        <v>0</v>
      </c>
      <c r="O866" s="101">
        <f>SUM(Query2[[#This Row],[Column7]],Query2[[#This Row],[Column8]])</f>
        <v>0</v>
      </c>
      <c r="P866" s="101">
        <f>SUM(Query2[[#This Row],[Column10]],Query2[[#This Row],[Column11]])</f>
        <v>172430</v>
      </c>
      <c r="Q866" s="101">
        <f>SUM(Query2[[#This Row],[Column12]],Query2[[#This Row],[Column13]])</f>
        <v>5384.7660149000003</v>
      </c>
      <c r="R866" s="103" t="e">
        <f>(Query2[[#This Row],[Column4]]/#REF!)</f>
        <v>#REF!</v>
      </c>
      <c r="S866" s="103">
        <f>(Query2[[#This Row],[Column15]]/O930)</f>
        <v>0</v>
      </c>
      <c r="T866" s="103">
        <f>(Query2[[#This Row],[Column14]]/N930)</f>
        <v>0</v>
      </c>
      <c r="U866" s="103" t="e">
        <f>(Query2[[#This Row],[Column9]]/#REF!)</f>
        <v>#REF!</v>
      </c>
      <c r="V866" s="103">
        <f>(Query2[[#This Row],[Column17]]/Q930)</f>
        <v>0.19465574748024569</v>
      </c>
      <c r="W866" s="103" t="e">
        <f>(Query2[[#This Row],[Column10]]+Query2[[#This Row],[Column11]]/#REF!+#REF!)</f>
        <v>#REF!</v>
      </c>
      <c r="X866" s="104">
        <f>(Query2[[#This Row],[Column5]]+Query2[[#This Row],[Column6]])</f>
        <v>0</v>
      </c>
      <c r="Y866" s="104">
        <f>(Query2[[#This Row],[Column7]]+Query2[[#This Row],[Column8]])</f>
        <v>0</v>
      </c>
      <c r="Z866" s="104">
        <f>(Query2[[#This Row],[Column10]]+Query2[[#This Row],[Column11]])</f>
        <v>172430</v>
      </c>
      <c r="AA866" s="104">
        <f>(Query2[[#This Row],[Column12]]+Query2[[#This Row],[Column13]])</f>
        <v>5384.7660149000003</v>
      </c>
      <c r="AB866" s="104" t="e">
        <f>(#REF!+#REF!/#REF!+#REF!)</f>
        <v>#REF!</v>
      </c>
      <c r="AC866" s="104" t="e">
        <f>(#REF!+#REF!/#REF!)</f>
        <v>#REF!</v>
      </c>
      <c r="AD866" s="104" t="e">
        <f>(#REF!+#REF!/#REF!)</f>
        <v>#REF!</v>
      </c>
      <c r="AE866" s="104" t="e">
        <f>(#REF!+#REF!/#REF!+#REF!)</f>
        <v>#REF!</v>
      </c>
      <c r="AF866" s="104" t="e">
        <f>(Query2[[#This Row],[Column12]]+Query2[[#This Row],[Column13]]/#REF!)</f>
        <v>#REF!</v>
      </c>
      <c r="AG866" s="104" t="e">
        <f>(#REF!+#REF!/#REF!)</f>
        <v>#REF!</v>
      </c>
      <c r="AH866" s="102" t="s">
        <v>175</v>
      </c>
    </row>
    <row r="867" spans="1:34">
      <c r="A867" s="105" t="s">
        <v>205</v>
      </c>
      <c r="B867" s="101" t="s">
        <v>52</v>
      </c>
      <c r="C867" s="101" t="s">
        <v>90</v>
      </c>
      <c r="D867" s="101">
        <v>857691</v>
      </c>
      <c r="E867" s="101">
        <v>2049</v>
      </c>
      <c r="F867" s="101">
        <v>1559796</v>
      </c>
      <c r="G867" s="101">
        <v>154.43024370000001</v>
      </c>
      <c r="H867" s="101">
        <v>59886.316891300004</v>
      </c>
      <c r="I867" s="101">
        <v>481648</v>
      </c>
      <c r="J867" s="101">
        <v>271813</v>
      </c>
      <c r="K867" s="101">
        <v>400411</v>
      </c>
      <c r="L867" s="101">
        <v>15399.2197369</v>
      </c>
      <c r="M867" s="101">
        <v>9095.9367763999999</v>
      </c>
      <c r="N867" s="101">
        <f>SUM(Query2[[#This Row],[Column5]],Query2[[#This Row],[Column6]])</f>
        <v>1561845</v>
      </c>
      <c r="O867" s="101">
        <f>SUM(Query2[[#This Row],[Column7]],Query2[[#This Row],[Column8]])</f>
        <v>60040.747135000005</v>
      </c>
      <c r="P867" s="101">
        <f>SUM(Query2[[#This Row],[Column10]],Query2[[#This Row],[Column11]])</f>
        <v>672224</v>
      </c>
      <c r="Q867" s="101">
        <f>SUM(Query2[[#This Row],[Column12]],Query2[[#This Row],[Column13]])</f>
        <v>24495.1565133</v>
      </c>
      <c r="R867" s="103">
        <f>(Query2[[#This Row],[Column4]]/D924)</f>
        <v>0.5597310495736223</v>
      </c>
      <c r="S867" s="103">
        <f>(Query2[[#This Row],[Column15]]/O931)</f>
        <v>4.3401915282659669</v>
      </c>
      <c r="T867" s="103">
        <f>(Query2[[#This Row],[Column14]]/N931)</f>
        <v>6.1165111279072955</v>
      </c>
      <c r="U867" s="103" t="e">
        <f>(Query2[[#This Row],[Column9]]/I924)</f>
        <v>#DIV/0!</v>
      </c>
      <c r="V867" s="103">
        <f>(Query2[[#This Row],[Column17]]/Q931)</f>
        <v>91.301459902133885</v>
      </c>
      <c r="W867" s="103" t="e">
        <f>(Query2[[#This Row],[Column10]]+Query2[[#This Row],[Column11]]/J924+K924)</f>
        <v>#DIV/0!</v>
      </c>
      <c r="X867" s="104">
        <f>(Query2[[#This Row],[Column5]]+Query2[[#This Row],[Column6]])</f>
        <v>1561845</v>
      </c>
      <c r="Y867" s="104">
        <f>(Query2[[#This Row],[Column7]]+Query2[[#This Row],[Column8]])</f>
        <v>60040.747135000005</v>
      </c>
      <c r="Z867" s="104">
        <f>(Query2[[#This Row],[Column10]]+Query2[[#This Row],[Column11]])</f>
        <v>672224</v>
      </c>
      <c r="AA867" s="104">
        <f>(Query2[[#This Row],[Column12]]+Query2[[#This Row],[Column13]])</f>
        <v>24495.1565133</v>
      </c>
      <c r="AB867" s="104">
        <f>(G924+H924/E924+F924)</f>
        <v>5065386.9343101997</v>
      </c>
      <c r="AC867" s="104">
        <f>(G924+H924/D924)</f>
        <v>149.71088110813602</v>
      </c>
      <c r="AD867" s="104">
        <f>(E924+F924/D924)</f>
        <v>1943.3054981084324</v>
      </c>
      <c r="AE867" s="104" t="e">
        <f>(L924+M924/J924+K924)</f>
        <v>#DIV/0!</v>
      </c>
      <c r="AF867" s="104" t="e">
        <f>(Query2[[#This Row],[Column12]]+Query2[[#This Row],[Column13]]/I924)</f>
        <v>#DIV/0!</v>
      </c>
      <c r="AG867" s="104" t="e">
        <f>(J924+K924/I924)</f>
        <v>#DIV/0!</v>
      </c>
      <c r="AH867" s="102" t="s">
        <v>175</v>
      </c>
    </row>
    <row r="868" spans="1:34">
      <c r="A868" s="105" t="s">
        <v>205</v>
      </c>
      <c r="B868" s="101" t="s">
        <v>135</v>
      </c>
      <c r="C868" s="101" t="s">
        <v>90</v>
      </c>
      <c r="D868" s="101">
        <v>91627</v>
      </c>
      <c r="E868" s="101">
        <v>35996</v>
      </c>
      <c r="F868" s="101">
        <v>125392</v>
      </c>
      <c r="G868" s="101">
        <v>3076.05285</v>
      </c>
      <c r="H868" s="101">
        <v>5915.01649</v>
      </c>
      <c r="I868" s="101">
        <v>9218</v>
      </c>
      <c r="J868" s="101">
        <v>3760</v>
      </c>
      <c r="K868" s="101">
        <v>2664</v>
      </c>
      <c r="L868" s="101">
        <v>126.47499999999999</v>
      </c>
      <c r="M868" s="101">
        <v>45.737023599999993</v>
      </c>
      <c r="N868" s="101">
        <f>SUM(Query2[[#This Row],[Column5]],Query2[[#This Row],[Column6]])</f>
        <v>161388</v>
      </c>
      <c r="O868" s="101">
        <f>SUM(Query2[[#This Row],[Column7]],Query2[[#This Row],[Column8]])</f>
        <v>8991.06934</v>
      </c>
      <c r="P868" s="101">
        <f>SUM(Query2[[#This Row],[Column10]],Query2[[#This Row],[Column11]])</f>
        <v>6424</v>
      </c>
      <c r="Q868" s="101">
        <f>SUM(Query2[[#This Row],[Column12]],Query2[[#This Row],[Column13]])</f>
        <v>172.21202359999998</v>
      </c>
      <c r="R868" s="103">
        <f>(Query2[[#This Row],[Column4]]/D925)</f>
        <v>3.6358477838181025</v>
      </c>
      <c r="S868" s="103">
        <f>(Query2[[#This Row],[Column15]]/O932)</f>
        <v>7.6840614233791349E-2</v>
      </c>
      <c r="T868" s="103">
        <f>(Query2[[#This Row],[Column14]]/N932)</f>
        <v>4.1886702837944281E-2</v>
      </c>
      <c r="U868" s="103" t="e">
        <f>(Query2[[#This Row],[Column9]]/I925)</f>
        <v>#DIV/0!</v>
      </c>
      <c r="V868" s="103">
        <f>(Query2[[#This Row],[Column17]]/Q932)</f>
        <v>1.9530576095533141E-3</v>
      </c>
      <c r="W868" s="103" t="e">
        <f>(Query2[[#This Row],[Column10]]+Query2[[#This Row],[Column11]]/J925+K925)</f>
        <v>#DIV/0!</v>
      </c>
      <c r="X868" s="104">
        <f>(Query2[[#This Row],[Column5]]+Query2[[#This Row],[Column6]])</f>
        <v>161388</v>
      </c>
      <c r="Y868" s="104">
        <f>(Query2[[#This Row],[Column7]]+Query2[[#This Row],[Column8]])</f>
        <v>8991.06934</v>
      </c>
      <c r="Z868" s="104">
        <f>(Query2[[#This Row],[Column10]]+Query2[[#This Row],[Column11]])</f>
        <v>6424</v>
      </c>
      <c r="AA868" s="104">
        <f>(Query2[[#This Row],[Column12]]+Query2[[#This Row],[Column13]])</f>
        <v>172.21202359999998</v>
      </c>
      <c r="AB868" s="104" t="e">
        <f>(G925+H925/E925+F925)</f>
        <v>#DIV/0!</v>
      </c>
      <c r="AC868" s="104">
        <f>(G925+H925/D925)</f>
        <v>3.5580692960596808E-2</v>
      </c>
      <c r="AD868" s="104">
        <f>(E925+F925/D925)</f>
        <v>1.1031705091067814</v>
      </c>
      <c r="AE868" s="104" t="e">
        <f>(L925+M925/J925+K925)</f>
        <v>#DIV/0!</v>
      </c>
      <c r="AF868" s="104" t="e">
        <f>(Query2[[#This Row],[Column12]]+Query2[[#This Row],[Column13]]/I925)</f>
        <v>#DIV/0!</v>
      </c>
      <c r="AG868" s="104" t="e">
        <f>(J925+K925/I925)</f>
        <v>#DIV/0!</v>
      </c>
      <c r="AH868" s="102" t="s">
        <v>175</v>
      </c>
    </row>
    <row r="869" spans="1:34">
      <c r="A869" s="105" t="s">
        <v>205</v>
      </c>
      <c r="B869" s="101" t="s">
        <v>53</v>
      </c>
      <c r="C869" s="101" t="s">
        <v>90</v>
      </c>
      <c r="D869" s="101">
        <v>1463859</v>
      </c>
      <c r="E869" s="101">
        <v>4308</v>
      </c>
      <c r="F869" s="101">
        <v>3051449</v>
      </c>
      <c r="G869" s="101">
        <v>212.23767000000001</v>
      </c>
      <c r="H869" s="101">
        <v>87343.366420000006</v>
      </c>
      <c r="I869" s="101">
        <v>1024725</v>
      </c>
      <c r="J869" s="101">
        <v>1096468</v>
      </c>
      <c r="K869" s="101">
        <v>1785863</v>
      </c>
      <c r="L869" s="101">
        <v>46906.66977</v>
      </c>
      <c r="M869" s="101">
        <v>33404.070039999999</v>
      </c>
      <c r="N869" s="101">
        <f>SUM(Query2[[#This Row],[Column5]],Query2[[#This Row],[Column6]])</f>
        <v>3055757</v>
      </c>
      <c r="O869" s="101">
        <f>SUM(Query2[[#This Row],[Column7]],Query2[[#This Row],[Column8]])</f>
        <v>87555.604090000008</v>
      </c>
      <c r="P869" s="101">
        <f>SUM(Query2[[#This Row],[Column10]],Query2[[#This Row],[Column11]])</f>
        <v>2882331</v>
      </c>
      <c r="Q869" s="101">
        <f>SUM(Query2[[#This Row],[Column12]],Query2[[#This Row],[Column13]])</f>
        <v>80310.739809999999</v>
      </c>
      <c r="R869" s="103" t="e">
        <f>(Query2[[#This Row],[Column4]]/D926)</f>
        <v>#DIV/0!</v>
      </c>
      <c r="S869" s="103" t="e">
        <f>(Query2[[#This Row],[Column15]]/O933)</f>
        <v>#DIV/0!</v>
      </c>
      <c r="T869" s="103" t="e">
        <f>(Query2[[#This Row],[Column14]]/N933)</f>
        <v>#DIV/0!</v>
      </c>
      <c r="U869" s="103">
        <f>(Query2[[#This Row],[Column9]]/I926)</f>
        <v>502.0700636942675</v>
      </c>
      <c r="V869" s="103" t="e">
        <f>(Query2[[#This Row],[Column17]]/Q933)</f>
        <v>#DIV/0!</v>
      </c>
      <c r="W869" s="103">
        <f>(Query2[[#This Row],[Column10]]+Query2[[#This Row],[Column11]]/J926+K926)</f>
        <v>1114973.9587628867</v>
      </c>
      <c r="X869" s="104">
        <f>(Query2[[#This Row],[Column5]]+Query2[[#This Row],[Column6]])</f>
        <v>3055757</v>
      </c>
      <c r="Y869" s="104">
        <f>(Query2[[#This Row],[Column7]]+Query2[[#This Row],[Column8]])</f>
        <v>87555.604090000008</v>
      </c>
      <c r="Z869" s="104">
        <f>(Query2[[#This Row],[Column10]]+Query2[[#This Row],[Column11]])</f>
        <v>2882331</v>
      </c>
      <c r="AA869" s="104">
        <f>(Query2[[#This Row],[Column12]]+Query2[[#This Row],[Column13]])</f>
        <v>80310.739809999999</v>
      </c>
      <c r="AB869" s="104" t="e">
        <f>(G926+H926/E926+F926)</f>
        <v>#DIV/0!</v>
      </c>
      <c r="AC869" s="104" t="e">
        <f>(G926+H926/D926)</f>
        <v>#DIV/0!</v>
      </c>
      <c r="AD869" s="104" t="e">
        <f>(E926+F926/D926)</f>
        <v>#DIV/0!</v>
      </c>
      <c r="AE869" s="104">
        <f>(L926+M926/J926+K926)</f>
        <v>101.47291619072165</v>
      </c>
      <c r="AF869" s="104">
        <f>(Query2[[#This Row],[Column12]]+Query2[[#This Row],[Column13]]/I926)</f>
        <v>46923.036291332683</v>
      </c>
      <c r="AG869" s="104">
        <f>(J926+K926/I926)</f>
        <v>97.046545810877021</v>
      </c>
      <c r="AH869" s="102" t="s">
        <v>175</v>
      </c>
    </row>
    <row r="870" spans="1:34">
      <c r="A870" s="105" t="s">
        <v>205</v>
      </c>
      <c r="B870" s="101" t="s">
        <v>55</v>
      </c>
      <c r="C870" s="101" t="s">
        <v>91</v>
      </c>
      <c r="D870" s="101">
        <v>0</v>
      </c>
      <c r="E870" s="101">
        <v>0</v>
      </c>
      <c r="F870" s="101">
        <v>0</v>
      </c>
      <c r="G870" s="101">
        <v>0</v>
      </c>
      <c r="H870" s="101">
        <v>0</v>
      </c>
      <c r="I870" s="101">
        <v>1572165</v>
      </c>
      <c r="J870" s="101">
        <v>0</v>
      </c>
      <c r="K870" s="101">
        <v>384816</v>
      </c>
      <c r="L870" s="101">
        <v>0</v>
      </c>
      <c r="M870" s="101">
        <v>2420.3139314</v>
      </c>
      <c r="N870" s="101">
        <f>SUM(Query2[[#This Row],[Column5]],Query2[[#This Row],[Column6]])</f>
        <v>0</v>
      </c>
      <c r="O870" s="101">
        <f>SUM(Query2[[#This Row],[Column7]],Query2[[#This Row],[Column8]])</f>
        <v>0</v>
      </c>
      <c r="P870" s="101">
        <f>SUM(Query2[[#This Row],[Column10]],Query2[[#This Row],[Column11]])</f>
        <v>384816</v>
      </c>
      <c r="Q870" s="101">
        <f>SUM(Query2[[#This Row],[Column12]],Query2[[#This Row],[Column13]])</f>
        <v>2420.3139314</v>
      </c>
      <c r="R870" s="103" t="e">
        <f>(Query2[[#This Row],[Column4]]/D928)</f>
        <v>#DIV/0!</v>
      </c>
      <c r="S870" s="103" t="e">
        <f>(Query2[[#This Row],[Column15]]/O934)</f>
        <v>#DIV/0!</v>
      </c>
      <c r="T870" s="103" t="e">
        <f>(Query2[[#This Row],[Column14]]/N934)</f>
        <v>#DIV/0!</v>
      </c>
      <c r="U870" s="103">
        <f>(Query2[[#This Row],[Column9]]/I928)</f>
        <v>1.4620996039167509</v>
      </c>
      <c r="V870" s="103">
        <f>(Query2[[#This Row],[Column17]]/Q934)</f>
        <v>0.74520140832943504</v>
      </c>
      <c r="W870" s="103">
        <f>(Query2[[#This Row],[Column10]]+Query2[[#This Row],[Column11]]/J928+K928)</f>
        <v>1110687.4675612494</v>
      </c>
      <c r="X870" s="104">
        <f>(Query2[[#This Row],[Column5]]+Query2[[#This Row],[Column6]])</f>
        <v>0</v>
      </c>
      <c r="Y870" s="104">
        <f>(Query2[[#This Row],[Column7]]+Query2[[#This Row],[Column8]])</f>
        <v>0</v>
      </c>
      <c r="Z870" s="104">
        <f>(Query2[[#This Row],[Column10]]+Query2[[#This Row],[Column11]])</f>
        <v>384816</v>
      </c>
      <c r="AA870" s="104">
        <f>(Query2[[#This Row],[Column12]]+Query2[[#This Row],[Column13]])</f>
        <v>2420.3139314</v>
      </c>
      <c r="AB870" s="104" t="e">
        <f t="shared" ref="AB870:AB881" si="258">(G928+H928/E928+F928)</f>
        <v>#DIV/0!</v>
      </c>
      <c r="AC870" s="104" t="e">
        <f t="shared" ref="AC870:AC881" si="259">(G928+H928/D928)</f>
        <v>#DIV/0!</v>
      </c>
      <c r="AD870" s="104" t="e">
        <f t="shared" ref="AD870:AD881" si="260">(E928+F928/D928)</f>
        <v>#DIV/0!</v>
      </c>
      <c r="AE870" s="104">
        <f t="shared" ref="AE870:AE881" si="261">(L928+M928/J928+K928)</f>
        <v>1137907.1208585587</v>
      </c>
      <c r="AF870" s="104">
        <f>(Query2[[#This Row],[Column12]]+Query2[[#This Row],[Column13]]/I928)</f>
        <v>2.2508706404570349E-3</v>
      </c>
      <c r="AG870" s="104">
        <f t="shared" ref="AG870:AG881" si="262">(J928+K928/I928)</f>
        <v>823029.03292912815</v>
      </c>
      <c r="AH870" s="102" t="s">
        <v>175</v>
      </c>
    </row>
    <row r="871" spans="1:34">
      <c r="A871" s="105" t="s">
        <v>205</v>
      </c>
      <c r="B871" s="101" t="s">
        <v>56</v>
      </c>
      <c r="C871" s="101" t="s">
        <v>91</v>
      </c>
      <c r="D871" s="101">
        <v>0</v>
      </c>
      <c r="E871" s="101">
        <v>0</v>
      </c>
      <c r="F871" s="101">
        <v>0</v>
      </c>
      <c r="G871" s="101">
        <v>0</v>
      </c>
      <c r="H871" s="101">
        <v>0</v>
      </c>
      <c r="I871" s="101">
        <v>2145803</v>
      </c>
      <c r="J871" s="101">
        <v>620812</v>
      </c>
      <c r="K871" s="101">
        <v>159424</v>
      </c>
      <c r="L871" s="101">
        <v>18354.596235999998</v>
      </c>
      <c r="M871" s="101">
        <v>2071.5475386000003</v>
      </c>
      <c r="N871" s="101">
        <f>SUM(Query2[[#This Row],[Column5]],Query2[[#This Row],[Column6]])</f>
        <v>0</v>
      </c>
      <c r="O871" s="101">
        <f>SUM(Query2[[#This Row],[Column7]],Query2[[#This Row],[Column8]])</f>
        <v>0</v>
      </c>
      <c r="P871" s="101">
        <f>SUM(Query2[[#This Row],[Column10]],Query2[[#This Row],[Column11]])</f>
        <v>780236</v>
      </c>
      <c r="Q871" s="101">
        <f>SUM(Query2[[#This Row],[Column12]],Query2[[#This Row],[Column13]])</f>
        <v>20426.143774599997</v>
      </c>
      <c r="R871" s="103" t="e">
        <f>(Query2[[#This Row],[Column4]]/D929)</f>
        <v>#DIV/0!</v>
      </c>
      <c r="S871" s="103" t="e">
        <f>(Query2[[#This Row],[Column15]]/O935)</f>
        <v>#DIV/0!</v>
      </c>
      <c r="T871" s="103" t="e">
        <f>(Query2[[#This Row],[Column14]]/N935)</f>
        <v>#DIV/0!</v>
      </c>
      <c r="U871" s="103">
        <f>(Query2[[#This Row],[Column9]]/I929)</f>
        <v>17.375063765698506</v>
      </c>
      <c r="V871" s="103">
        <f>(Query2[[#This Row],[Column17]]/Q935)</f>
        <v>0.80903100184952526</v>
      </c>
      <c r="W871" s="103">
        <f>(Query2[[#This Row],[Column10]]+Query2[[#This Row],[Column11]]/J929+K929)</f>
        <v>752570.64815122425</v>
      </c>
      <c r="X871" s="104">
        <f>(Query2[[#This Row],[Column5]]+Query2[[#This Row],[Column6]])</f>
        <v>0</v>
      </c>
      <c r="Y871" s="104">
        <f>(Query2[[#This Row],[Column7]]+Query2[[#This Row],[Column8]])</f>
        <v>0</v>
      </c>
      <c r="Z871" s="104">
        <f>(Query2[[#This Row],[Column10]]+Query2[[#This Row],[Column11]])</f>
        <v>780236</v>
      </c>
      <c r="AA871" s="104">
        <f>(Query2[[#This Row],[Column12]]+Query2[[#This Row],[Column13]])</f>
        <v>20426.143774599997</v>
      </c>
      <c r="AB871" s="104" t="e">
        <f t="shared" si="258"/>
        <v>#DIV/0!</v>
      </c>
      <c r="AC871" s="104" t="e">
        <f t="shared" si="259"/>
        <v>#DIV/0!</v>
      </c>
      <c r="AD871" s="104" t="e">
        <f t="shared" si="260"/>
        <v>#DIV/0!</v>
      </c>
      <c r="AE871" s="104">
        <f t="shared" si="261"/>
        <v>135164.70690995367</v>
      </c>
      <c r="AF871" s="104">
        <f>(Query2[[#This Row],[Column12]]+Query2[[#This Row],[Column13]]/I929)</f>
        <v>18354.613009800098</v>
      </c>
      <c r="AG871" s="104">
        <f t="shared" si="262"/>
        <v>60203.066858840961</v>
      </c>
      <c r="AH871" s="102" t="s">
        <v>175</v>
      </c>
    </row>
    <row r="872" spans="1:34">
      <c r="A872" s="105" t="s">
        <v>205</v>
      </c>
      <c r="B872" s="101" t="s">
        <v>57</v>
      </c>
      <c r="C872" s="101" t="s">
        <v>91</v>
      </c>
      <c r="D872" s="101">
        <v>0</v>
      </c>
      <c r="E872" s="101">
        <v>0</v>
      </c>
      <c r="F872" s="101">
        <v>0</v>
      </c>
      <c r="G872" s="101">
        <v>0</v>
      </c>
      <c r="H872" s="101">
        <v>0</v>
      </c>
      <c r="I872" s="101">
        <v>902539</v>
      </c>
      <c r="J872" s="101">
        <v>0</v>
      </c>
      <c r="K872" s="101">
        <v>185727</v>
      </c>
      <c r="L872" s="101">
        <v>0</v>
      </c>
      <c r="M872" s="101">
        <v>995.54570030000002</v>
      </c>
      <c r="N872" s="101">
        <f>SUM(Query2[[#This Row],[Column5]],Query2[[#This Row],[Column6]])</f>
        <v>0</v>
      </c>
      <c r="O872" s="101">
        <f>SUM(Query2[[#This Row],[Column7]],Query2[[#This Row],[Column8]])</f>
        <v>0</v>
      </c>
      <c r="P872" s="101">
        <f>SUM(Query2[[#This Row],[Column10]],Query2[[#This Row],[Column11]])</f>
        <v>185727</v>
      </c>
      <c r="Q872" s="101">
        <f>SUM(Query2[[#This Row],[Column12]],Query2[[#This Row],[Column13]])</f>
        <v>995.54570030000002</v>
      </c>
      <c r="R872" s="103">
        <f>(Query2[[#This Row],[Column4]]/D930)</f>
        <v>0</v>
      </c>
      <c r="S872" s="103" t="e">
        <f>(Query2[[#This Row],[Column15]]/O936)</f>
        <v>#DIV/0!</v>
      </c>
      <c r="T872" s="103" t="e">
        <f>(Query2[[#This Row],[Column14]]/N936)</f>
        <v>#DIV/0!</v>
      </c>
      <c r="U872" s="103">
        <f>(Query2[[#This Row],[Column9]]/I930)</f>
        <v>1.8664815086723014</v>
      </c>
      <c r="V872" s="103">
        <f>(Query2[[#This Row],[Column17]]/Q936)</f>
        <v>0.66313839597705315</v>
      </c>
      <c r="W872" s="103">
        <f>(Query2[[#This Row],[Column10]]+Query2[[#This Row],[Column11]]/J930+K930)</f>
        <v>438711.61157174467</v>
      </c>
      <c r="X872" s="104">
        <f>(Query2[[#This Row],[Column5]]+Query2[[#This Row],[Column6]])</f>
        <v>0</v>
      </c>
      <c r="Y872" s="104">
        <f>(Query2[[#This Row],[Column7]]+Query2[[#This Row],[Column8]])</f>
        <v>0</v>
      </c>
      <c r="Z872" s="104">
        <f>(Query2[[#This Row],[Column10]]+Query2[[#This Row],[Column11]])</f>
        <v>185727</v>
      </c>
      <c r="AA872" s="104">
        <f>(Query2[[#This Row],[Column12]]+Query2[[#This Row],[Column13]])</f>
        <v>995.54570030000002</v>
      </c>
      <c r="AB872" s="104">
        <f t="shared" si="258"/>
        <v>1724261.4509199385</v>
      </c>
      <c r="AC872" s="104">
        <f t="shared" si="259"/>
        <v>158.72587393774825</v>
      </c>
      <c r="AD872" s="104">
        <f t="shared" si="260"/>
        <v>2151.006485903953</v>
      </c>
      <c r="AE872" s="104">
        <f t="shared" si="261"/>
        <v>456037.3953711025</v>
      </c>
      <c r="AF872" s="104">
        <f>(Query2[[#This Row],[Column12]]+Query2[[#This Row],[Column13]]/I930)</f>
        <v>2.0588225446747086E-3</v>
      </c>
      <c r="AG872" s="104">
        <f t="shared" si="262"/>
        <v>303688.90726934699</v>
      </c>
      <c r="AH872" s="102" t="s">
        <v>175</v>
      </c>
    </row>
    <row r="873" spans="1:34">
      <c r="A873" s="105" t="s">
        <v>205</v>
      </c>
      <c r="B873" s="101" t="s">
        <v>58</v>
      </c>
      <c r="C873" s="101" t="s">
        <v>91</v>
      </c>
      <c r="D873" s="101">
        <v>0</v>
      </c>
      <c r="E873" s="101">
        <v>0</v>
      </c>
      <c r="F873" s="101">
        <v>0</v>
      </c>
      <c r="G873" s="101">
        <v>0</v>
      </c>
      <c r="H873" s="101">
        <v>0</v>
      </c>
      <c r="I873" s="101">
        <v>0</v>
      </c>
      <c r="J873" s="101">
        <v>0</v>
      </c>
      <c r="K873" s="101">
        <v>0</v>
      </c>
      <c r="L873" s="101">
        <v>0</v>
      </c>
      <c r="M873" s="101">
        <v>0</v>
      </c>
      <c r="N873" s="101">
        <f>SUM(Query2[[#This Row],[Column5]],Query2[[#This Row],[Column6]])</f>
        <v>0</v>
      </c>
      <c r="O873" s="101">
        <f>SUM(Query2[[#This Row],[Column7]],Query2[[#This Row],[Column8]])</f>
        <v>0</v>
      </c>
      <c r="P873" s="101">
        <f>SUM(Query2[[#This Row],[Column10]],Query2[[#This Row],[Column11]])</f>
        <v>0</v>
      </c>
      <c r="Q873" s="101">
        <f>SUM(Query2[[#This Row],[Column12]],Query2[[#This Row],[Column13]])</f>
        <v>0</v>
      </c>
      <c r="R873" s="103">
        <f>(Query2[[#This Row],[Column4]]/D931)</f>
        <v>0</v>
      </c>
      <c r="S873" s="103" t="e">
        <f>(Query2[[#This Row],[Column15]]/O937)</f>
        <v>#DIV/0!</v>
      </c>
      <c r="T873" s="103" t="e">
        <f>(Query2[[#This Row],[Column14]]/N937)</f>
        <v>#DIV/0!</v>
      </c>
      <c r="U873" s="103">
        <f>(Query2[[#This Row],[Column9]]/I931)</f>
        <v>0</v>
      </c>
      <c r="V873" s="103" t="e">
        <f>(Query2[[#This Row],[Column17]]/Q937)</f>
        <v>#DIV/0!</v>
      </c>
      <c r="W873" s="103">
        <f>(Query2[[#This Row],[Column10]]+Query2[[#This Row],[Column11]]/J931+K931)</f>
        <v>3511</v>
      </c>
      <c r="X873" s="104">
        <f>(Query2[[#This Row],[Column5]]+Query2[[#This Row],[Column6]])</f>
        <v>0</v>
      </c>
      <c r="Y873" s="104">
        <f>(Query2[[#This Row],[Column7]]+Query2[[#This Row],[Column8]])</f>
        <v>0</v>
      </c>
      <c r="Z873" s="104">
        <f>(Query2[[#This Row],[Column10]]+Query2[[#This Row],[Column11]])</f>
        <v>0</v>
      </c>
      <c r="AA873" s="104">
        <f>(Query2[[#This Row],[Column12]]+Query2[[#This Row],[Column13]])</f>
        <v>0</v>
      </c>
      <c r="AB873" s="104">
        <f t="shared" si="258"/>
        <v>192598.3225304152</v>
      </c>
      <c r="AC873" s="104">
        <f t="shared" si="259"/>
        <v>5292.269273832233</v>
      </c>
      <c r="AD873" s="104">
        <f t="shared" si="260"/>
        <v>68044.584894484782</v>
      </c>
      <c r="AE873" s="104">
        <f t="shared" si="261"/>
        <v>3711.2022678384974</v>
      </c>
      <c r="AF873" s="104">
        <f>(Query2[[#This Row],[Column12]]+Query2[[#This Row],[Column13]]/I931)</f>
        <v>0</v>
      </c>
      <c r="AG873" s="104">
        <f t="shared" si="262"/>
        <v>5551.3527225236085</v>
      </c>
      <c r="AH873" s="102" t="s">
        <v>175</v>
      </c>
    </row>
    <row r="874" spans="1:34">
      <c r="A874" s="105" t="s">
        <v>205</v>
      </c>
      <c r="B874" s="101" t="s">
        <v>59</v>
      </c>
      <c r="C874" s="101" t="s">
        <v>91</v>
      </c>
      <c r="D874" s="101">
        <v>0</v>
      </c>
      <c r="E874" s="101">
        <v>0</v>
      </c>
      <c r="F874" s="101">
        <v>0</v>
      </c>
      <c r="G874" s="101">
        <v>0</v>
      </c>
      <c r="H874" s="101">
        <v>0</v>
      </c>
      <c r="I874" s="101">
        <v>126979</v>
      </c>
      <c r="J874" s="101">
        <v>1961</v>
      </c>
      <c r="K874" s="101">
        <v>21158</v>
      </c>
      <c r="L874" s="101">
        <v>64.243740000000003</v>
      </c>
      <c r="M874" s="101">
        <v>106.58893</v>
      </c>
      <c r="N874" s="101">
        <f>SUM(Query2[[#This Row],[Column5]],Query2[[#This Row],[Column6]])</f>
        <v>0</v>
      </c>
      <c r="O874" s="101">
        <f>SUM(Query2[[#This Row],[Column7]],Query2[[#This Row],[Column8]])</f>
        <v>0</v>
      </c>
      <c r="P874" s="101">
        <f>SUM(Query2[[#This Row],[Column10]],Query2[[#This Row],[Column11]])</f>
        <v>23119</v>
      </c>
      <c r="Q874" s="101">
        <f>SUM(Query2[[#This Row],[Column12]],Query2[[#This Row],[Column13]])</f>
        <v>170.83267000000001</v>
      </c>
      <c r="R874" s="103">
        <f>(Query2[[#This Row],[Column4]]/D932)</f>
        <v>0</v>
      </c>
      <c r="S874" s="103" t="e">
        <f>(Query2[[#This Row],[Column15]]/O938)</f>
        <v>#DIV/0!</v>
      </c>
      <c r="T874" s="103" t="e">
        <f>(Query2[[#This Row],[Column14]]/N938)</f>
        <v>#DIV/0!</v>
      </c>
      <c r="U874" s="103">
        <f>(Query2[[#This Row],[Column9]]/I932)</f>
        <v>0.12283860207834722</v>
      </c>
      <c r="V874" s="103">
        <f>(Query2[[#This Row],[Column17]]/Q938)</f>
        <v>0.92076764527415966</v>
      </c>
      <c r="W874" s="103">
        <f>(Query2[[#This Row],[Column10]]+Query2[[#This Row],[Column11]]/J932+K932)</f>
        <v>1896819.0180523002</v>
      </c>
      <c r="X874" s="104">
        <f>(Query2[[#This Row],[Column5]]+Query2[[#This Row],[Column6]])</f>
        <v>0</v>
      </c>
      <c r="Y874" s="104">
        <f>(Query2[[#This Row],[Column7]]+Query2[[#This Row],[Column8]])</f>
        <v>0</v>
      </c>
      <c r="Z874" s="104">
        <f>(Query2[[#This Row],[Column10]]+Query2[[#This Row],[Column11]])</f>
        <v>23119</v>
      </c>
      <c r="AA874" s="104">
        <f>(Query2[[#This Row],[Column12]]+Query2[[#This Row],[Column13]])</f>
        <v>170.83267000000001</v>
      </c>
      <c r="AB874" s="104">
        <f t="shared" si="258"/>
        <v>3847291.4362812131</v>
      </c>
      <c r="AC874" s="104">
        <f t="shared" si="259"/>
        <v>291.0101835439545</v>
      </c>
      <c r="AD874" s="104">
        <f t="shared" si="260"/>
        <v>5986.6032585893745</v>
      </c>
      <c r="AE874" s="104">
        <f t="shared" si="261"/>
        <v>1945474.5297956478</v>
      </c>
      <c r="AF874" s="104">
        <f>(Query2[[#This Row],[Column12]]+Query2[[#This Row],[Column13]]/I932)</f>
        <v>64.243843113390071</v>
      </c>
      <c r="AG874" s="104">
        <f t="shared" si="262"/>
        <v>1172040.8330724596</v>
      </c>
      <c r="AH874" s="102" t="s">
        <v>175</v>
      </c>
    </row>
    <row r="875" spans="1:34">
      <c r="A875" s="105" t="s">
        <v>205</v>
      </c>
      <c r="B875" s="101" t="s">
        <v>60</v>
      </c>
      <c r="C875" s="101" t="s">
        <v>91</v>
      </c>
      <c r="D875" s="101">
        <v>0</v>
      </c>
      <c r="E875" s="101">
        <v>0</v>
      </c>
      <c r="F875" s="101">
        <v>0</v>
      </c>
      <c r="G875" s="101">
        <v>0</v>
      </c>
      <c r="H875" s="101">
        <v>0</v>
      </c>
      <c r="I875" s="101">
        <v>63296303</v>
      </c>
      <c r="J875" s="101">
        <v>1635904</v>
      </c>
      <c r="K875" s="101">
        <v>2327074</v>
      </c>
      <c r="L875" s="101">
        <v>53575.627350000002</v>
      </c>
      <c r="M875" s="101">
        <v>19713.979780000001</v>
      </c>
      <c r="N875" s="101">
        <f>SUM(Query2[[#This Row],[Column5]],Query2[[#This Row],[Column6]])</f>
        <v>0</v>
      </c>
      <c r="O875" s="101">
        <f>SUM(Query2[[#This Row],[Column7]],Query2[[#This Row],[Column8]])</f>
        <v>0</v>
      </c>
      <c r="P875" s="101">
        <f>SUM(Query2[[#This Row],[Column10]],Query2[[#This Row],[Column11]])</f>
        <v>3962978</v>
      </c>
      <c r="Q875" s="101">
        <f>SUM(Query2[[#This Row],[Column12]],Query2[[#This Row],[Column13]])</f>
        <v>73289.607130000004</v>
      </c>
      <c r="R875" s="103" t="e">
        <f>(Query2[[#This Row],[Column4]]/D933)</f>
        <v>#DIV/0!</v>
      </c>
      <c r="S875" s="103" t="e">
        <f>(Query2[[#This Row],[Column15]]/O939)</f>
        <v>#DIV/0!</v>
      </c>
      <c r="T875" s="103" t="e">
        <f>(Query2[[#This Row],[Column14]]/N939)</f>
        <v>#DIV/0!</v>
      </c>
      <c r="U875" s="103" t="e">
        <f>(Query2[[#This Row],[Column9]]/I933)</f>
        <v>#DIV/0!</v>
      </c>
      <c r="V875" s="103">
        <f>(Query2[[#This Row],[Column17]]/Q939)</f>
        <v>0.92450434530333447</v>
      </c>
      <c r="W875" s="103" t="e">
        <f>(Query2[[#This Row],[Column10]]+Query2[[#This Row],[Column11]]/J933+K933)</f>
        <v>#DIV/0!</v>
      </c>
      <c r="X875" s="104">
        <f>(Query2[[#This Row],[Column5]]+Query2[[#This Row],[Column6]])</f>
        <v>0</v>
      </c>
      <c r="Y875" s="104">
        <f>(Query2[[#This Row],[Column7]]+Query2[[#This Row],[Column8]])</f>
        <v>0</v>
      </c>
      <c r="Z875" s="104">
        <f>(Query2[[#This Row],[Column10]]+Query2[[#This Row],[Column11]])</f>
        <v>3962978</v>
      </c>
      <c r="AA875" s="104">
        <f>(Query2[[#This Row],[Column12]]+Query2[[#This Row],[Column13]])</f>
        <v>73289.607130000004</v>
      </c>
      <c r="AB875" s="104" t="e">
        <f t="shared" si="258"/>
        <v>#DIV/0!</v>
      </c>
      <c r="AC875" s="104" t="e">
        <f t="shared" si="259"/>
        <v>#DIV/0!</v>
      </c>
      <c r="AD875" s="104" t="e">
        <f t="shared" si="260"/>
        <v>#DIV/0!</v>
      </c>
      <c r="AE875" s="104" t="e">
        <f t="shared" si="261"/>
        <v>#DIV/0!</v>
      </c>
      <c r="AF875" s="104" t="e">
        <f>(Query2[[#This Row],[Column12]]+Query2[[#This Row],[Column13]]/I933)</f>
        <v>#DIV/0!</v>
      </c>
      <c r="AG875" s="104" t="e">
        <f t="shared" si="262"/>
        <v>#DIV/0!</v>
      </c>
      <c r="AH875" s="102" t="s">
        <v>175</v>
      </c>
    </row>
    <row r="876" spans="1:34">
      <c r="A876" s="105" t="s">
        <v>205</v>
      </c>
      <c r="B876" s="101" t="s">
        <v>92</v>
      </c>
      <c r="C876" s="101" t="s">
        <v>91</v>
      </c>
      <c r="D876" s="101"/>
      <c r="E876" s="101"/>
      <c r="F876" s="101"/>
      <c r="G876" s="101"/>
      <c r="H876" s="101"/>
      <c r="I876" s="101"/>
      <c r="J876" s="101"/>
      <c r="K876" s="101"/>
      <c r="L876" s="101"/>
      <c r="M876" s="101"/>
      <c r="N876" s="101">
        <f>SUM(Query2[[#This Row],[Column5]],Query2[[#This Row],[Column6]])</f>
        <v>0</v>
      </c>
      <c r="O876" s="101">
        <f>SUM(Query2[[#This Row],[Column7]],Query2[[#This Row],[Column8]])</f>
        <v>0</v>
      </c>
      <c r="P876" s="101">
        <f>SUM(Query2[[#This Row],[Column10]],Query2[[#This Row],[Column11]])</f>
        <v>0</v>
      </c>
      <c r="Q876" s="101">
        <f>SUM(Query2[[#This Row],[Column12]],Query2[[#This Row],[Column13]])</f>
        <v>0</v>
      </c>
      <c r="R876" s="103" t="e">
        <f>(Query2[[#This Row],[Column4]]/D934)</f>
        <v>#DIV/0!</v>
      </c>
      <c r="S876" s="103">
        <f>(Query2[[#This Row],[Column15]]/O940)</f>
        <v>0</v>
      </c>
      <c r="T876" s="103">
        <f>(Query2[[#This Row],[Column14]]/N940)</f>
        <v>0</v>
      </c>
      <c r="U876" s="103">
        <f>(Query2[[#This Row],[Column9]]/I934)</f>
        <v>0</v>
      </c>
      <c r="V876" s="103">
        <f>(Query2[[#This Row],[Column17]]/Q940)</f>
        <v>0</v>
      </c>
      <c r="W876" s="103" t="e">
        <f>(Query2[[#This Row],[Column10]]+Query2[[#This Row],[Column11]]/J934+K934)</f>
        <v>#DIV/0!</v>
      </c>
      <c r="X876" s="104">
        <f>(Query2[[#This Row],[Column5]]+Query2[[#This Row],[Column6]])</f>
        <v>0</v>
      </c>
      <c r="Y876" s="104">
        <f>(Query2[[#This Row],[Column7]]+Query2[[#This Row],[Column8]])</f>
        <v>0</v>
      </c>
      <c r="Z876" s="104">
        <f>(Query2[[#This Row],[Column10]]+Query2[[#This Row],[Column11]])</f>
        <v>0</v>
      </c>
      <c r="AA876" s="104">
        <f>(Query2[[#This Row],[Column12]]+Query2[[#This Row],[Column13]])</f>
        <v>0</v>
      </c>
      <c r="AB876" s="104" t="e">
        <f t="shared" si="258"/>
        <v>#DIV/0!</v>
      </c>
      <c r="AC876" s="104" t="e">
        <f t="shared" si="259"/>
        <v>#DIV/0!</v>
      </c>
      <c r="AD876" s="104" t="e">
        <f t="shared" si="260"/>
        <v>#DIV/0!</v>
      </c>
      <c r="AE876" s="104" t="e">
        <f t="shared" si="261"/>
        <v>#DIV/0!</v>
      </c>
      <c r="AF876" s="104">
        <f>(Query2[[#This Row],[Column12]]+Query2[[#This Row],[Column13]]/I934)</f>
        <v>0</v>
      </c>
      <c r="AG876" s="104">
        <f t="shared" si="262"/>
        <v>0.2348019719367534</v>
      </c>
      <c r="AH876" s="102" t="s">
        <v>175</v>
      </c>
    </row>
    <row r="877" spans="1:34">
      <c r="A877" s="105" t="s">
        <v>205</v>
      </c>
      <c r="B877" s="101" t="s">
        <v>61</v>
      </c>
      <c r="C877" s="101" t="s">
        <v>91</v>
      </c>
      <c r="D877" s="101">
        <v>10722</v>
      </c>
      <c r="E877" s="101">
        <v>339</v>
      </c>
      <c r="F877" s="101">
        <v>30071</v>
      </c>
      <c r="G877" s="101">
        <v>12.034000000000001</v>
      </c>
      <c r="H877" s="101">
        <v>773.1669703</v>
      </c>
      <c r="I877" s="101">
        <v>1500972</v>
      </c>
      <c r="J877" s="101">
        <v>643030</v>
      </c>
      <c r="K877" s="101">
        <v>340887</v>
      </c>
      <c r="L877" s="101">
        <v>42712.924376299998</v>
      </c>
      <c r="M877" s="101">
        <v>8419.0043987000063</v>
      </c>
      <c r="N877" s="101">
        <f>SUM(Query2[[#This Row],[Column5]],Query2[[#This Row],[Column6]])</f>
        <v>30410</v>
      </c>
      <c r="O877" s="101">
        <f>SUM(Query2[[#This Row],[Column7]],Query2[[#This Row],[Column8]])</f>
        <v>785.20097029999999</v>
      </c>
      <c r="P877" s="101">
        <f>SUM(Query2[[#This Row],[Column10]],Query2[[#This Row],[Column11]])</f>
        <v>983917</v>
      </c>
      <c r="Q877" s="101">
        <f>SUM(Query2[[#This Row],[Column12]],Query2[[#This Row],[Column13]])</f>
        <v>51131.928775000008</v>
      </c>
      <c r="R877" s="103" t="e">
        <f>(Query2[[#This Row],[Column4]]/D935)</f>
        <v>#DIV/0!</v>
      </c>
      <c r="S877" s="103" t="e">
        <f>(Query2[[#This Row],[Column15]]/O941)</f>
        <v>#DIV/0!</v>
      </c>
      <c r="T877" s="103" t="e">
        <f>(Query2[[#This Row],[Column14]]/N941)</f>
        <v>#DIV/0!</v>
      </c>
      <c r="U877" s="103">
        <f>(Query2[[#This Row],[Column9]]/I935)</f>
        <v>0.66222031038019924</v>
      </c>
      <c r="V877" s="103">
        <f>(Query2[[#This Row],[Column17]]/Q941)</f>
        <v>7.5108210576951695</v>
      </c>
      <c r="W877" s="103">
        <f>(Query2[[#This Row],[Column10]]+Query2[[#This Row],[Column11]]/J935+K935)</f>
        <v>831353.44907264085</v>
      </c>
      <c r="X877" s="104">
        <f>(Query2[[#This Row],[Column5]]+Query2[[#This Row],[Column6]])</f>
        <v>30410</v>
      </c>
      <c r="Y877" s="104">
        <f>(Query2[[#This Row],[Column7]]+Query2[[#This Row],[Column8]])</f>
        <v>785.20097029999999</v>
      </c>
      <c r="Z877" s="104">
        <f>(Query2[[#This Row],[Column10]]+Query2[[#This Row],[Column11]])</f>
        <v>983917</v>
      </c>
      <c r="AA877" s="104">
        <f>(Query2[[#This Row],[Column12]]+Query2[[#This Row],[Column13]])</f>
        <v>51131.928775000008</v>
      </c>
      <c r="AB877" s="104" t="e">
        <f t="shared" si="258"/>
        <v>#DIV/0!</v>
      </c>
      <c r="AC877" s="104" t="e">
        <f t="shared" si="259"/>
        <v>#DIV/0!</v>
      </c>
      <c r="AD877" s="104" t="e">
        <f t="shared" si="260"/>
        <v>#DIV/0!</v>
      </c>
      <c r="AE877" s="104">
        <f t="shared" si="261"/>
        <v>210930.09900959421</v>
      </c>
      <c r="AF877" s="104">
        <f>(Query2[[#This Row],[Column12]]+Query2[[#This Row],[Column13]]/I935)</f>
        <v>42712.928090716858</v>
      </c>
      <c r="AG877" s="104">
        <f t="shared" si="262"/>
        <v>759091.08308703662</v>
      </c>
      <c r="AH877" s="102" t="s">
        <v>175</v>
      </c>
    </row>
    <row r="878" spans="1:34">
      <c r="A878" s="105" t="s">
        <v>205</v>
      </c>
      <c r="B878" s="101" t="s">
        <v>62</v>
      </c>
      <c r="C878" s="101" t="s">
        <v>91</v>
      </c>
      <c r="D878" s="101">
        <v>0</v>
      </c>
      <c r="E878" s="101">
        <v>0</v>
      </c>
      <c r="F878" s="101">
        <v>0</v>
      </c>
      <c r="G878" s="101">
        <v>0</v>
      </c>
      <c r="H878" s="101">
        <v>0</v>
      </c>
      <c r="I878" s="101">
        <v>150171</v>
      </c>
      <c r="J878" s="101">
        <v>95395</v>
      </c>
      <c r="K878" s="101">
        <v>62942</v>
      </c>
      <c r="L878" s="101">
        <v>4780.9579400000002</v>
      </c>
      <c r="M878" s="101">
        <v>1172.732278</v>
      </c>
      <c r="N878" s="101">
        <f>SUM(Query2[[#This Row],[Column5]],Query2[[#This Row],[Column6]])</f>
        <v>0</v>
      </c>
      <c r="O878" s="101">
        <f>SUM(Query2[[#This Row],[Column7]],Query2[[#This Row],[Column8]])</f>
        <v>0</v>
      </c>
      <c r="P878" s="101">
        <f>SUM(Query2[[#This Row],[Column10]],Query2[[#This Row],[Column11]])</f>
        <v>158337</v>
      </c>
      <c r="Q878" s="101">
        <f>SUM(Query2[[#This Row],[Column12]],Query2[[#This Row],[Column13]])</f>
        <v>5953.6902179999997</v>
      </c>
      <c r="R878" s="103" t="e">
        <f>(Query2[[#This Row],[Column4]]/D936)</f>
        <v>#DIV/0!</v>
      </c>
      <c r="S878" s="103" t="e">
        <f>(Query2[[#This Row],[Column15]]/O942)</f>
        <v>#DIV/0!</v>
      </c>
      <c r="T878" s="103" t="e">
        <f>(Query2[[#This Row],[Column14]]/N942)</f>
        <v>#DIV/0!</v>
      </c>
      <c r="U878" s="103">
        <f>(Query2[[#This Row],[Column9]]/I936)</f>
        <v>0.13502570659415949</v>
      </c>
      <c r="V878" s="103">
        <f>(Query2[[#This Row],[Column17]]/Q942)</f>
        <v>0.13929062017468108</v>
      </c>
      <c r="W878" s="103" t="e">
        <f>(Query2[[#This Row],[Column10]]+Query2[[#This Row],[Column11]]/J936+K936)</f>
        <v>#DIV/0!</v>
      </c>
      <c r="X878" s="104">
        <f>(Query2[[#This Row],[Column5]]+Query2[[#This Row],[Column6]])</f>
        <v>0</v>
      </c>
      <c r="Y878" s="104">
        <f>(Query2[[#This Row],[Column7]]+Query2[[#This Row],[Column8]])</f>
        <v>0</v>
      </c>
      <c r="Z878" s="104">
        <f>(Query2[[#This Row],[Column10]]+Query2[[#This Row],[Column11]])</f>
        <v>158337</v>
      </c>
      <c r="AA878" s="104">
        <f>(Query2[[#This Row],[Column12]]+Query2[[#This Row],[Column13]])</f>
        <v>5953.6902179999997</v>
      </c>
      <c r="AB878" s="104" t="e">
        <f t="shared" si="258"/>
        <v>#DIV/0!</v>
      </c>
      <c r="AC878" s="104" t="e">
        <f t="shared" si="259"/>
        <v>#DIV/0!</v>
      </c>
      <c r="AD878" s="104" t="e">
        <f t="shared" si="260"/>
        <v>#DIV/0!</v>
      </c>
      <c r="AE878" s="104" t="e">
        <f t="shared" si="261"/>
        <v>#DIV/0!</v>
      </c>
      <c r="AF878" s="104">
        <f>(Query2[[#This Row],[Column12]]+Query2[[#This Row],[Column13]]/I936)</f>
        <v>4780.9589944579484</v>
      </c>
      <c r="AG878" s="104">
        <f t="shared" si="262"/>
        <v>0.21138750869924094</v>
      </c>
      <c r="AH878" s="102" t="s">
        <v>175</v>
      </c>
    </row>
    <row r="879" spans="1:34">
      <c r="A879" s="105" t="s">
        <v>205</v>
      </c>
      <c r="B879" s="101" t="s">
        <v>63</v>
      </c>
      <c r="C879" s="101" t="s">
        <v>91</v>
      </c>
      <c r="D879" s="101">
        <v>0</v>
      </c>
      <c r="E879" s="101">
        <v>0</v>
      </c>
      <c r="F879" s="101">
        <v>0</v>
      </c>
      <c r="G879" s="101">
        <v>0</v>
      </c>
      <c r="H879" s="101">
        <v>0</v>
      </c>
      <c r="I879" s="101">
        <v>2551717</v>
      </c>
      <c r="J879" s="101">
        <v>692365</v>
      </c>
      <c r="K879" s="101">
        <v>55994</v>
      </c>
      <c r="L879" s="101">
        <v>32900.41936</v>
      </c>
      <c r="M879" s="101">
        <v>549.03072659999998</v>
      </c>
      <c r="N879" s="101">
        <f>SUM(Query2[[#This Row],[Column5]],Query2[[#This Row],[Column6]])</f>
        <v>0</v>
      </c>
      <c r="O879" s="101">
        <f>SUM(Query2[[#This Row],[Column7]],Query2[[#This Row],[Column8]])</f>
        <v>0</v>
      </c>
      <c r="P879" s="101">
        <f>SUM(Query2[[#This Row],[Column10]],Query2[[#This Row],[Column11]])</f>
        <v>748359</v>
      </c>
      <c r="Q879" s="101">
        <f>SUM(Query2[[#This Row],[Column12]],Query2[[#This Row],[Column13]])</f>
        <v>33449.450086600002</v>
      </c>
      <c r="R879" s="103" t="e">
        <f>(Query2[[#This Row],[Column4]]/D937)</f>
        <v>#DIV/0!</v>
      </c>
      <c r="S879" s="103" t="e">
        <f>(Query2[[#This Row],[Column15]]/O943)</f>
        <v>#DIV/0!</v>
      </c>
      <c r="T879" s="103" t="e">
        <f>(Query2[[#This Row],[Column14]]/N943)</f>
        <v>#DIV/0!</v>
      </c>
      <c r="U879" s="103" t="e">
        <f>(Query2[[#This Row],[Column9]]/I937)</f>
        <v>#DIV/0!</v>
      </c>
      <c r="V879" s="103">
        <f>(Query2[[#This Row],[Column17]]/Q943)</f>
        <v>0.83054651714631178</v>
      </c>
      <c r="W879" s="103" t="e">
        <f>(Query2[[#This Row],[Column10]]+Query2[[#This Row],[Column11]]/J937+K937)</f>
        <v>#DIV/0!</v>
      </c>
      <c r="X879" s="104">
        <f>(Query2[[#This Row],[Column5]]+Query2[[#This Row],[Column6]])</f>
        <v>0</v>
      </c>
      <c r="Y879" s="104">
        <f>(Query2[[#This Row],[Column7]]+Query2[[#This Row],[Column8]])</f>
        <v>0</v>
      </c>
      <c r="Z879" s="104">
        <f>(Query2[[#This Row],[Column10]]+Query2[[#This Row],[Column11]])</f>
        <v>748359</v>
      </c>
      <c r="AA879" s="104">
        <f>(Query2[[#This Row],[Column12]]+Query2[[#This Row],[Column13]])</f>
        <v>33449.450086600002</v>
      </c>
      <c r="AB879" s="104" t="e">
        <f t="shared" si="258"/>
        <v>#DIV/0!</v>
      </c>
      <c r="AC879" s="104" t="e">
        <f t="shared" si="259"/>
        <v>#DIV/0!</v>
      </c>
      <c r="AD879" s="104" t="e">
        <f t="shared" si="260"/>
        <v>#DIV/0!</v>
      </c>
      <c r="AE879" s="104" t="e">
        <f t="shared" si="261"/>
        <v>#DIV/0!</v>
      </c>
      <c r="AF879" s="104" t="e">
        <f>(Query2[[#This Row],[Column12]]+Query2[[#This Row],[Column13]]/I937)</f>
        <v>#DIV/0!</v>
      </c>
      <c r="AG879" s="104" t="e">
        <f t="shared" si="262"/>
        <v>#DIV/0!</v>
      </c>
      <c r="AH879" s="102" t="s">
        <v>175</v>
      </c>
    </row>
    <row r="880" spans="1:34">
      <c r="A880" s="105" t="s">
        <v>205</v>
      </c>
      <c r="B880" s="101" t="s">
        <v>64</v>
      </c>
      <c r="C880" s="101" t="s">
        <v>91</v>
      </c>
      <c r="D880" s="101">
        <v>0</v>
      </c>
      <c r="E880" s="101">
        <v>0</v>
      </c>
      <c r="F880" s="101">
        <v>0</v>
      </c>
      <c r="G880" s="101">
        <v>0</v>
      </c>
      <c r="H880" s="101">
        <v>0</v>
      </c>
      <c r="I880" s="101">
        <v>1106576</v>
      </c>
      <c r="J880" s="101">
        <v>779713</v>
      </c>
      <c r="K880" s="101">
        <v>295790</v>
      </c>
      <c r="L880" s="101">
        <v>20384.379000000001</v>
      </c>
      <c r="M880" s="101">
        <v>17249.150902900001</v>
      </c>
      <c r="N880" s="101">
        <f>SUM(Query2[[#This Row],[Column5]],Query2[[#This Row],[Column6]])</f>
        <v>0</v>
      </c>
      <c r="O880" s="101">
        <f>SUM(Query2[[#This Row],[Column7]],Query2[[#This Row],[Column8]])</f>
        <v>0</v>
      </c>
      <c r="P880" s="101">
        <f>SUM(Query2[[#This Row],[Column10]],Query2[[#This Row],[Column11]])</f>
        <v>1075503</v>
      </c>
      <c r="Q880" s="101">
        <f>SUM(Query2[[#This Row],[Column12]],Query2[[#This Row],[Column13]])</f>
        <v>37633.529902900002</v>
      </c>
      <c r="R880" s="103" t="e">
        <f>(Query2[[#This Row],[Column4]]/D938)</f>
        <v>#DIV/0!</v>
      </c>
      <c r="S880" s="103" t="e">
        <f>(Query2[[#This Row],[Column15]]/O944)</f>
        <v>#DIV/0!</v>
      </c>
      <c r="T880" s="103" t="e">
        <f>(Query2[[#This Row],[Column14]]/N944)</f>
        <v>#DIV/0!</v>
      </c>
      <c r="U880" s="103">
        <f>(Query2[[#This Row],[Column9]]/I938)</f>
        <v>8.134375206745224</v>
      </c>
      <c r="V880" s="103">
        <f>(Query2[[#This Row],[Column17]]/Q944)</f>
        <v>0.72239671260950689</v>
      </c>
      <c r="W880" s="103">
        <f>(Query2[[#This Row],[Column10]]+Query2[[#This Row],[Column11]]/J938+K938)</f>
        <v>801717.86515912903</v>
      </c>
      <c r="X880" s="104">
        <f>(Query2[[#This Row],[Column5]]+Query2[[#This Row],[Column6]])</f>
        <v>0</v>
      </c>
      <c r="Y880" s="104">
        <f>(Query2[[#This Row],[Column7]]+Query2[[#This Row],[Column8]])</f>
        <v>0</v>
      </c>
      <c r="Z880" s="104">
        <f>(Query2[[#This Row],[Column10]]+Query2[[#This Row],[Column11]])</f>
        <v>1075503</v>
      </c>
      <c r="AA880" s="104">
        <f>(Query2[[#This Row],[Column12]]+Query2[[#This Row],[Column13]])</f>
        <v>37633.529902900002</v>
      </c>
      <c r="AB880" s="104" t="e">
        <f t="shared" si="258"/>
        <v>#DIV/0!</v>
      </c>
      <c r="AC880" s="104" t="e">
        <f t="shared" si="259"/>
        <v>#DIV/0!</v>
      </c>
      <c r="AD880" s="104" t="e">
        <f t="shared" si="260"/>
        <v>#DIV/0!</v>
      </c>
      <c r="AE880" s="104">
        <f t="shared" si="261"/>
        <v>21963.059428742337</v>
      </c>
      <c r="AF880" s="104">
        <f>(Query2[[#This Row],[Column12]]+Query2[[#This Row],[Column13]]/I938)</f>
        <v>20384.505797495556</v>
      </c>
      <c r="AG880" s="104">
        <f t="shared" si="262"/>
        <v>2388.1608459463232</v>
      </c>
      <c r="AH880" s="102" t="s">
        <v>175</v>
      </c>
    </row>
    <row r="881" spans="1:34">
      <c r="A881" s="105" t="s">
        <v>205</v>
      </c>
      <c r="B881" s="101" t="s">
        <v>65</v>
      </c>
      <c r="C881" s="101" t="s">
        <v>91</v>
      </c>
      <c r="D881" s="101">
        <v>0</v>
      </c>
      <c r="E881" s="101">
        <v>0</v>
      </c>
      <c r="F881" s="101">
        <v>0</v>
      </c>
      <c r="G881" s="101">
        <v>0</v>
      </c>
      <c r="H881" s="101">
        <v>0</v>
      </c>
      <c r="I881" s="101">
        <v>3693831</v>
      </c>
      <c r="J881" s="101">
        <v>872884</v>
      </c>
      <c r="K881" s="101">
        <v>226272</v>
      </c>
      <c r="L881" s="101">
        <v>41963.659650000001</v>
      </c>
      <c r="M881" s="101">
        <v>2019.4424600999998</v>
      </c>
      <c r="N881" s="101">
        <f>SUM(Query2[[#This Row],[Column5]],Query2[[#This Row],[Column6]])</f>
        <v>0</v>
      </c>
      <c r="O881" s="101">
        <f>SUM(Query2[[#This Row],[Column7]],Query2[[#This Row],[Column8]])</f>
        <v>0</v>
      </c>
      <c r="P881" s="101">
        <f>SUM(Query2[[#This Row],[Column10]],Query2[[#This Row],[Column11]])</f>
        <v>1099156</v>
      </c>
      <c r="Q881" s="101">
        <f>SUM(Query2[[#This Row],[Column12]],Query2[[#This Row],[Column13]])</f>
        <v>43983.102110100001</v>
      </c>
      <c r="R881" s="103" t="e">
        <f>(Query2[[#This Row],[Column4]]/D939)</f>
        <v>#DIV/0!</v>
      </c>
      <c r="S881" s="103" t="e">
        <f>(Query2[[#This Row],[Column15]]/O945)</f>
        <v>#DIV/0!</v>
      </c>
      <c r="T881" s="103" t="e">
        <f>(Query2[[#This Row],[Column14]]/N945)</f>
        <v>#DIV/0!</v>
      </c>
      <c r="U881" s="103">
        <f>(Query2[[#This Row],[Column9]]/I939)</f>
        <v>5.7915244609108539E-2</v>
      </c>
      <c r="V881" s="103">
        <f>(Query2[[#This Row],[Column17]]/Q945)</f>
        <v>1.7106328834500046</v>
      </c>
      <c r="W881" s="103">
        <f>(Query2[[#This Row],[Column10]]+Query2[[#This Row],[Column11]]/J939+K939)</f>
        <v>3404711.1276966776</v>
      </c>
      <c r="X881" s="104">
        <f>(Query2[[#This Row],[Column5]]+Query2[[#This Row],[Column6]])</f>
        <v>0</v>
      </c>
      <c r="Y881" s="104">
        <f>(Query2[[#This Row],[Column7]]+Query2[[#This Row],[Column8]])</f>
        <v>0</v>
      </c>
      <c r="Z881" s="104">
        <f>(Query2[[#This Row],[Column10]]+Query2[[#This Row],[Column11]])</f>
        <v>1099156</v>
      </c>
      <c r="AA881" s="104">
        <f>(Query2[[#This Row],[Column12]]+Query2[[#This Row],[Column13]])</f>
        <v>43983.102110100001</v>
      </c>
      <c r="AB881" s="104" t="e">
        <f t="shared" si="258"/>
        <v>#DIV/0!</v>
      </c>
      <c r="AC881" s="104" t="e">
        <f t="shared" si="259"/>
        <v>#DIV/0!</v>
      </c>
      <c r="AD881" s="104" t="e">
        <f t="shared" si="260"/>
        <v>#DIV/0!</v>
      </c>
      <c r="AE881" s="104">
        <f t="shared" si="261"/>
        <v>2588911.9215626954</v>
      </c>
      <c r="AF881" s="104">
        <f>(Query2[[#This Row],[Column12]]+Query2[[#This Row],[Column13]]/I939)</f>
        <v>41963.659681662655</v>
      </c>
      <c r="AG881" s="104">
        <f t="shared" si="262"/>
        <v>1771949.0396962883</v>
      </c>
      <c r="AH881" s="102" t="s">
        <v>175</v>
      </c>
    </row>
    <row r="882" spans="1:34">
      <c r="A882" s="105" t="s">
        <v>205</v>
      </c>
      <c r="B882" s="101" t="s">
        <v>66</v>
      </c>
      <c r="C882" s="101" t="s">
        <v>91</v>
      </c>
      <c r="D882" s="101">
        <v>0</v>
      </c>
      <c r="E882" s="101">
        <v>0</v>
      </c>
      <c r="F882" s="101">
        <v>0</v>
      </c>
      <c r="G882" s="101">
        <v>0</v>
      </c>
      <c r="H882" s="101">
        <v>0</v>
      </c>
      <c r="I882" s="101">
        <v>1896462</v>
      </c>
      <c r="J882" s="101">
        <v>437018</v>
      </c>
      <c r="K882" s="101">
        <v>99394</v>
      </c>
      <c r="L882" s="101">
        <v>22586.489000000001</v>
      </c>
      <c r="M882" s="101">
        <v>1215.3913849999999</v>
      </c>
      <c r="N882" s="101">
        <f>SUM(Query2[[#This Row],[Column5]],Query2[[#This Row],[Column6]])</f>
        <v>0</v>
      </c>
      <c r="O882" s="101">
        <f>SUM(Query2[[#This Row],[Column7]],Query2[[#This Row],[Column8]])</f>
        <v>0</v>
      </c>
      <c r="P882" s="101">
        <f>SUM(Query2[[#This Row],[Column10]],Query2[[#This Row],[Column11]])</f>
        <v>536412</v>
      </c>
      <c r="Q882" s="101">
        <f>SUM(Query2[[#This Row],[Column12]],Query2[[#This Row],[Column13]])</f>
        <v>23801.880385</v>
      </c>
      <c r="R882" s="103" t="e">
        <f>(Query2[[#This Row],[Column4]]/#REF!)</f>
        <v>#REF!</v>
      </c>
      <c r="S882" s="103" t="e">
        <f>(Query2[[#This Row],[Column15]]/O946)</f>
        <v>#DIV/0!</v>
      </c>
      <c r="T882" s="103" t="e">
        <f>(Query2[[#This Row],[Column14]]/N946)</f>
        <v>#DIV/0!</v>
      </c>
      <c r="U882" s="103" t="e">
        <f>(Query2[[#This Row],[Column9]]/#REF!)</f>
        <v>#REF!</v>
      </c>
      <c r="V882" s="103">
        <f>(Query2[[#This Row],[Column17]]/Q946)</f>
        <v>13.790182202503912</v>
      </c>
      <c r="W882" s="103" t="e">
        <f>(Query2[[#This Row],[Column10]]+Query2[[#This Row],[Column11]]/#REF!+#REF!)</f>
        <v>#REF!</v>
      </c>
      <c r="X882" s="104">
        <f>(Query2[[#This Row],[Column5]]+Query2[[#This Row],[Column6]])</f>
        <v>0</v>
      </c>
      <c r="Y882" s="104">
        <f>(Query2[[#This Row],[Column7]]+Query2[[#This Row],[Column8]])</f>
        <v>0</v>
      </c>
      <c r="Z882" s="104">
        <f>(Query2[[#This Row],[Column10]]+Query2[[#This Row],[Column11]])</f>
        <v>536412</v>
      </c>
      <c r="AA882" s="104">
        <f>(Query2[[#This Row],[Column12]]+Query2[[#This Row],[Column13]])</f>
        <v>23801.880385</v>
      </c>
      <c r="AB882" s="104" t="e">
        <f>(#REF!+#REF!/#REF!+#REF!)</f>
        <v>#REF!</v>
      </c>
      <c r="AC882" s="104" t="e">
        <f>(#REF!+#REF!/#REF!)</f>
        <v>#REF!</v>
      </c>
      <c r="AD882" s="104" t="e">
        <f>(#REF!+#REF!/#REF!)</f>
        <v>#REF!</v>
      </c>
      <c r="AE882" s="104" t="e">
        <f>(#REF!+#REF!/#REF!+#REF!)</f>
        <v>#REF!</v>
      </c>
      <c r="AF882" s="104" t="e">
        <f>(Query2[[#This Row],[Column12]]+Query2[[#This Row],[Column13]]/#REF!)</f>
        <v>#REF!</v>
      </c>
      <c r="AG882" s="104" t="e">
        <f>(#REF!+#REF!/#REF!)</f>
        <v>#REF!</v>
      </c>
      <c r="AH882" s="102" t="s">
        <v>175</v>
      </c>
    </row>
    <row r="883" spans="1:34">
      <c r="A883" s="105" t="s">
        <v>205</v>
      </c>
      <c r="B883" s="101" t="s">
        <v>67</v>
      </c>
      <c r="C883" s="101" t="s">
        <v>91</v>
      </c>
      <c r="D883" s="101">
        <v>0</v>
      </c>
      <c r="E883" s="101">
        <v>0</v>
      </c>
      <c r="F883" s="101">
        <v>0</v>
      </c>
      <c r="G883" s="101">
        <v>0</v>
      </c>
      <c r="H883" s="101">
        <v>0</v>
      </c>
      <c r="I883" s="101">
        <v>240799</v>
      </c>
      <c r="J883" s="101">
        <v>30859</v>
      </c>
      <c r="K883" s="101">
        <v>17713</v>
      </c>
      <c r="L883" s="101">
        <v>1232.9310499999999</v>
      </c>
      <c r="M883" s="101">
        <v>203.76030940000001</v>
      </c>
      <c r="N883" s="101">
        <f>SUM(Query2[[#This Row],[Column5]],Query2[[#This Row],[Column6]])</f>
        <v>0</v>
      </c>
      <c r="O883" s="101">
        <f>SUM(Query2[[#This Row],[Column7]],Query2[[#This Row],[Column8]])</f>
        <v>0</v>
      </c>
      <c r="P883" s="101">
        <f>SUM(Query2[[#This Row],[Column10]],Query2[[#This Row],[Column11]])</f>
        <v>48572</v>
      </c>
      <c r="Q883" s="101">
        <f>SUM(Query2[[#This Row],[Column12]],Query2[[#This Row],[Column13]])</f>
        <v>1436.6913594</v>
      </c>
      <c r="R883" s="103">
        <f>(Query2[[#This Row],[Column4]]/D940)</f>
        <v>0</v>
      </c>
      <c r="S883" s="103" t="e">
        <f>(Query2[[#This Row],[Column15]]/O947)</f>
        <v>#DIV/0!</v>
      </c>
      <c r="T883" s="103" t="e">
        <f>(Query2[[#This Row],[Column14]]/N947)</f>
        <v>#DIV/0!</v>
      </c>
      <c r="U883" s="103">
        <f>(Query2[[#This Row],[Column9]]/I940)</f>
        <v>0.15915102358062208</v>
      </c>
      <c r="V883" s="103">
        <f>(Query2[[#This Row],[Column17]]/Q947)</f>
        <v>0.20732656586790915</v>
      </c>
      <c r="W883" s="103">
        <f>(Query2[[#This Row],[Column10]]+Query2[[#This Row],[Column11]]/J940+K940)</f>
        <v>404933.02444591961</v>
      </c>
      <c r="X883" s="104">
        <f>(Query2[[#This Row],[Column5]]+Query2[[#This Row],[Column6]])</f>
        <v>0</v>
      </c>
      <c r="Y883" s="104">
        <f>(Query2[[#This Row],[Column7]]+Query2[[#This Row],[Column8]])</f>
        <v>0</v>
      </c>
      <c r="Z883" s="104">
        <f>(Query2[[#This Row],[Column10]]+Query2[[#This Row],[Column11]])</f>
        <v>48572</v>
      </c>
      <c r="AA883" s="104">
        <f>(Query2[[#This Row],[Column12]]+Query2[[#This Row],[Column13]])</f>
        <v>1436.6913594</v>
      </c>
      <c r="AB883" s="104">
        <f t="shared" ref="AB883:AB890" si="263">(G940+H940/E940+F940)</f>
        <v>38216.346739366782</v>
      </c>
      <c r="AC883" s="104">
        <f t="shared" ref="AC883:AC890" si="264">(G940+H940/D940)</f>
        <v>12.188414361694793</v>
      </c>
      <c r="AD883" s="104">
        <f t="shared" ref="AD883:AD890" si="265">(E940+F940/D940)</f>
        <v>301.37554122117172</v>
      </c>
      <c r="AE883" s="104">
        <f t="shared" ref="AE883:AE890" si="266">(L940+M940/J940+K940)</f>
        <v>422865.90565416543</v>
      </c>
      <c r="AF883" s="104">
        <f>(Query2[[#This Row],[Column12]]+Query2[[#This Row],[Column13]]/I940)</f>
        <v>1232.9311846710816</v>
      </c>
      <c r="AG883" s="104">
        <f t="shared" ref="AG883:AG890" si="267">(J940+K940/I940)</f>
        <v>724579.24723632575</v>
      </c>
      <c r="AH883" s="102" t="s">
        <v>175</v>
      </c>
    </row>
    <row r="884" spans="1:34">
      <c r="A884" s="105" t="s">
        <v>205</v>
      </c>
      <c r="B884" s="101" t="s">
        <v>68</v>
      </c>
      <c r="C884" s="101" t="s">
        <v>91</v>
      </c>
      <c r="D884" s="101">
        <v>0</v>
      </c>
      <c r="E884" s="101">
        <v>0</v>
      </c>
      <c r="F884" s="101">
        <v>0</v>
      </c>
      <c r="G884" s="101">
        <v>0</v>
      </c>
      <c r="H884" s="101">
        <v>0</v>
      </c>
      <c r="I884" s="101">
        <v>207925</v>
      </c>
      <c r="J884" s="101">
        <v>81639</v>
      </c>
      <c r="K884" s="101">
        <v>31999</v>
      </c>
      <c r="L884" s="101">
        <v>3750.0238100000001</v>
      </c>
      <c r="M884" s="101">
        <v>355.99749759999997</v>
      </c>
      <c r="N884" s="101">
        <f>SUM(Query2[[#This Row],[Column5]],Query2[[#This Row],[Column6]])</f>
        <v>0</v>
      </c>
      <c r="O884" s="101">
        <f>SUM(Query2[[#This Row],[Column7]],Query2[[#This Row],[Column8]])</f>
        <v>0</v>
      </c>
      <c r="P884" s="101">
        <f>SUM(Query2[[#This Row],[Column10]],Query2[[#This Row],[Column11]])</f>
        <v>113638</v>
      </c>
      <c r="Q884" s="101">
        <f>SUM(Query2[[#This Row],[Column12]],Query2[[#This Row],[Column13]])</f>
        <v>4106.0213076</v>
      </c>
      <c r="R884" s="103" t="e">
        <f>(Query2[[#This Row],[Column4]]/D941)</f>
        <v>#DIV/0!</v>
      </c>
      <c r="S884" s="103" t="e">
        <f>(Query2[[#This Row],[Column15]]/O948)</f>
        <v>#DIV/0!</v>
      </c>
      <c r="T884" s="103" t="e">
        <f>(Query2[[#This Row],[Column14]]/N948)</f>
        <v>#DIV/0!</v>
      </c>
      <c r="U884" s="103">
        <f>(Query2[[#This Row],[Column9]]/I941)</f>
        <v>1.3597868026943953</v>
      </c>
      <c r="V884" s="103">
        <f>(Query2[[#This Row],[Column17]]/Q948)</f>
        <v>2.8613415350326268E-2</v>
      </c>
      <c r="W884" s="103">
        <f>(Query2[[#This Row],[Column10]]+Query2[[#This Row],[Column11]]/J941+K941)</f>
        <v>151754.29706545855</v>
      </c>
      <c r="X884" s="104">
        <f>(Query2[[#This Row],[Column5]]+Query2[[#This Row],[Column6]])</f>
        <v>0</v>
      </c>
      <c r="Y884" s="104">
        <f>(Query2[[#This Row],[Column7]]+Query2[[#This Row],[Column8]])</f>
        <v>0</v>
      </c>
      <c r="Z884" s="104">
        <f>(Query2[[#This Row],[Column10]]+Query2[[#This Row],[Column11]])</f>
        <v>113638</v>
      </c>
      <c r="AA884" s="104">
        <f>(Query2[[#This Row],[Column12]]+Query2[[#This Row],[Column13]])</f>
        <v>4106.0213076</v>
      </c>
      <c r="AB884" s="104" t="e">
        <f t="shared" si="263"/>
        <v>#DIV/0!</v>
      </c>
      <c r="AC884" s="104" t="e">
        <f t="shared" si="264"/>
        <v>#DIV/0!</v>
      </c>
      <c r="AD884" s="104" t="e">
        <f t="shared" si="265"/>
        <v>#DIV/0!</v>
      </c>
      <c r="AE884" s="104">
        <f t="shared" si="266"/>
        <v>75558.825722394453</v>
      </c>
      <c r="AF884" s="104">
        <f>(Query2[[#This Row],[Column12]]+Query2[[#This Row],[Column13]]/I941)</f>
        <v>3750.0261381505306</v>
      </c>
      <c r="AG884" s="104">
        <f t="shared" si="267"/>
        <v>107717.45853770191</v>
      </c>
      <c r="AH884" s="102" t="s">
        <v>175</v>
      </c>
    </row>
    <row r="885" spans="1:34">
      <c r="A885" s="105" t="s">
        <v>205</v>
      </c>
      <c r="B885" s="101" t="s">
        <v>69</v>
      </c>
      <c r="C885" s="101" t="s">
        <v>91</v>
      </c>
      <c r="D885" s="101">
        <v>0</v>
      </c>
      <c r="E885" s="101">
        <v>0</v>
      </c>
      <c r="F885" s="101">
        <v>0</v>
      </c>
      <c r="G885" s="101">
        <v>0</v>
      </c>
      <c r="H885" s="101">
        <v>0</v>
      </c>
      <c r="I885" s="101">
        <v>6068762</v>
      </c>
      <c r="J885" s="101">
        <v>2798169</v>
      </c>
      <c r="K885" s="101">
        <v>472008</v>
      </c>
      <c r="L885" s="101">
        <v>127305.49679979999</v>
      </c>
      <c r="M885" s="101">
        <v>6252.0937975999996</v>
      </c>
      <c r="N885" s="101">
        <f>SUM(Query2[[#This Row],[Column5]],Query2[[#This Row],[Column6]])</f>
        <v>0</v>
      </c>
      <c r="O885" s="101">
        <f>SUM(Query2[[#This Row],[Column7]],Query2[[#This Row],[Column8]])</f>
        <v>0</v>
      </c>
      <c r="P885" s="101">
        <f>SUM(Query2[[#This Row],[Column10]],Query2[[#This Row],[Column11]])</f>
        <v>3270177</v>
      </c>
      <c r="Q885" s="101">
        <f>SUM(Query2[[#This Row],[Column12]],Query2[[#This Row],[Column13]])</f>
        <v>133557.59059740001</v>
      </c>
      <c r="R885" s="103" t="e">
        <f>(Query2[[#This Row],[Column4]]/D942)</f>
        <v>#DIV/0!</v>
      </c>
      <c r="S885" s="103" t="e">
        <f>(Query2[[#This Row],[Column15]]/O949)</f>
        <v>#DIV/0!</v>
      </c>
      <c r="T885" s="103" t="e">
        <f>(Query2[[#This Row],[Column14]]/N949)</f>
        <v>#DIV/0!</v>
      </c>
      <c r="U885" s="103">
        <f>(Query2[[#This Row],[Column9]]/I942)</f>
        <v>2.3161914197943854</v>
      </c>
      <c r="V885" s="103">
        <f>(Query2[[#This Row],[Column17]]/Q949)</f>
        <v>17.133519389559712</v>
      </c>
      <c r="W885" s="103">
        <f>(Query2[[#This Row],[Column10]]+Query2[[#This Row],[Column11]]/J942+K942)</f>
        <v>2858502.5650760205</v>
      </c>
      <c r="X885" s="104">
        <f>(Query2[[#This Row],[Column5]]+Query2[[#This Row],[Column6]])</f>
        <v>0</v>
      </c>
      <c r="Y885" s="104">
        <f>(Query2[[#This Row],[Column7]]+Query2[[#This Row],[Column8]])</f>
        <v>0</v>
      </c>
      <c r="Z885" s="104">
        <f>(Query2[[#This Row],[Column10]]+Query2[[#This Row],[Column11]])</f>
        <v>3270177</v>
      </c>
      <c r="AA885" s="104">
        <f>(Query2[[#This Row],[Column12]]+Query2[[#This Row],[Column13]])</f>
        <v>133557.59059740001</v>
      </c>
      <c r="AB885" s="104" t="e">
        <f t="shared" si="263"/>
        <v>#DIV/0!</v>
      </c>
      <c r="AC885" s="104" t="e">
        <f t="shared" si="264"/>
        <v>#DIV/0!</v>
      </c>
      <c r="AD885" s="104" t="e">
        <f t="shared" si="265"/>
        <v>#DIV/0!</v>
      </c>
      <c r="AE885" s="104">
        <f t="shared" si="266"/>
        <v>102516.51576972585</v>
      </c>
      <c r="AF885" s="104">
        <f>(Query2[[#This Row],[Column12]]+Query2[[#This Row],[Column13]]/I942)</f>
        <v>127305.49918596145</v>
      </c>
      <c r="AG885" s="104">
        <f t="shared" si="267"/>
        <v>835300.02302657068</v>
      </c>
      <c r="AH885" s="102" t="s">
        <v>175</v>
      </c>
    </row>
    <row r="886" spans="1:34">
      <c r="A886" s="105" t="s">
        <v>205</v>
      </c>
      <c r="B886" s="101" t="s">
        <v>70</v>
      </c>
      <c r="C886" s="101" t="s">
        <v>91</v>
      </c>
      <c r="D886" s="101">
        <v>0</v>
      </c>
      <c r="E886" s="101">
        <v>0</v>
      </c>
      <c r="F886" s="101">
        <v>0</v>
      </c>
      <c r="G886" s="101">
        <v>0</v>
      </c>
      <c r="H886" s="101">
        <v>0</v>
      </c>
      <c r="I886" s="101">
        <v>736798</v>
      </c>
      <c r="J886" s="101">
        <v>171320</v>
      </c>
      <c r="K886" s="101">
        <v>55452</v>
      </c>
      <c r="L886" s="101">
        <v>6319.6509599999999</v>
      </c>
      <c r="M886" s="101">
        <v>672.59401959999934</v>
      </c>
      <c r="N886" s="101">
        <f>SUM(Query2[[#This Row],[Column5]],Query2[[#This Row],[Column6]])</f>
        <v>0</v>
      </c>
      <c r="O886" s="101">
        <f>SUM(Query2[[#This Row],[Column7]],Query2[[#This Row],[Column8]])</f>
        <v>0</v>
      </c>
      <c r="P886" s="101">
        <f>SUM(Query2[[#This Row],[Column10]],Query2[[#This Row],[Column11]])</f>
        <v>226772</v>
      </c>
      <c r="Q886" s="101">
        <f>SUM(Query2[[#This Row],[Column12]],Query2[[#This Row],[Column13]])</f>
        <v>6992.2449795999992</v>
      </c>
      <c r="R886" s="103" t="e">
        <f>(Query2[[#This Row],[Column4]]/D943)</f>
        <v>#DIV/0!</v>
      </c>
      <c r="S886" s="103">
        <f>(Query2[[#This Row],[Column15]]/O950)</f>
        <v>0</v>
      </c>
      <c r="T886" s="103">
        <f>(Query2[[#This Row],[Column14]]/N950)</f>
        <v>0</v>
      </c>
      <c r="U886" s="103">
        <f>(Query2[[#This Row],[Column9]]/I943)</f>
        <v>0.63261948796147949</v>
      </c>
      <c r="V886" s="103">
        <f>(Query2[[#This Row],[Column17]]/Q950)</f>
        <v>1.9894564886907353E-4</v>
      </c>
      <c r="W886" s="103">
        <f>(Query2[[#This Row],[Column10]]+Query2[[#This Row],[Column11]]/J943+K943)</f>
        <v>519321.06302925042</v>
      </c>
      <c r="X886" s="104">
        <f>(Query2[[#This Row],[Column5]]+Query2[[#This Row],[Column6]])</f>
        <v>0</v>
      </c>
      <c r="Y886" s="104">
        <f>(Query2[[#This Row],[Column7]]+Query2[[#This Row],[Column8]])</f>
        <v>0</v>
      </c>
      <c r="Z886" s="104">
        <f>(Query2[[#This Row],[Column10]]+Query2[[#This Row],[Column11]])</f>
        <v>226772</v>
      </c>
      <c r="AA886" s="104">
        <f>(Query2[[#This Row],[Column12]]+Query2[[#This Row],[Column13]])</f>
        <v>6992.2449795999992</v>
      </c>
      <c r="AB886" s="104" t="e">
        <f t="shared" si="263"/>
        <v>#DIV/0!</v>
      </c>
      <c r="AC886" s="104" t="e">
        <f t="shared" si="264"/>
        <v>#DIV/0!</v>
      </c>
      <c r="AD886" s="104" t="e">
        <f t="shared" si="265"/>
        <v>#DIV/0!</v>
      </c>
      <c r="AE886" s="104">
        <f t="shared" si="266"/>
        <v>371450.96412300848</v>
      </c>
      <c r="AF886" s="104">
        <f>(Query2[[#This Row],[Column12]]+Query2[[#This Row],[Column13]]/I943)</f>
        <v>6319.6515374935389</v>
      </c>
      <c r="AG886" s="104">
        <f t="shared" si="267"/>
        <v>879782.29879589041</v>
      </c>
      <c r="AH886" s="102" t="s">
        <v>175</v>
      </c>
    </row>
    <row r="887" spans="1:34">
      <c r="A887" s="101"/>
      <c r="B887" s="101" t="s">
        <v>71</v>
      </c>
      <c r="C887" s="101"/>
      <c r="D887" s="101">
        <f t="shared" ref="D887:M887" si="268">SUM(D828:D886)</f>
        <v>61647183</v>
      </c>
      <c r="E887" s="101">
        <f t="shared" si="268"/>
        <v>498632</v>
      </c>
      <c r="F887" s="101">
        <f t="shared" si="268"/>
        <v>161584816</v>
      </c>
      <c r="G887" s="101">
        <f t="shared" si="268"/>
        <v>25382.0197229</v>
      </c>
      <c r="H887" s="101">
        <f t="shared" si="268"/>
        <v>6010345.632189299</v>
      </c>
      <c r="I887" s="101">
        <f t="shared" si="268"/>
        <v>894001925</v>
      </c>
      <c r="J887" s="101">
        <f t="shared" si="268"/>
        <v>551302880</v>
      </c>
      <c r="K887" s="101">
        <f t="shared" si="268"/>
        <v>346640111</v>
      </c>
      <c r="L887" s="101">
        <f t="shared" si="268"/>
        <v>25865771.675366208</v>
      </c>
      <c r="M887" s="101">
        <f t="shared" si="268"/>
        <v>5903446.1925654989</v>
      </c>
      <c r="N887" s="101">
        <f>SUM(Query2[[#This Row],[Column5]],Query2[[#This Row],[Column6]])</f>
        <v>162083448</v>
      </c>
      <c r="O887" s="101">
        <f>SUM(Query2[[#This Row],[Column7]],Query2[[#This Row],[Column8]])</f>
        <v>6035727.6519121993</v>
      </c>
      <c r="P887" s="101">
        <f>SUM(Query2[[#This Row],[Column10]],Query2[[#This Row],[Column11]])</f>
        <v>897942991</v>
      </c>
      <c r="Q887" s="101">
        <f>SUM(Query2[[#This Row],[Column12]],Query2[[#This Row],[Column13]])</f>
        <v>31769217.867931709</v>
      </c>
      <c r="R887" s="103" t="e">
        <f>(Query2[[#This Row],[Column4]]/D944)</f>
        <v>#DIV/0!</v>
      </c>
      <c r="S887" s="103" t="e">
        <f>(Query2[[#This Row],[Column15]]/O951)</f>
        <v>#DIV/0!</v>
      </c>
      <c r="T887" s="103" t="e">
        <f>(Query2[[#This Row],[Column14]]/N951)</f>
        <v>#DIV/0!</v>
      </c>
      <c r="U887" s="103">
        <f>(Query2[[#This Row],[Column9]]/I944)</f>
        <v>242.2892230581875</v>
      </c>
      <c r="V887" s="103" t="e">
        <f>(Query2[[#This Row],[Column17]]/Q951)</f>
        <v>#DIV/0!</v>
      </c>
      <c r="W887" s="103">
        <f>(Query2[[#This Row],[Column10]]+Query2[[#This Row],[Column11]]/J944+K944)</f>
        <v>551568936.39694035</v>
      </c>
      <c r="X887" s="104">
        <f>(Query2[[#This Row],[Column5]]+Query2[[#This Row],[Column6]])</f>
        <v>162083448</v>
      </c>
      <c r="Y887" s="104">
        <f>(Query2[[#This Row],[Column7]]+Query2[[#This Row],[Column8]])</f>
        <v>6035727.6519121993</v>
      </c>
      <c r="Z887" s="104">
        <f>(Query2[[#This Row],[Column10]]+Query2[[#This Row],[Column11]])</f>
        <v>897942991</v>
      </c>
      <c r="AA887" s="104">
        <f>(Query2[[#This Row],[Column12]]+Query2[[#This Row],[Column13]])</f>
        <v>31769217.867931709</v>
      </c>
      <c r="AB887" s="104" t="e">
        <f t="shared" si="263"/>
        <v>#DIV/0!</v>
      </c>
      <c r="AC887" s="104" t="e">
        <f t="shared" si="264"/>
        <v>#DIV/0!</v>
      </c>
      <c r="AD887" s="104" t="e">
        <f t="shared" si="265"/>
        <v>#DIV/0!</v>
      </c>
      <c r="AE887" s="104">
        <f t="shared" si="266"/>
        <v>315399.40805428469</v>
      </c>
      <c r="AF887" s="104">
        <f>(Query2[[#This Row],[Column12]]+Query2[[#This Row],[Column13]]/I944)</f>
        <v>25865773.275297206</v>
      </c>
      <c r="AG887" s="104">
        <f t="shared" si="267"/>
        <v>1000702.0720117794</v>
      </c>
      <c r="AH887" s="102"/>
    </row>
    <row r="888" spans="1:34">
      <c r="A888" s="101"/>
      <c r="B888" s="101"/>
      <c r="C888" s="101"/>
      <c r="D888" s="101"/>
      <c r="E888" s="101"/>
      <c r="F888" s="101"/>
      <c r="G888" s="101"/>
      <c r="H888" s="101"/>
      <c r="I888" s="101"/>
      <c r="J888" s="101"/>
      <c r="K888" s="101"/>
      <c r="L888" s="101"/>
      <c r="M888" s="101"/>
      <c r="N888" s="101">
        <f>SUM(Query2[[#This Row],[Column5]],Query2[[#This Row],[Column6]])</f>
        <v>0</v>
      </c>
      <c r="O888" s="101">
        <f>SUM(Query2[[#This Row],[Column7]],Query2[[#This Row],[Column8]])</f>
        <v>0</v>
      </c>
      <c r="P888" s="101">
        <f>SUM(Query2[[#This Row],[Column10]],Query2[[#This Row],[Column11]])</f>
        <v>0</v>
      </c>
      <c r="Q888" s="101">
        <f>SUM(Query2[[#This Row],[Column12]],Query2[[#This Row],[Column13]])</f>
        <v>0</v>
      </c>
      <c r="R888" s="103" t="e">
        <f>(Query2[[#This Row],[Column4]]/D945)</f>
        <v>#DIV/0!</v>
      </c>
      <c r="S888" s="103" t="e">
        <f>(Query2[[#This Row],[Column15]]/O952)</f>
        <v>#DIV/0!</v>
      </c>
      <c r="T888" s="103" t="e">
        <f>(Query2[[#This Row],[Column14]]/N952)</f>
        <v>#DIV/0!</v>
      </c>
      <c r="U888" s="103">
        <f>(Query2[[#This Row],[Column9]]/I945)</f>
        <v>0</v>
      </c>
      <c r="V888" s="103" t="e">
        <f>(Query2[[#This Row],[Column17]]/Q952)</f>
        <v>#DIV/0!</v>
      </c>
      <c r="W888" s="103">
        <f>(Query2[[#This Row],[Column10]]+Query2[[#This Row],[Column11]]/J945+K945)</f>
        <v>112357</v>
      </c>
      <c r="X888" s="104">
        <f>(Query2[[#This Row],[Column5]]+Query2[[#This Row],[Column6]])</f>
        <v>0</v>
      </c>
      <c r="Y888" s="104">
        <f>(Query2[[#This Row],[Column7]]+Query2[[#This Row],[Column8]])</f>
        <v>0</v>
      </c>
      <c r="Z888" s="104">
        <f>(Query2[[#This Row],[Column10]]+Query2[[#This Row],[Column11]])</f>
        <v>0</v>
      </c>
      <c r="AA888" s="104">
        <f>(Query2[[#This Row],[Column12]]+Query2[[#This Row],[Column13]])</f>
        <v>0</v>
      </c>
      <c r="AB888" s="104" t="e">
        <f t="shared" si="263"/>
        <v>#DIV/0!</v>
      </c>
      <c r="AC888" s="104" t="e">
        <f t="shared" si="264"/>
        <v>#DIV/0!</v>
      </c>
      <c r="AD888" s="104" t="e">
        <f t="shared" si="265"/>
        <v>#DIV/0!</v>
      </c>
      <c r="AE888" s="104">
        <f t="shared" si="266"/>
        <v>136596.5771265607</v>
      </c>
      <c r="AF888" s="104">
        <f>(Query2[[#This Row],[Column12]]+Query2[[#This Row],[Column13]]/I945)</f>
        <v>0</v>
      </c>
      <c r="AG888" s="104">
        <f t="shared" si="267"/>
        <v>470812.05681307364</v>
      </c>
      <c r="AH888" s="102" t="s">
        <v>176</v>
      </c>
    </row>
    <row r="889" spans="1:34">
      <c r="A889" s="101"/>
      <c r="B889" s="101" t="s">
        <v>2</v>
      </c>
      <c r="C889" s="101"/>
      <c r="D889" s="101" t="s">
        <v>4</v>
      </c>
      <c r="E889" s="101"/>
      <c r="F889" s="101"/>
      <c r="G889" s="101"/>
      <c r="H889" s="101"/>
      <c r="I889" s="101" t="s">
        <v>5</v>
      </c>
      <c r="J889" s="101"/>
      <c r="K889" s="101"/>
      <c r="L889" s="101"/>
      <c r="M889" s="101"/>
      <c r="N889" s="101">
        <f>SUM(Query2[[#This Row],[Column5]],Query2[[#This Row],[Column6]])</f>
        <v>0</v>
      </c>
      <c r="O889" s="101">
        <f>SUM(Query2[[#This Row],[Column7]],Query2[[#This Row],[Column8]])</f>
        <v>0</v>
      </c>
      <c r="P889" s="101">
        <f>SUM(Query2[[#This Row],[Column10]],Query2[[#This Row],[Column11]])</f>
        <v>0</v>
      </c>
      <c r="Q889" s="101">
        <f>SUM(Query2[[#This Row],[Column12]],Query2[[#This Row],[Column13]])</f>
        <v>0</v>
      </c>
      <c r="R889" s="103" t="e">
        <f>(Query2[[#This Row],[Column4]]/D946)</f>
        <v>#VALUE!</v>
      </c>
      <c r="S889" s="103" t="e">
        <f>(Query2[[#This Row],[Column15]]/O953)</f>
        <v>#DIV/0!</v>
      </c>
      <c r="T889" s="103" t="e">
        <f>(Query2[[#This Row],[Column14]]/N953)</f>
        <v>#DIV/0!</v>
      </c>
      <c r="U889" s="103" t="e">
        <f>(Query2[[#This Row],[Column9]]/I946)</f>
        <v>#VALUE!</v>
      </c>
      <c r="V889" s="103" t="e">
        <f>(Query2[[#This Row],[Column17]]/Q953)</f>
        <v>#DIV/0!</v>
      </c>
      <c r="W889" s="103">
        <f>(Query2[[#This Row],[Column10]]+Query2[[#This Row],[Column11]]/J946+K946)</f>
        <v>19152</v>
      </c>
      <c r="X889" s="104">
        <f>(Query2[[#This Row],[Column5]]+Query2[[#This Row],[Column6]])</f>
        <v>0</v>
      </c>
      <c r="Y889" s="104">
        <f>(Query2[[#This Row],[Column7]]+Query2[[#This Row],[Column8]])</f>
        <v>0</v>
      </c>
      <c r="Z889" s="104">
        <f>(Query2[[#This Row],[Column10]]+Query2[[#This Row],[Column11]])</f>
        <v>0</v>
      </c>
      <c r="AA889" s="104">
        <f>(Query2[[#This Row],[Column12]]+Query2[[#This Row],[Column13]])</f>
        <v>0</v>
      </c>
      <c r="AB889" s="104" t="e">
        <f t="shared" si="263"/>
        <v>#DIV/0!</v>
      </c>
      <c r="AC889" s="104" t="e">
        <f t="shared" si="264"/>
        <v>#DIV/0!</v>
      </c>
      <c r="AD889" s="104" t="e">
        <f t="shared" si="265"/>
        <v>#DIV/0!</v>
      </c>
      <c r="AE889" s="104">
        <f t="shared" si="266"/>
        <v>20655.723543265543</v>
      </c>
      <c r="AF889" s="104">
        <f>(Query2[[#This Row],[Column12]]+Query2[[#This Row],[Column13]]/I946)</f>
        <v>0</v>
      </c>
      <c r="AG889" s="104">
        <f t="shared" si="267"/>
        <v>36361.078590685822</v>
      </c>
      <c r="AH889" s="102" t="s">
        <v>176</v>
      </c>
    </row>
    <row r="890" spans="1:34">
      <c r="A890" s="101"/>
      <c r="B890" s="101"/>
      <c r="C890" s="101"/>
      <c r="D890" s="101" t="s">
        <v>152</v>
      </c>
      <c r="E890" s="101" t="s">
        <v>153</v>
      </c>
      <c r="F890" s="101" t="s">
        <v>154</v>
      </c>
      <c r="G890" s="101" t="s">
        <v>155</v>
      </c>
      <c r="H890" s="101" t="s">
        <v>156</v>
      </c>
      <c r="I890" s="101" t="s">
        <v>157</v>
      </c>
      <c r="J890" s="101" t="s">
        <v>158</v>
      </c>
      <c r="K890" s="101" t="s">
        <v>159</v>
      </c>
      <c r="L890" s="101" t="s">
        <v>160</v>
      </c>
      <c r="M890" s="101" t="s">
        <v>161</v>
      </c>
      <c r="N890" s="101">
        <f>SUM(Query2[[#This Row],[Column5]],Query2[[#This Row],[Column6]])</f>
        <v>0</v>
      </c>
      <c r="O890" s="101">
        <f>SUM(Query2[[#This Row],[Column7]],Query2[[#This Row],[Column8]])</f>
        <v>0</v>
      </c>
      <c r="P890" s="101">
        <f>SUM(Query2[[#This Row],[Column10]],Query2[[#This Row],[Column11]])</f>
        <v>0</v>
      </c>
      <c r="Q890" s="101">
        <f>SUM(Query2[[#This Row],[Column12]],Query2[[#This Row],[Column13]])</f>
        <v>0</v>
      </c>
      <c r="R890" s="103" t="e">
        <f>(Query2[[#This Row],[Column4]]/D947)</f>
        <v>#VALUE!</v>
      </c>
      <c r="S890" s="103" t="e">
        <f>(Query2[[#This Row],[Column15]]/O954)</f>
        <v>#DIV/0!</v>
      </c>
      <c r="T890" s="103" t="e">
        <f>(Query2[[#This Row],[Column14]]/N954)</f>
        <v>#DIV/0!</v>
      </c>
      <c r="U890" s="103" t="e">
        <f>(Query2[[#This Row],[Column9]]/I947)</f>
        <v>#VALUE!</v>
      </c>
      <c r="V890" s="103" t="e">
        <f>(Query2[[#This Row],[Column17]]/Q954)</f>
        <v>#DIV/0!</v>
      </c>
      <c r="W890" s="103" t="e">
        <f>(Query2[[#This Row],[Column10]]+Query2[[#This Row],[Column11]]/J947+K947)</f>
        <v>#VALUE!</v>
      </c>
      <c r="X890" s="104" t="e">
        <f>(Query2[[#This Row],[Column5]]+Query2[[#This Row],[Column6]])</f>
        <v>#VALUE!</v>
      </c>
      <c r="Y890" s="104" t="e">
        <f>(Query2[[#This Row],[Column7]]+Query2[[#This Row],[Column8]])</f>
        <v>#VALUE!</v>
      </c>
      <c r="Z890" s="104" t="e">
        <f>(Query2[[#This Row],[Column10]]+Query2[[#This Row],[Column11]])</f>
        <v>#VALUE!</v>
      </c>
      <c r="AA890" s="104" t="e">
        <f>(Query2[[#This Row],[Column12]]+Query2[[#This Row],[Column13]])</f>
        <v>#VALUE!</v>
      </c>
      <c r="AB890" s="104" t="e">
        <f t="shared" si="263"/>
        <v>#DIV/0!</v>
      </c>
      <c r="AC890" s="104" t="e">
        <f t="shared" si="264"/>
        <v>#DIV/0!</v>
      </c>
      <c r="AD890" s="104" t="e">
        <f t="shared" si="265"/>
        <v>#DIV/0!</v>
      </c>
      <c r="AE890" s="104">
        <f t="shared" si="266"/>
        <v>43719.445548733151</v>
      </c>
      <c r="AF890" s="104" t="e">
        <f>(Query2[[#This Row],[Column12]]+Query2[[#This Row],[Column13]]/I947)</f>
        <v>#VALUE!</v>
      </c>
      <c r="AG890" s="104">
        <f t="shared" si="267"/>
        <v>125443.15357995768</v>
      </c>
      <c r="AH890" s="102" t="s">
        <v>176</v>
      </c>
    </row>
    <row r="891" spans="1:34">
      <c r="A891" s="105" t="s">
        <v>207</v>
      </c>
      <c r="B891" s="101" t="s">
        <v>9</v>
      </c>
      <c r="C891" s="101" t="s">
        <v>88</v>
      </c>
      <c r="D891" s="101">
        <v>644537</v>
      </c>
      <c r="E891" s="101">
        <v>10851</v>
      </c>
      <c r="F891" s="101">
        <v>1497310</v>
      </c>
      <c r="G891" s="101">
        <v>480.60300000000001</v>
      </c>
      <c r="H891" s="101">
        <v>46200.611012000001</v>
      </c>
      <c r="I891" s="101">
        <v>65399342</v>
      </c>
      <c r="J891" s="101">
        <v>30255295</v>
      </c>
      <c r="K891" s="101">
        <v>16591322</v>
      </c>
      <c r="L891" s="101">
        <v>1392123.3201299999</v>
      </c>
      <c r="M891" s="101">
        <v>265901.2601826</v>
      </c>
      <c r="N891" s="101">
        <f>SUM(Query2[[#This Row],[Column5]],Query2[[#This Row],[Column6]])</f>
        <v>1508161</v>
      </c>
      <c r="O891" s="101">
        <f>SUM(Query2[[#This Row],[Column7]],Query2[[#This Row],[Column8]])</f>
        <v>46681.214012000004</v>
      </c>
      <c r="P891" s="101">
        <f>SUM(Query2[[#This Row],[Column10]],Query2[[#This Row],[Column11]])</f>
        <v>46846617</v>
      </c>
      <c r="Q891" s="101">
        <f>SUM(Query2[[#This Row],[Column12]],Query2[[#This Row],[Column13]])</f>
        <v>1658024.5803125999</v>
      </c>
      <c r="R891" s="103" t="e">
        <f>(Query2[[#This Row],[Column4]]/D952)</f>
        <v>#DIV/0!</v>
      </c>
      <c r="S891" s="103" t="e">
        <f>(Query2[[#This Row],[Column15]]/O955)</f>
        <v>#DIV/0!</v>
      </c>
      <c r="T891" s="103" t="e">
        <f>(Query2[[#This Row],[Column14]]/N955)</f>
        <v>#DIV/0!</v>
      </c>
      <c r="U891" s="103" t="e">
        <f>(Query2[[#This Row],[Column9]]/I952)</f>
        <v>#DIV/0!</v>
      </c>
      <c r="V891" s="103" t="e">
        <f>(Query2[[#This Row],[Column17]]/Q955)</f>
        <v>#DIV/0!</v>
      </c>
      <c r="W891" s="103" t="e">
        <f>(Query2[[#This Row],[Column10]]+Query2[[#This Row],[Column11]]/J952+K952)</f>
        <v>#DIV/0!</v>
      </c>
      <c r="X891" s="104">
        <f>(Query2[[#This Row],[Column5]]+Query2[[#This Row],[Column6]])</f>
        <v>1508161</v>
      </c>
      <c r="Y891" s="104">
        <f>(Query2[[#This Row],[Column7]]+Query2[[#This Row],[Column8]])</f>
        <v>46681.214012000004</v>
      </c>
      <c r="Z891" s="104">
        <f>(Query2[[#This Row],[Column10]]+Query2[[#This Row],[Column11]])</f>
        <v>46846617</v>
      </c>
      <c r="AA891" s="104">
        <f>(Query2[[#This Row],[Column12]]+Query2[[#This Row],[Column13]])</f>
        <v>1658024.5803125999</v>
      </c>
      <c r="AB891" s="104" t="e">
        <f t="shared" ref="AB891:AB902" si="269">(G952+H952/E952+F952)</f>
        <v>#DIV/0!</v>
      </c>
      <c r="AC891" s="104" t="e">
        <f t="shared" ref="AC891:AC902" si="270">(G952+H952/D952)</f>
        <v>#DIV/0!</v>
      </c>
      <c r="AD891" s="104" t="e">
        <f t="shared" ref="AD891:AD902" si="271">(E952+F952/D952)</f>
        <v>#DIV/0!</v>
      </c>
      <c r="AE891" s="104" t="e">
        <f t="shared" ref="AE891:AE902" si="272">(L952+M952/J952+K952)</f>
        <v>#DIV/0!</v>
      </c>
      <c r="AF891" s="104" t="e">
        <f>(Query2[[#This Row],[Column12]]+Query2[[#This Row],[Column13]]/I952)</f>
        <v>#DIV/0!</v>
      </c>
      <c r="AG891" s="104" t="e">
        <f t="shared" ref="AG891:AG902" si="273">(J952+K952/I952)</f>
        <v>#DIV/0!</v>
      </c>
      <c r="AH891" s="102" t="s">
        <v>176</v>
      </c>
    </row>
    <row r="892" spans="1:34">
      <c r="A892" s="105" t="s">
        <v>207</v>
      </c>
      <c r="B892" s="101" t="s">
        <v>10</v>
      </c>
      <c r="C892" s="101" t="s">
        <v>88</v>
      </c>
      <c r="D892" s="101">
        <v>169025</v>
      </c>
      <c r="E892" s="101">
        <v>10899</v>
      </c>
      <c r="F892" s="101">
        <v>281147</v>
      </c>
      <c r="G892" s="101">
        <v>628.91813639999998</v>
      </c>
      <c r="H892" s="101">
        <v>7735.0021290999994</v>
      </c>
      <c r="I892" s="101">
        <v>41707777</v>
      </c>
      <c r="J892" s="101">
        <v>20538535</v>
      </c>
      <c r="K892" s="101">
        <v>10085955</v>
      </c>
      <c r="L892" s="101">
        <v>790687.90686709993</v>
      </c>
      <c r="M892" s="101">
        <v>143547.86298999999</v>
      </c>
      <c r="N892" s="101">
        <f>SUM(Query2[[#This Row],[Column5]],Query2[[#This Row],[Column6]])</f>
        <v>292046</v>
      </c>
      <c r="O892" s="101">
        <f>SUM(Query2[[#This Row],[Column7]],Query2[[#This Row],[Column8]])</f>
        <v>8363.920265499999</v>
      </c>
      <c r="P892" s="101">
        <f>SUM(Query2[[#This Row],[Column10]],Query2[[#This Row],[Column11]])</f>
        <v>30624490</v>
      </c>
      <c r="Q892" s="101">
        <f>SUM(Query2[[#This Row],[Column12]],Query2[[#This Row],[Column13]])</f>
        <v>934235.76985709998</v>
      </c>
      <c r="R892" s="103" t="e">
        <f>(Query2[[#This Row],[Column4]]/D953)</f>
        <v>#DIV/0!</v>
      </c>
      <c r="S892" s="103" t="e">
        <f>(Query2[[#This Row],[Column15]]/O956)</f>
        <v>#DIV/0!</v>
      </c>
      <c r="T892" s="103" t="e">
        <f>(Query2[[#This Row],[Column14]]/N956)</f>
        <v>#DIV/0!</v>
      </c>
      <c r="U892" s="103" t="e">
        <f>(Query2[[#This Row],[Column9]]/I953)</f>
        <v>#DIV/0!</v>
      </c>
      <c r="V892" s="103" t="e">
        <f>(Query2[[#This Row],[Column17]]/Q956)</f>
        <v>#DIV/0!</v>
      </c>
      <c r="W892" s="103" t="e">
        <f>(Query2[[#This Row],[Column10]]+Query2[[#This Row],[Column11]]/J953+K953)</f>
        <v>#DIV/0!</v>
      </c>
      <c r="X892" s="104">
        <f>(Query2[[#This Row],[Column5]]+Query2[[#This Row],[Column6]])</f>
        <v>292046</v>
      </c>
      <c r="Y892" s="104">
        <f>(Query2[[#This Row],[Column7]]+Query2[[#This Row],[Column8]])</f>
        <v>8363.920265499999</v>
      </c>
      <c r="Z892" s="104">
        <f>(Query2[[#This Row],[Column10]]+Query2[[#This Row],[Column11]])</f>
        <v>30624490</v>
      </c>
      <c r="AA892" s="104">
        <f>(Query2[[#This Row],[Column12]]+Query2[[#This Row],[Column13]])</f>
        <v>934235.76985709998</v>
      </c>
      <c r="AB892" s="104" t="e">
        <f t="shared" si="269"/>
        <v>#DIV/0!</v>
      </c>
      <c r="AC892" s="104" t="e">
        <f t="shared" si="270"/>
        <v>#DIV/0!</v>
      </c>
      <c r="AD892" s="104" t="e">
        <f t="shared" si="271"/>
        <v>#DIV/0!</v>
      </c>
      <c r="AE892" s="104" t="e">
        <f t="shared" si="272"/>
        <v>#DIV/0!</v>
      </c>
      <c r="AF892" s="104" t="e">
        <f>(Query2[[#This Row],[Column12]]+Query2[[#This Row],[Column13]]/I953)</f>
        <v>#DIV/0!</v>
      </c>
      <c r="AG892" s="104" t="e">
        <f t="shared" si="273"/>
        <v>#DIV/0!</v>
      </c>
      <c r="AH892" s="102" t="s">
        <v>176</v>
      </c>
    </row>
    <row r="893" spans="1:34">
      <c r="A893" s="105" t="s">
        <v>207</v>
      </c>
      <c r="B893" s="101" t="s">
        <v>11</v>
      </c>
      <c r="C893" s="101" t="s">
        <v>88</v>
      </c>
      <c r="D893" s="101">
        <v>44250</v>
      </c>
      <c r="E893" s="101">
        <v>248</v>
      </c>
      <c r="F893" s="101">
        <v>28542</v>
      </c>
      <c r="G893" s="101">
        <v>12.773999999999999</v>
      </c>
      <c r="H893" s="101">
        <v>1188.9014400000001</v>
      </c>
      <c r="I893" s="101">
        <v>9638962</v>
      </c>
      <c r="J893" s="101">
        <v>7317619</v>
      </c>
      <c r="K893" s="101">
        <v>4626509</v>
      </c>
      <c r="L893" s="101">
        <v>309013.27478599997</v>
      </c>
      <c r="M893" s="101">
        <v>61940.703473299996</v>
      </c>
      <c r="N893" s="101">
        <f>SUM(Query2[[#This Row],[Column5]],Query2[[#This Row],[Column6]])</f>
        <v>28790</v>
      </c>
      <c r="O893" s="101">
        <f>SUM(Query2[[#This Row],[Column7]],Query2[[#This Row],[Column8]])</f>
        <v>1201.67544</v>
      </c>
      <c r="P893" s="101">
        <f>SUM(Query2[[#This Row],[Column10]],Query2[[#This Row],[Column11]])</f>
        <v>11944128</v>
      </c>
      <c r="Q893" s="101">
        <f>SUM(Query2[[#This Row],[Column12]],Query2[[#This Row],[Column13]])</f>
        <v>370953.97825929994</v>
      </c>
      <c r="R893" s="103" t="e">
        <f>(Query2[[#This Row],[Column4]]/D954)</f>
        <v>#DIV/0!</v>
      </c>
      <c r="S893" s="103" t="e">
        <f>(Query2[[#This Row],[Column15]]/O957)</f>
        <v>#DIV/0!</v>
      </c>
      <c r="T893" s="103" t="e">
        <f>(Query2[[#This Row],[Column14]]/N957)</f>
        <v>#DIV/0!</v>
      </c>
      <c r="U893" s="103" t="e">
        <f>(Query2[[#This Row],[Column9]]/I954)</f>
        <v>#DIV/0!</v>
      </c>
      <c r="V893" s="103" t="e">
        <f>(Query2[[#This Row],[Column17]]/Q957)</f>
        <v>#DIV/0!</v>
      </c>
      <c r="W893" s="103" t="e">
        <f>(Query2[[#This Row],[Column10]]+Query2[[#This Row],[Column11]]/J954+K954)</f>
        <v>#DIV/0!</v>
      </c>
      <c r="X893" s="104">
        <f>(Query2[[#This Row],[Column5]]+Query2[[#This Row],[Column6]])</f>
        <v>28790</v>
      </c>
      <c r="Y893" s="104">
        <f>(Query2[[#This Row],[Column7]]+Query2[[#This Row],[Column8]])</f>
        <v>1201.67544</v>
      </c>
      <c r="Z893" s="104">
        <f>(Query2[[#This Row],[Column10]]+Query2[[#This Row],[Column11]])</f>
        <v>11944128</v>
      </c>
      <c r="AA893" s="104">
        <f>(Query2[[#This Row],[Column12]]+Query2[[#This Row],[Column13]])</f>
        <v>370953.97825929994</v>
      </c>
      <c r="AB893" s="104" t="e">
        <f t="shared" si="269"/>
        <v>#DIV/0!</v>
      </c>
      <c r="AC893" s="104" t="e">
        <f t="shared" si="270"/>
        <v>#DIV/0!</v>
      </c>
      <c r="AD893" s="104" t="e">
        <f t="shared" si="271"/>
        <v>#DIV/0!</v>
      </c>
      <c r="AE893" s="104" t="e">
        <f t="shared" si="272"/>
        <v>#DIV/0!</v>
      </c>
      <c r="AF893" s="104" t="e">
        <f>(Query2[[#This Row],[Column12]]+Query2[[#This Row],[Column13]]/I954)</f>
        <v>#DIV/0!</v>
      </c>
      <c r="AG893" s="104" t="e">
        <f t="shared" si="273"/>
        <v>#DIV/0!</v>
      </c>
      <c r="AH893" s="102" t="s">
        <v>176</v>
      </c>
    </row>
    <row r="894" spans="1:34">
      <c r="A894" s="105" t="s">
        <v>207</v>
      </c>
      <c r="B894" s="101" t="s">
        <v>12</v>
      </c>
      <c r="C894" s="101" t="s">
        <v>88</v>
      </c>
      <c r="D894" s="101">
        <v>772849</v>
      </c>
      <c r="E894" s="101">
        <v>55148</v>
      </c>
      <c r="F894" s="101">
        <v>988634</v>
      </c>
      <c r="G894" s="101">
        <v>2496.2450954000001</v>
      </c>
      <c r="H894" s="101">
        <v>26209.633480500001</v>
      </c>
      <c r="I894" s="101">
        <v>40882576</v>
      </c>
      <c r="J894" s="101">
        <v>34184823</v>
      </c>
      <c r="K894" s="101">
        <v>19177751</v>
      </c>
      <c r="L894" s="101">
        <v>1498999.3166745002</v>
      </c>
      <c r="M894" s="101">
        <v>312014.61956910003</v>
      </c>
      <c r="N894" s="101">
        <f>SUM(Query2[[#This Row],[Column5]],Query2[[#This Row],[Column6]])</f>
        <v>1043782</v>
      </c>
      <c r="O894" s="101">
        <f>SUM(Query2[[#This Row],[Column7]],Query2[[#This Row],[Column8]])</f>
        <v>28705.878575900002</v>
      </c>
      <c r="P894" s="101">
        <f>SUM(Query2[[#This Row],[Column10]],Query2[[#This Row],[Column11]])</f>
        <v>53362574</v>
      </c>
      <c r="Q894" s="101">
        <f>SUM(Query2[[#This Row],[Column12]],Query2[[#This Row],[Column13]])</f>
        <v>1811013.9362436002</v>
      </c>
      <c r="R894" s="103" t="e">
        <f>(Query2[[#This Row],[Column4]]/D955)</f>
        <v>#DIV/0!</v>
      </c>
      <c r="S894" s="103" t="e">
        <f>(Query2[[#This Row],[Column15]]/O958)</f>
        <v>#DIV/0!</v>
      </c>
      <c r="T894" s="103" t="e">
        <f>(Query2[[#This Row],[Column14]]/N958)</f>
        <v>#DIV/0!</v>
      </c>
      <c r="U894" s="103" t="e">
        <f>(Query2[[#This Row],[Column9]]/I955)</f>
        <v>#DIV/0!</v>
      </c>
      <c r="V894" s="103" t="e">
        <f>(Query2[[#This Row],[Column17]]/Q958)</f>
        <v>#DIV/0!</v>
      </c>
      <c r="W894" s="103" t="e">
        <f>(Query2[[#This Row],[Column10]]+Query2[[#This Row],[Column11]]/J955+K955)</f>
        <v>#DIV/0!</v>
      </c>
      <c r="X894" s="104">
        <f>(Query2[[#This Row],[Column5]]+Query2[[#This Row],[Column6]])</f>
        <v>1043782</v>
      </c>
      <c r="Y894" s="104">
        <f>(Query2[[#This Row],[Column7]]+Query2[[#This Row],[Column8]])</f>
        <v>28705.878575900002</v>
      </c>
      <c r="Z894" s="104">
        <f>(Query2[[#This Row],[Column10]]+Query2[[#This Row],[Column11]])</f>
        <v>53362574</v>
      </c>
      <c r="AA894" s="104">
        <f>(Query2[[#This Row],[Column12]]+Query2[[#This Row],[Column13]])</f>
        <v>1811013.9362436002</v>
      </c>
      <c r="AB894" s="104" t="e">
        <f t="shared" si="269"/>
        <v>#DIV/0!</v>
      </c>
      <c r="AC894" s="104" t="e">
        <f t="shared" si="270"/>
        <v>#DIV/0!</v>
      </c>
      <c r="AD894" s="104" t="e">
        <f t="shared" si="271"/>
        <v>#DIV/0!</v>
      </c>
      <c r="AE894" s="104" t="e">
        <f t="shared" si="272"/>
        <v>#DIV/0!</v>
      </c>
      <c r="AF894" s="104" t="e">
        <f>(Query2[[#This Row],[Column12]]+Query2[[#This Row],[Column13]]/I955)</f>
        <v>#DIV/0!</v>
      </c>
      <c r="AG894" s="104" t="e">
        <f t="shared" si="273"/>
        <v>#DIV/0!</v>
      </c>
      <c r="AH894" s="102" t="s">
        <v>176</v>
      </c>
    </row>
    <row r="895" spans="1:34">
      <c r="A895" s="105" t="s">
        <v>207</v>
      </c>
      <c r="B895" s="101" t="s">
        <v>13</v>
      </c>
      <c r="C895" s="101" t="s">
        <v>88</v>
      </c>
      <c r="D895" s="101">
        <v>0</v>
      </c>
      <c r="E895" s="101">
        <v>0</v>
      </c>
      <c r="F895" s="101">
        <v>0</v>
      </c>
      <c r="G895" s="101">
        <v>0</v>
      </c>
      <c r="H895" s="101">
        <v>0</v>
      </c>
      <c r="I895" s="101">
        <v>26549122</v>
      </c>
      <c r="J895" s="101">
        <v>11781678</v>
      </c>
      <c r="K895" s="101">
        <v>5875286</v>
      </c>
      <c r="L895" s="101">
        <v>537278.10031999997</v>
      </c>
      <c r="M895" s="101">
        <v>97024.049899999998</v>
      </c>
      <c r="N895" s="101">
        <f>SUM(Query2[[#This Row],[Column5]],Query2[[#This Row],[Column6]])</f>
        <v>0</v>
      </c>
      <c r="O895" s="101">
        <f>SUM(Query2[[#This Row],[Column7]],Query2[[#This Row],[Column8]])</f>
        <v>0</v>
      </c>
      <c r="P895" s="101">
        <f>SUM(Query2[[#This Row],[Column10]],Query2[[#This Row],[Column11]])</f>
        <v>17656964</v>
      </c>
      <c r="Q895" s="101">
        <f>SUM(Query2[[#This Row],[Column12]],Query2[[#This Row],[Column13]])</f>
        <v>634302.15021999995</v>
      </c>
      <c r="R895" s="103" t="e">
        <f>(Query2[[#This Row],[Column4]]/D956)</f>
        <v>#DIV/0!</v>
      </c>
      <c r="S895" s="103" t="e">
        <f>(Query2[[#This Row],[Column15]]/O959)</f>
        <v>#DIV/0!</v>
      </c>
      <c r="T895" s="103" t="e">
        <f>(Query2[[#This Row],[Column14]]/N959)</f>
        <v>#DIV/0!</v>
      </c>
      <c r="U895" s="103" t="e">
        <f>(Query2[[#This Row],[Column9]]/I956)</f>
        <v>#DIV/0!</v>
      </c>
      <c r="V895" s="103" t="e">
        <f>(Query2[[#This Row],[Column17]]/Q959)</f>
        <v>#DIV/0!</v>
      </c>
      <c r="W895" s="103" t="e">
        <f>(Query2[[#This Row],[Column10]]+Query2[[#This Row],[Column11]]/J956+K956)</f>
        <v>#DIV/0!</v>
      </c>
      <c r="X895" s="104">
        <f>(Query2[[#This Row],[Column5]]+Query2[[#This Row],[Column6]])</f>
        <v>0</v>
      </c>
      <c r="Y895" s="104">
        <f>(Query2[[#This Row],[Column7]]+Query2[[#This Row],[Column8]])</f>
        <v>0</v>
      </c>
      <c r="Z895" s="104">
        <f>(Query2[[#This Row],[Column10]]+Query2[[#This Row],[Column11]])</f>
        <v>17656964</v>
      </c>
      <c r="AA895" s="104">
        <f>(Query2[[#This Row],[Column12]]+Query2[[#This Row],[Column13]])</f>
        <v>634302.15021999995</v>
      </c>
      <c r="AB895" s="104" t="e">
        <f t="shared" si="269"/>
        <v>#DIV/0!</v>
      </c>
      <c r="AC895" s="104" t="e">
        <f t="shared" si="270"/>
        <v>#DIV/0!</v>
      </c>
      <c r="AD895" s="104" t="e">
        <f t="shared" si="271"/>
        <v>#DIV/0!</v>
      </c>
      <c r="AE895" s="104" t="e">
        <f t="shared" si="272"/>
        <v>#DIV/0!</v>
      </c>
      <c r="AF895" s="104" t="e">
        <f>(Query2[[#This Row],[Column12]]+Query2[[#This Row],[Column13]]/I956)</f>
        <v>#DIV/0!</v>
      </c>
      <c r="AG895" s="104" t="e">
        <f t="shared" si="273"/>
        <v>#DIV/0!</v>
      </c>
      <c r="AH895" s="102" t="s">
        <v>176</v>
      </c>
    </row>
    <row r="896" spans="1:34">
      <c r="A896" s="105" t="s">
        <v>207</v>
      </c>
      <c r="B896" s="101" t="s">
        <v>15</v>
      </c>
      <c r="C896" s="101" t="s">
        <v>88</v>
      </c>
      <c r="D896" s="101">
        <v>133374</v>
      </c>
      <c r="E896" s="101">
        <v>4871</v>
      </c>
      <c r="F896" s="101">
        <v>188189</v>
      </c>
      <c r="G896" s="101">
        <v>313.74058000000002</v>
      </c>
      <c r="H896" s="101">
        <v>5343.3614200000002</v>
      </c>
      <c r="I896" s="101">
        <v>25267189</v>
      </c>
      <c r="J896" s="101">
        <v>21792510</v>
      </c>
      <c r="K896" s="101">
        <v>10426604</v>
      </c>
      <c r="L896" s="101">
        <v>1016731.3829892999</v>
      </c>
      <c r="M896" s="101">
        <v>162068.7695924</v>
      </c>
      <c r="N896" s="101">
        <f>SUM(Query2[[#This Row],[Column5]],Query2[[#This Row],[Column6]])</f>
        <v>193060</v>
      </c>
      <c r="O896" s="101">
        <f>SUM(Query2[[#This Row],[Column7]],Query2[[#This Row],[Column8]])</f>
        <v>5657.1019999999999</v>
      </c>
      <c r="P896" s="101">
        <f>SUM(Query2[[#This Row],[Column10]],Query2[[#This Row],[Column11]])</f>
        <v>32219114</v>
      </c>
      <c r="Q896" s="101">
        <f>SUM(Query2[[#This Row],[Column12]],Query2[[#This Row],[Column13]])</f>
        <v>1178800.1525816999</v>
      </c>
      <c r="R896" s="103" t="e">
        <f>(Query2[[#This Row],[Column4]]/D957)</f>
        <v>#DIV/0!</v>
      </c>
      <c r="S896" s="103" t="e">
        <f>(Query2[[#This Row],[Column15]]/O960)</f>
        <v>#DIV/0!</v>
      </c>
      <c r="T896" s="103" t="e">
        <f>(Query2[[#This Row],[Column14]]/N960)</f>
        <v>#DIV/0!</v>
      </c>
      <c r="U896" s="103" t="e">
        <f>(Query2[[#This Row],[Column9]]/I957)</f>
        <v>#DIV/0!</v>
      </c>
      <c r="V896" s="103" t="e">
        <f>(Query2[[#This Row],[Column17]]/Q960)</f>
        <v>#DIV/0!</v>
      </c>
      <c r="W896" s="103" t="e">
        <f>(Query2[[#This Row],[Column10]]+Query2[[#This Row],[Column11]]/J957+K957)</f>
        <v>#DIV/0!</v>
      </c>
      <c r="X896" s="104">
        <f>(Query2[[#This Row],[Column5]]+Query2[[#This Row],[Column6]])</f>
        <v>193060</v>
      </c>
      <c r="Y896" s="104">
        <f>(Query2[[#This Row],[Column7]]+Query2[[#This Row],[Column8]])</f>
        <v>5657.1019999999999</v>
      </c>
      <c r="Z896" s="104">
        <f>(Query2[[#This Row],[Column10]]+Query2[[#This Row],[Column11]])</f>
        <v>32219114</v>
      </c>
      <c r="AA896" s="104">
        <f>(Query2[[#This Row],[Column12]]+Query2[[#This Row],[Column13]])</f>
        <v>1178800.1525816999</v>
      </c>
      <c r="AB896" s="104" t="e">
        <f t="shared" si="269"/>
        <v>#DIV/0!</v>
      </c>
      <c r="AC896" s="104" t="e">
        <f t="shared" si="270"/>
        <v>#DIV/0!</v>
      </c>
      <c r="AD896" s="104" t="e">
        <f t="shared" si="271"/>
        <v>#DIV/0!</v>
      </c>
      <c r="AE896" s="104" t="e">
        <f t="shared" si="272"/>
        <v>#DIV/0!</v>
      </c>
      <c r="AF896" s="104" t="e">
        <f>(Query2[[#This Row],[Column12]]+Query2[[#This Row],[Column13]]/I957)</f>
        <v>#DIV/0!</v>
      </c>
      <c r="AG896" s="104" t="e">
        <f t="shared" si="273"/>
        <v>#DIV/0!</v>
      </c>
      <c r="AH896" s="102" t="s">
        <v>176</v>
      </c>
    </row>
    <row r="897" spans="1:34">
      <c r="A897" s="105" t="s">
        <v>207</v>
      </c>
      <c r="B897" s="101" t="s">
        <v>16</v>
      </c>
      <c r="C897" s="101" t="s">
        <v>88</v>
      </c>
      <c r="D897" s="101">
        <v>61119</v>
      </c>
      <c r="E897" s="101">
        <v>654</v>
      </c>
      <c r="F897" s="101">
        <v>72731</v>
      </c>
      <c r="G897" s="101">
        <v>29.971</v>
      </c>
      <c r="H897" s="101">
        <v>1475.4468099999999</v>
      </c>
      <c r="I897" s="101">
        <v>19212964</v>
      </c>
      <c r="J897" s="101">
        <v>14125093</v>
      </c>
      <c r="K897" s="101">
        <v>5474832</v>
      </c>
      <c r="L897" s="101">
        <v>597612.07299999997</v>
      </c>
      <c r="M897" s="101">
        <v>89775.053790000005</v>
      </c>
      <c r="N897" s="101">
        <f>SUM(Query2[[#This Row],[Column5]],Query2[[#This Row],[Column6]])</f>
        <v>73385</v>
      </c>
      <c r="O897" s="101">
        <f>SUM(Query2[[#This Row],[Column7]],Query2[[#This Row],[Column8]])</f>
        <v>1505.4178099999999</v>
      </c>
      <c r="P897" s="101">
        <f>SUM(Query2[[#This Row],[Column10]],Query2[[#This Row],[Column11]])</f>
        <v>19599925</v>
      </c>
      <c r="Q897" s="101">
        <f>SUM(Query2[[#This Row],[Column12]],Query2[[#This Row],[Column13]])</f>
        <v>687387.12679000001</v>
      </c>
      <c r="R897" s="103" t="e">
        <f>(Query2[[#This Row],[Column4]]/D958)</f>
        <v>#DIV/0!</v>
      </c>
      <c r="S897" s="103" t="e">
        <f>(Query2[[#This Row],[Column15]]/O961)</f>
        <v>#DIV/0!</v>
      </c>
      <c r="T897" s="103" t="e">
        <f>(Query2[[#This Row],[Column14]]/N961)</f>
        <v>#DIV/0!</v>
      </c>
      <c r="U897" s="103" t="e">
        <f>(Query2[[#This Row],[Column9]]/I958)</f>
        <v>#DIV/0!</v>
      </c>
      <c r="V897" s="103" t="e">
        <f>(Query2[[#This Row],[Column17]]/Q961)</f>
        <v>#DIV/0!</v>
      </c>
      <c r="W897" s="103" t="e">
        <f>(Query2[[#This Row],[Column10]]+Query2[[#This Row],[Column11]]/J958+K958)</f>
        <v>#DIV/0!</v>
      </c>
      <c r="X897" s="104">
        <f>(Query2[[#This Row],[Column5]]+Query2[[#This Row],[Column6]])</f>
        <v>73385</v>
      </c>
      <c r="Y897" s="104">
        <f>(Query2[[#This Row],[Column7]]+Query2[[#This Row],[Column8]])</f>
        <v>1505.4178099999999</v>
      </c>
      <c r="Z897" s="104">
        <f>(Query2[[#This Row],[Column10]]+Query2[[#This Row],[Column11]])</f>
        <v>19599925</v>
      </c>
      <c r="AA897" s="104">
        <f>(Query2[[#This Row],[Column12]]+Query2[[#This Row],[Column13]])</f>
        <v>687387.12679000001</v>
      </c>
      <c r="AB897" s="104" t="e">
        <f t="shared" si="269"/>
        <v>#DIV/0!</v>
      </c>
      <c r="AC897" s="104" t="e">
        <f t="shared" si="270"/>
        <v>#DIV/0!</v>
      </c>
      <c r="AD897" s="104" t="e">
        <f t="shared" si="271"/>
        <v>#DIV/0!</v>
      </c>
      <c r="AE897" s="104" t="e">
        <f t="shared" si="272"/>
        <v>#DIV/0!</v>
      </c>
      <c r="AF897" s="104" t="e">
        <f>(Query2[[#This Row],[Column12]]+Query2[[#This Row],[Column13]]/I958)</f>
        <v>#DIV/0!</v>
      </c>
      <c r="AG897" s="104" t="e">
        <f t="shared" si="273"/>
        <v>#DIV/0!</v>
      </c>
      <c r="AH897" s="102" t="s">
        <v>176</v>
      </c>
    </row>
    <row r="898" spans="1:34">
      <c r="A898" s="105" t="s">
        <v>207</v>
      </c>
      <c r="B898" s="101" t="s">
        <v>18</v>
      </c>
      <c r="C898" s="101" t="s">
        <v>88</v>
      </c>
      <c r="D898" s="101">
        <v>0</v>
      </c>
      <c r="E898" s="101">
        <v>0</v>
      </c>
      <c r="F898" s="101">
        <v>0</v>
      </c>
      <c r="G898" s="101">
        <v>0</v>
      </c>
      <c r="H898" s="101">
        <v>0</v>
      </c>
      <c r="I898" s="101">
        <v>3198027</v>
      </c>
      <c r="J898" s="101">
        <v>1626503</v>
      </c>
      <c r="K898" s="101">
        <v>1100661</v>
      </c>
      <c r="L898" s="101">
        <v>70831.229000000007</v>
      </c>
      <c r="M898" s="101">
        <v>18043.813381599997</v>
      </c>
      <c r="N898" s="101">
        <f>SUM(Query2[[#This Row],[Column5]],Query2[[#This Row],[Column6]])</f>
        <v>0</v>
      </c>
      <c r="O898" s="101">
        <f>SUM(Query2[[#This Row],[Column7]],Query2[[#This Row],[Column8]])</f>
        <v>0</v>
      </c>
      <c r="P898" s="101">
        <f>SUM(Query2[[#This Row],[Column10]],Query2[[#This Row],[Column11]])</f>
        <v>2727164</v>
      </c>
      <c r="Q898" s="101">
        <f>SUM(Query2[[#This Row],[Column12]],Query2[[#This Row],[Column13]])</f>
        <v>88875.042381600011</v>
      </c>
      <c r="R898" s="103" t="e">
        <f>(Query2[[#This Row],[Column4]]/D959)</f>
        <v>#DIV/0!</v>
      </c>
      <c r="S898" s="103" t="e">
        <f>(Query2[[#This Row],[Column15]]/O962)</f>
        <v>#DIV/0!</v>
      </c>
      <c r="T898" s="103" t="e">
        <f>(Query2[[#This Row],[Column14]]/N962)</f>
        <v>#DIV/0!</v>
      </c>
      <c r="U898" s="103" t="e">
        <f>(Query2[[#This Row],[Column9]]/I959)</f>
        <v>#DIV/0!</v>
      </c>
      <c r="V898" s="103" t="e">
        <f>(Query2[[#This Row],[Column17]]/Q962)</f>
        <v>#DIV/0!</v>
      </c>
      <c r="W898" s="103" t="e">
        <f>(Query2[[#This Row],[Column10]]+Query2[[#This Row],[Column11]]/J959+K959)</f>
        <v>#DIV/0!</v>
      </c>
      <c r="X898" s="104">
        <f>(Query2[[#This Row],[Column5]]+Query2[[#This Row],[Column6]])</f>
        <v>0</v>
      </c>
      <c r="Y898" s="104">
        <f>(Query2[[#This Row],[Column7]]+Query2[[#This Row],[Column8]])</f>
        <v>0</v>
      </c>
      <c r="Z898" s="104">
        <f>(Query2[[#This Row],[Column10]]+Query2[[#This Row],[Column11]])</f>
        <v>2727164</v>
      </c>
      <c r="AA898" s="104">
        <f>(Query2[[#This Row],[Column12]]+Query2[[#This Row],[Column13]])</f>
        <v>88875.042381600011</v>
      </c>
      <c r="AB898" s="104" t="e">
        <f t="shared" si="269"/>
        <v>#DIV/0!</v>
      </c>
      <c r="AC898" s="104" t="e">
        <f t="shared" si="270"/>
        <v>#DIV/0!</v>
      </c>
      <c r="AD898" s="104" t="e">
        <f t="shared" si="271"/>
        <v>#DIV/0!</v>
      </c>
      <c r="AE898" s="104" t="e">
        <f t="shared" si="272"/>
        <v>#DIV/0!</v>
      </c>
      <c r="AF898" s="104" t="e">
        <f>(Query2[[#This Row],[Column12]]+Query2[[#This Row],[Column13]]/I959)</f>
        <v>#DIV/0!</v>
      </c>
      <c r="AG898" s="104" t="e">
        <f t="shared" si="273"/>
        <v>#DIV/0!</v>
      </c>
      <c r="AH898" s="102" t="s">
        <v>176</v>
      </c>
    </row>
    <row r="899" spans="1:34">
      <c r="A899" s="105" t="s">
        <v>207</v>
      </c>
      <c r="B899" s="101" t="s">
        <v>19</v>
      </c>
      <c r="C899" s="101" t="s">
        <v>88</v>
      </c>
      <c r="D899" s="101">
        <v>305763</v>
      </c>
      <c r="E899" s="101">
        <v>4190</v>
      </c>
      <c r="F899" s="101">
        <v>604927</v>
      </c>
      <c r="G899" s="101">
        <v>129.87530649999999</v>
      </c>
      <c r="H899" s="101">
        <v>15573.734666200002</v>
      </c>
      <c r="I899" s="101">
        <v>44403060</v>
      </c>
      <c r="J899" s="101">
        <v>32971370</v>
      </c>
      <c r="K899" s="101">
        <v>17500829</v>
      </c>
      <c r="L899" s="101">
        <v>1587422.5207041998</v>
      </c>
      <c r="M899" s="101">
        <v>307847.73502690002</v>
      </c>
      <c r="N899" s="101">
        <f>SUM(Query2[[#This Row],[Column5]],Query2[[#This Row],[Column6]])</f>
        <v>609117</v>
      </c>
      <c r="O899" s="101">
        <f>SUM(Query2[[#This Row],[Column7]],Query2[[#This Row],[Column8]])</f>
        <v>15703.609972700002</v>
      </c>
      <c r="P899" s="101">
        <f>SUM(Query2[[#This Row],[Column10]],Query2[[#This Row],[Column11]])</f>
        <v>50472199</v>
      </c>
      <c r="Q899" s="101">
        <f>SUM(Query2[[#This Row],[Column12]],Query2[[#This Row],[Column13]])</f>
        <v>1895270.2557310998</v>
      </c>
      <c r="R899" s="103" t="e">
        <f>(Query2[[#This Row],[Column4]]/D960)</f>
        <v>#DIV/0!</v>
      </c>
      <c r="S899" s="103" t="e">
        <f>(Query2[[#This Row],[Column15]]/O963)</f>
        <v>#DIV/0!</v>
      </c>
      <c r="T899" s="103" t="e">
        <f>(Query2[[#This Row],[Column14]]/N963)</f>
        <v>#DIV/0!</v>
      </c>
      <c r="U899" s="103" t="e">
        <f>(Query2[[#This Row],[Column9]]/I960)</f>
        <v>#DIV/0!</v>
      </c>
      <c r="V899" s="103" t="e">
        <f>(Query2[[#This Row],[Column17]]/Q963)</f>
        <v>#DIV/0!</v>
      </c>
      <c r="W899" s="103" t="e">
        <f>(Query2[[#This Row],[Column10]]+Query2[[#This Row],[Column11]]/J960+K960)</f>
        <v>#DIV/0!</v>
      </c>
      <c r="X899" s="104">
        <f>(Query2[[#This Row],[Column5]]+Query2[[#This Row],[Column6]])</f>
        <v>609117</v>
      </c>
      <c r="Y899" s="104">
        <f>(Query2[[#This Row],[Column7]]+Query2[[#This Row],[Column8]])</f>
        <v>15703.609972700002</v>
      </c>
      <c r="Z899" s="104">
        <f>(Query2[[#This Row],[Column10]]+Query2[[#This Row],[Column11]])</f>
        <v>50472199</v>
      </c>
      <c r="AA899" s="104">
        <f>(Query2[[#This Row],[Column12]]+Query2[[#This Row],[Column13]])</f>
        <v>1895270.2557310998</v>
      </c>
      <c r="AB899" s="104" t="e">
        <f t="shared" si="269"/>
        <v>#DIV/0!</v>
      </c>
      <c r="AC899" s="104" t="e">
        <f t="shared" si="270"/>
        <v>#DIV/0!</v>
      </c>
      <c r="AD899" s="104" t="e">
        <f t="shared" si="271"/>
        <v>#DIV/0!</v>
      </c>
      <c r="AE899" s="104" t="e">
        <f t="shared" si="272"/>
        <v>#DIV/0!</v>
      </c>
      <c r="AF899" s="104" t="e">
        <f>(Query2[[#This Row],[Column12]]+Query2[[#This Row],[Column13]]/I960)</f>
        <v>#DIV/0!</v>
      </c>
      <c r="AG899" s="104" t="e">
        <f t="shared" si="273"/>
        <v>#DIV/0!</v>
      </c>
      <c r="AH899" s="102" t="s">
        <v>176</v>
      </c>
    </row>
    <row r="900" spans="1:34">
      <c r="A900" s="105" t="s">
        <v>207</v>
      </c>
      <c r="B900" s="101" t="s">
        <v>21</v>
      </c>
      <c r="C900" s="101" t="s">
        <v>88</v>
      </c>
      <c r="D900" s="101">
        <v>0</v>
      </c>
      <c r="E900" s="101">
        <v>0</v>
      </c>
      <c r="F900" s="101">
        <v>0</v>
      </c>
      <c r="G900" s="101">
        <v>0</v>
      </c>
      <c r="H900" s="101">
        <v>0</v>
      </c>
      <c r="I900" s="101">
        <v>10128240</v>
      </c>
      <c r="J900" s="101">
        <v>6823118</v>
      </c>
      <c r="K900" s="101">
        <v>3594753</v>
      </c>
      <c r="L900" s="101">
        <v>296204.96703</v>
      </c>
      <c r="M900" s="101">
        <v>58064.310189999997</v>
      </c>
      <c r="N900" s="101">
        <f>SUM(Query2[[#This Row],[Column5]],Query2[[#This Row],[Column6]])</f>
        <v>0</v>
      </c>
      <c r="O900" s="101">
        <f>SUM(Query2[[#This Row],[Column7]],Query2[[#This Row],[Column8]])</f>
        <v>0</v>
      </c>
      <c r="P900" s="101">
        <f>SUM(Query2[[#This Row],[Column10]],Query2[[#This Row],[Column11]])</f>
        <v>10417871</v>
      </c>
      <c r="Q900" s="101">
        <f>SUM(Query2[[#This Row],[Column12]],Query2[[#This Row],[Column13]])</f>
        <v>354269.27721999999</v>
      </c>
      <c r="R900" s="103" t="e">
        <f>(Query2[[#This Row],[Column4]]/D961)</f>
        <v>#DIV/0!</v>
      </c>
      <c r="S900" s="103" t="e">
        <f>(Query2[[#This Row],[Column15]]/O964)</f>
        <v>#DIV/0!</v>
      </c>
      <c r="T900" s="103" t="e">
        <f>(Query2[[#This Row],[Column14]]/N964)</f>
        <v>#DIV/0!</v>
      </c>
      <c r="U900" s="103" t="e">
        <f>(Query2[[#This Row],[Column9]]/I961)</f>
        <v>#DIV/0!</v>
      </c>
      <c r="V900" s="103" t="e">
        <f>(Query2[[#This Row],[Column17]]/Q964)</f>
        <v>#DIV/0!</v>
      </c>
      <c r="W900" s="103" t="e">
        <f>(Query2[[#This Row],[Column10]]+Query2[[#This Row],[Column11]]/J961+K961)</f>
        <v>#DIV/0!</v>
      </c>
      <c r="X900" s="104">
        <f>(Query2[[#This Row],[Column5]]+Query2[[#This Row],[Column6]])</f>
        <v>0</v>
      </c>
      <c r="Y900" s="104">
        <f>(Query2[[#This Row],[Column7]]+Query2[[#This Row],[Column8]])</f>
        <v>0</v>
      </c>
      <c r="Z900" s="104">
        <f>(Query2[[#This Row],[Column10]]+Query2[[#This Row],[Column11]])</f>
        <v>10417871</v>
      </c>
      <c r="AA900" s="104">
        <f>(Query2[[#This Row],[Column12]]+Query2[[#This Row],[Column13]])</f>
        <v>354269.27721999999</v>
      </c>
      <c r="AB900" s="104" t="e">
        <f t="shared" si="269"/>
        <v>#DIV/0!</v>
      </c>
      <c r="AC900" s="104" t="e">
        <f t="shared" si="270"/>
        <v>#DIV/0!</v>
      </c>
      <c r="AD900" s="104" t="e">
        <f t="shared" si="271"/>
        <v>#DIV/0!</v>
      </c>
      <c r="AE900" s="104" t="e">
        <f t="shared" si="272"/>
        <v>#DIV/0!</v>
      </c>
      <c r="AF900" s="104" t="e">
        <f>(Query2[[#This Row],[Column12]]+Query2[[#This Row],[Column13]]/I961)</f>
        <v>#DIV/0!</v>
      </c>
      <c r="AG900" s="104" t="e">
        <f t="shared" si="273"/>
        <v>#DIV/0!</v>
      </c>
      <c r="AH900" s="102" t="s">
        <v>176</v>
      </c>
    </row>
    <row r="901" spans="1:34">
      <c r="A901" s="105" t="s">
        <v>207</v>
      </c>
      <c r="B901" s="101" t="s">
        <v>22</v>
      </c>
      <c r="C901" s="101" t="s">
        <v>88</v>
      </c>
      <c r="D901" s="101">
        <v>471266</v>
      </c>
      <c r="E901" s="101">
        <v>8013</v>
      </c>
      <c r="F901" s="101">
        <v>697821</v>
      </c>
      <c r="G901" s="101">
        <v>387.78952379999993</v>
      </c>
      <c r="H901" s="101">
        <v>18645.363841900002</v>
      </c>
      <c r="I901" s="101">
        <v>44151937</v>
      </c>
      <c r="J901" s="101">
        <v>48353308</v>
      </c>
      <c r="K901" s="101">
        <v>21698955</v>
      </c>
      <c r="L901" s="101">
        <v>1495986.5513200001</v>
      </c>
      <c r="M901" s="101">
        <v>282903.638592</v>
      </c>
      <c r="N901" s="101">
        <f>SUM(Query2[[#This Row],[Column5]],Query2[[#This Row],[Column6]])</f>
        <v>705834</v>
      </c>
      <c r="O901" s="101">
        <f>SUM(Query2[[#This Row],[Column7]],Query2[[#This Row],[Column8]])</f>
        <v>19033.1533657</v>
      </c>
      <c r="P901" s="101">
        <f>SUM(Query2[[#This Row],[Column10]],Query2[[#This Row],[Column11]])</f>
        <v>70052263</v>
      </c>
      <c r="Q901" s="101">
        <f>SUM(Query2[[#This Row],[Column12]],Query2[[#This Row],[Column13]])</f>
        <v>1778890.1899120002</v>
      </c>
      <c r="R901" s="103" t="e">
        <f>(Query2[[#This Row],[Column4]]/D962)</f>
        <v>#DIV/0!</v>
      </c>
      <c r="S901" s="103" t="e">
        <f>(Query2[[#This Row],[Column15]]/O965)</f>
        <v>#DIV/0!</v>
      </c>
      <c r="T901" s="103" t="e">
        <f>(Query2[[#This Row],[Column14]]/N965)</f>
        <v>#DIV/0!</v>
      </c>
      <c r="U901" s="103" t="e">
        <f>(Query2[[#This Row],[Column9]]/I962)</f>
        <v>#DIV/0!</v>
      </c>
      <c r="V901" s="103" t="e">
        <f>(Query2[[#This Row],[Column17]]/Q965)</f>
        <v>#DIV/0!</v>
      </c>
      <c r="W901" s="103" t="e">
        <f>(Query2[[#This Row],[Column10]]+Query2[[#This Row],[Column11]]/J962+K962)</f>
        <v>#DIV/0!</v>
      </c>
      <c r="X901" s="104">
        <f>(Query2[[#This Row],[Column5]]+Query2[[#This Row],[Column6]])</f>
        <v>705834</v>
      </c>
      <c r="Y901" s="104">
        <f>(Query2[[#This Row],[Column7]]+Query2[[#This Row],[Column8]])</f>
        <v>19033.1533657</v>
      </c>
      <c r="Z901" s="104">
        <f>(Query2[[#This Row],[Column10]]+Query2[[#This Row],[Column11]])</f>
        <v>70052263</v>
      </c>
      <c r="AA901" s="104">
        <f>(Query2[[#This Row],[Column12]]+Query2[[#This Row],[Column13]])</f>
        <v>1778890.1899120002</v>
      </c>
      <c r="AB901" s="104" t="e">
        <f t="shared" si="269"/>
        <v>#DIV/0!</v>
      </c>
      <c r="AC901" s="104" t="e">
        <f t="shared" si="270"/>
        <v>#DIV/0!</v>
      </c>
      <c r="AD901" s="104" t="e">
        <f t="shared" si="271"/>
        <v>#DIV/0!</v>
      </c>
      <c r="AE901" s="104" t="e">
        <f t="shared" si="272"/>
        <v>#DIV/0!</v>
      </c>
      <c r="AF901" s="104" t="e">
        <f>(Query2[[#This Row],[Column12]]+Query2[[#This Row],[Column13]]/I962)</f>
        <v>#DIV/0!</v>
      </c>
      <c r="AG901" s="104" t="e">
        <f t="shared" si="273"/>
        <v>#DIV/0!</v>
      </c>
      <c r="AH901" s="102" t="s">
        <v>176</v>
      </c>
    </row>
    <row r="902" spans="1:34">
      <c r="A902" s="105" t="s">
        <v>207</v>
      </c>
      <c r="B902" s="101" t="s">
        <v>25</v>
      </c>
      <c r="C902" s="101" t="s">
        <v>88</v>
      </c>
      <c r="D902" s="101">
        <v>11821564</v>
      </c>
      <c r="E902" s="101">
        <v>99770</v>
      </c>
      <c r="F902" s="101">
        <v>37330306</v>
      </c>
      <c r="G902" s="101">
        <v>3760.2057323999993</v>
      </c>
      <c r="H902" s="101">
        <v>1323870.3120973997</v>
      </c>
      <c r="I902" s="101">
        <v>293312845</v>
      </c>
      <c r="J902" s="101">
        <v>199451541</v>
      </c>
      <c r="K902" s="101">
        <v>107968170</v>
      </c>
      <c r="L902" s="101">
        <v>9788052.3723300006</v>
      </c>
      <c r="M902" s="101">
        <v>1842584.3962600001</v>
      </c>
      <c r="N902" s="101">
        <f>SUM(Query2[[#This Row],[Column5]],Query2[[#This Row],[Column6]])</f>
        <v>37430076</v>
      </c>
      <c r="O902" s="101">
        <f>SUM(Query2[[#This Row],[Column7]],Query2[[#This Row],[Column8]])</f>
        <v>1327630.5178297998</v>
      </c>
      <c r="P902" s="101">
        <f>SUM(Query2[[#This Row],[Column10]],Query2[[#This Row],[Column11]])</f>
        <v>307419711</v>
      </c>
      <c r="Q902" s="101">
        <f>SUM(Query2[[#This Row],[Column12]],Query2[[#This Row],[Column13]])</f>
        <v>11630636.768590001</v>
      </c>
      <c r="R902" s="103" t="e">
        <f>(Query2[[#This Row],[Column4]]/D963)</f>
        <v>#DIV/0!</v>
      </c>
      <c r="S902" s="103" t="e">
        <f>(Query2[[#This Row],[Column15]]/O966)</f>
        <v>#DIV/0!</v>
      </c>
      <c r="T902" s="103" t="e">
        <f>(Query2[[#This Row],[Column14]]/N966)</f>
        <v>#DIV/0!</v>
      </c>
      <c r="U902" s="103" t="e">
        <f>(Query2[[#This Row],[Column9]]/I963)</f>
        <v>#DIV/0!</v>
      </c>
      <c r="V902" s="103" t="e">
        <f>(Query2[[#This Row],[Column17]]/Q966)</f>
        <v>#DIV/0!</v>
      </c>
      <c r="W902" s="103" t="e">
        <f>(Query2[[#This Row],[Column10]]+Query2[[#This Row],[Column11]]/J963+K963)</f>
        <v>#DIV/0!</v>
      </c>
      <c r="X902" s="104">
        <f>(Query2[[#This Row],[Column5]]+Query2[[#This Row],[Column6]])</f>
        <v>37430076</v>
      </c>
      <c r="Y902" s="104">
        <f>(Query2[[#This Row],[Column7]]+Query2[[#This Row],[Column8]])</f>
        <v>1327630.5178297998</v>
      </c>
      <c r="Z902" s="104">
        <f>(Query2[[#This Row],[Column10]]+Query2[[#This Row],[Column11]])</f>
        <v>307419711</v>
      </c>
      <c r="AA902" s="104">
        <f>(Query2[[#This Row],[Column12]]+Query2[[#This Row],[Column13]])</f>
        <v>11630636.768590001</v>
      </c>
      <c r="AB902" s="104" t="e">
        <f t="shared" si="269"/>
        <v>#DIV/0!</v>
      </c>
      <c r="AC902" s="104" t="e">
        <f t="shared" si="270"/>
        <v>#DIV/0!</v>
      </c>
      <c r="AD902" s="104" t="e">
        <f t="shared" si="271"/>
        <v>#DIV/0!</v>
      </c>
      <c r="AE902" s="104" t="e">
        <f t="shared" si="272"/>
        <v>#DIV/0!</v>
      </c>
      <c r="AF902" s="104" t="e">
        <f>(Query2[[#This Row],[Column12]]+Query2[[#This Row],[Column13]]/I963)</f>
        <v>#DIV/0!</v>
      </c>
      <c r="AG902" s="104" t="e">
        <f t="shared" si="273"/>
        <v>#DIV/0!</v>
      </c>
      <c r="AH902" s="102" t="s">
        <v>176</v>
      </c>
    </row>
    <row r="903" spans="1:34">
      <c r="A903" s="105" t="s">
        <v>207</v>
      </c>
      <c r="B903" s="101" t="s">
        <v>26</v>
      </c>
      <c r="C903" s="101" t="s">
        <v>89</v>
      </c>
      <c r="D903" s="101">
        <v>7145409</v>
      </c>
      <c r="E903" s="101">
        <v>40238</v>
      </c>
      <c r="F903" s="101">
        <v>17572279</v>
      </c>
      <c r="G903" s="101">
        <v>2007.590001</v>
      </c>
      <c r="H903" s="101">
        <v>661083.01483</v>
      </c>
      <c r="I903" s="101">
        <v>23830173</v>
      </c>
      <c r="J903" s="101">
        <v>23475341</v>
      </c>
      <c r="K903" s="101">
        <v>21952687</v>
      </c>
      <c r="L903" s="101">
        <v>1374915.4889079002</v>
      </c>
      <c r="M903" s="101">
        <v>471795.07611940004</v>
      </c>
      <c r="N903" s="101">
        <f>SUM(Query2[[#This Row],[Column5]],Query2[[#This Row],[Column6]])</f>
        <v>17612517</v>
      </c>
      <c r="O903" s="101">
        <f>SUM(Query2[[#This Row],[Column7]],Query2[[#This Row],[Column8]])</f>
        <v>663090.60483099998</v>
      </c>
      <c r="P903" s="101">
        <f>SUM(Query2[[#This Row],[Column10]],Query2[[#This Row],[Column11]])</f>
        <v>45428028</v>
      </c>
      <c r="Q903" s="101">
        <f>SUM(Query2[[#This Row],[Column12]],Query2[[#This Row],[Column13]])</f>
        <v>1846710.5650273003</v>
      </c>
      <c r="R903" s="103" t="e">
        <f>(Query2[[#This Row],[Column4]]/D965)</f>
        <v>#DIV/0!</v>
      </c>
      <c r="S903" s="103" t="e">
        <f>(Query2[[#This Row],[Column15]]/O967)</f>
        <v>#DIV/0!</v>
      </c>
      <c r="T903" s="103" t="e">
        <f>(Query2[[#This Row],[Column14]]/N967)</f>
        <v>#DIV/0!</v>
      </c>
      <c r="U903" s="103" t="e">
        <f>(Query2[[#This Row],[Column9]]/I965)</f>
        <v>#DIV/0!</v>
      </c>
      <c r="V903" s="103" t="e">
        <f>(Query2[[#This Row],[Column17]]/Q967)</f>
        <v>#DIV/0!</v>
      </c>
      <c r="W903" s="103" t="e">
        <f>(Query2[[#This Row],[Column10]]+Query2[[#This Row],[Column11]]/J965+K965)</f>
        <v>#DIV/0!</v>
      </c>
      <c r="X903" s="104">
        <f>(Query2[[#This Row],[Column5]]+Query2[[#This Row],[Column6]])</f>
        <v>17612517</v>
      </c>
      <c r="Y903" s="104">
        <f>(Query2[[#This Row],[Column7]]+Query2[[#This Row],[Column8]])</f>
        <v>663090.60483099998</v>
      </c>
      <c r="Z903" s="104">
        <f>(Query2[[#This Row],[Column10]]+Query2[[#This Row],[Column11]])</f>
        <v>45428028</v>
      </c>
      <c r="AA903" s="104">
        <f>(Query2[[#This Row],[Column12]]+Query2[[#This Row],[Column13]])</f>
        <v>1846710.5650273003</v>
      </c>
      <c r="AB903" s="104" t="e">
        <f t="shared" ref="AB903:AB923" si="274">(G965+H965/E965+F965)</f>
        <v>#DIV/0!</v>
      </c>
      <c r="AC903" s="104" t="e">
        <f t="shared" ref="AC903:AC923" si="275">(G965+H965/D965)</f>
        <v>#DIV/0!</v>
      </c>
      <c r="AD903" s="104" t="e">
        <f t="shared" ref="AD903:AD923" si="276">(E965+F965/D965)</f>
        <v>#DIV/0!</v>
      </c>
      <c r="AE903" s="104" t="e">
        <f t="shared" ref="AE903:AE923" si="277">(L965+M965/J965+K965)</f>
        <v>#DIV/0!</v>
      </c>
      <c r="AF903" s="104" t="e">
        <f>(Query2[[#This Row],[Column12]]+Query2[[#This Row],[Column13]]/I965)</f>
        <v>#DIV/0!</v>
      </c>
      <c r="AG903" s="104" t="e">
        <f t="shared" ref="AG903:AG923" si="278">(J965+K965/I965)</f>
        <v>#DIV/0!</v>
      </c>
      <c r="AH903" s="102" t="s">
        <v>176</v>
      </c>
    </row>
    <row r="904" spans="1:34">
      <c r="A904" s="105" t="s">
        <v>207</v>
      </c>
      <c r="B904" s="101" t="s">
        <v>27</v>
      </c>
      <c r="C904" s="101" t="s">
        <v>89</v>
      </c>
      <c r="D904" s="101">
        <v>0</v>
      </c>
      <c r="E904" s="101">
        <v>0</v>
      </c>
      <c r="F904" s="101">
        <v>0</v>
      </c>
      <c r="G904" s="101">
        <v>0</v>
      </c>
      <c r="H904" s="101">
        <v>0</v>
      </c>
      <c r="I904" s="101">
        <v>4510769</v>
      </c>
      <c r="J904" s="101">
        <v>2867155</v>
      </c>
      <c r="K904" s="101">
        <v>1183896</v>
      </c>
      <c r="L904" s="101">
        <v>125328.83817</v>
      </c>
      <c r="M904" s="101">
        <v>23727.616169400004</v>
      </c>
      <c r="N904" s="101">
        <f>SUM(Query2[[#This Row],[Column5]],Query2[[#This Row],[Column6]])</f>
        <v>0</v>
      </c>
      <c r="O904" s="101">
        <f>SUM(Query2[[#This Row],[Column7]],Query2[[#This Row],[Column8]])</f>
        <v>0</v>
      </c>
      <c r="P904" s="101">
        <f>SUM(Query2[[#This Row],[Column10]],Query2[[#This Row],[Column11]])</f>
        <v>4051051</v>
      </c>
      <c r="Q904" s="101">
        <f>SUM(Query2[[#This Row],[Column12]],Query2[[#This Row],[Column13]])</f>
        <v>149056.45433939999</v>
      </c>
      <c r="R904" s="103" t="e">
        <f>(Query2[[#This Row],[Column4]]/D966)</f>
        <v>#DIV/0!</v>
      </c>
      <c r="S904" s="103" t="e">
        <f>(Query2[[#This Row],[Column15]]/O968)</f>
        <v>#DIV/0!</v>
      </c>
      <c r="T904" s="103" t="e">
        <f>(Query2[[#This Row],[Column14]]/N968)</f>
        <v>#DIV/0!</v>
      </c>
      <c r="U904" s="103" t="e">
        <f>(Query2[[#This Row],[Column9]]/I966)</f>
        <v>#DIV/0!</v>
      </c>
      <c r="V904" s="103" t="e">
        <f>(Query2[[#This Row],[Column17]]/Q968)</f>
        <v>#DIV/0!</v>
      </c>
      <c r="W904" s="103" t="e">
        <f>(Query2[[#This Row],[Column10]]+Query2[[#This Row],[Column11]]/J966+K966)</f>
        <v>#DIV/0!</v>
      </c>
      <c r="X904" s="104">
        <f>(Query2[[#This Row],[Column5]]+Query2[[#This Row],[Column6]])</f>
        <v>0</v>
      </c>
      <c r="Y904" s="104">
        <f>(Query2[[#This Row],[Column7]]+Query2[[#This Row],[Column8]])</f>
        <v>0</v>
      </c>
      <c r="Z904" s="104">
        <f>(Query2[[#This Row],[Column10]]+Query2[[#This Row],[Column11]])</f>
        <v>4051051</v>
      </c>
      <c r="AA904" s="104">
        <f>(Query2[[#This Row],[Column12]]+Query2[[#This Row],[Column13]])</f>
        <v>149056.45433939999</v>
      </c>
      <c r="AB904" s="104" t="e">
        <f t="shared" si="274"/>
        <v>#DIV/0!</v>
      </c>
      <c r="AC904" s="104" t="e">
        <f t="shared" si="275"/>
        <v>#DIV/0!</v>
      </c>
      <c r="AD904" s="104" t="e">
        <f t="shared" si="276"/>
        <v>#DIV/0!</v>
      </c>
      <c r="AE904" s="104" t="e">
        <f t="shared" si="277"/>
        <v>#DIV/0!</v>
      </c>
      <c r="AF904" s="104" t="e">
        <f>(Query2[[#This Row],[Column12]]+Query2[[#This Row],[Column13]]/I966)</f>
        <v>#DIV/0!</v>
      </c>
      <c r="AG904" s="104" t="e">
        <f t="shared" si="278"/>
        <v>#DIV/0!</v>
      </c>
      <c r="AH904" s="102" t="s">
        <v>176</v>
      </c>
    </row>
    <row r="905" spans="1:34">
      <c r="A905" s="105" t="s">
        <v>207</v>
      </c>
      <c r="B905" s="101" t="s">
        <v>28</v>
      </c>
      <c r="C905" s="101" t="s">
        <v>89</v>
      </c>
      <c r="D905" s="101">
        <v>0</v>
      </c>
      <c r="E905" s="101">
        <v>0</v>
      </c>
      <c r="F905" s="101">
        <v>0</v>
      </c>
      <c r="G905" s="101">
        <v>0</v>
      </c>
      <c r="H905" s="101">
        <v>0</v>
      </c>
      <c r="I905" s="101">
        <v>768378</v>
      </c>
      <c r="J905" s="101">
        <v>522174</v>
      </c>
      <c r="K905" s="101">
        <v>327916</v>
      </c>
      <c r="L905" s="101">
        <v>23659.199069700004</v>
      </c>
      <c r="M905" s="101">
        <v>5122.8000388</v>
      </c>
      <c r="N905" s="101">
        <f>SUM(Query2[[#This Row],[Column5]],Query2[[#This Row],[Column6]])</f>
        <v>0</v>
      </c>
      <c r="O905" s="101">
        <f>SUM(Query2[[#This Row],[Column7]],Query2[[#This Row],[Column8]])</f>
        <v>0</v>
      </c>
      <c r="P905" s="101">
        <f>SUM(Query2[[#This Row],[Column10]],Query2[[#This Row],[Column11]])</f>
        <v>850090</v>
      </c>
      <c r="Q905" s="101">
        <f>SUM(Query2[[#This Row],[Column12]],Query2[[#This Row],[Column13]])</f>
        <v>28781.999108500004</v>
      </c>
      <c r="R905" s="103" t="e">
        <f>(Query2[[#This Row],[Column4]]/D967)</f>
        <v>#DIV/0!</v>
      </c>
      <c r="S905" s="103" t="e">
        <f>(Query2[[#This Row],[Column15]]/O969)</f>
        <v>#DIV/0!</v>
      </c>
      <c r="T905" s="103" t="e">
        <f>(Query2[[#This Row],[Column14]]/N969)</f>
        <v>#DIV/0!</v>
      </c>
      <c r="U905" s="103" t="e">
        <f>(Query2[[#This Row],[Column9]]/I967)</f>
        <v>#DIV/0!</v>
      </c>
      <c r="V905" s="103" t="e">
        <f>(Query2[[#This Row],[Column17]]/Q969)</f>
        <v>#DIV/0!</v>
      </c>
      <c r="W905" s="103" t="e">
        <f>(Query2[[#This Row],[Column10]]+Query2[[#This Row],[Column11]]/J967+K967)</f>
        <v>#DIV/0!</v>
      </c>
      <c r="X905" s="104">
        <f>(Query2[[#This Row],[Column5]]+Query2[[#This Row],[Column6]])</f>
        <v>0</v>
      </c>
      <c r="Y905" s="104">
        <f>(Query2[[#This Row],[Column7]]+Query2[[#This Row],[Column8]])</f>
        <v>0</v>
      </c>
      <c r="Z905" s="104">
        <f>(Query2[[#This Row],[Column10]]+Query2[[#This Row],[Column11]])</f>
        <v>850090</v>
      </c>
      <c r="AA905" s="104">
        <f>(Query2[[#This Row],[Column12]]+Query2[[#This Row],[Column13]])</f>
        <v>28781.999108500004</v>
      </c>
      <c r="AB905" s="104" t="e">
        <f t="shared" si="274"/>
        <v>#DIV/0!</v>
      </c>
      <c r="AC905" s="104" t="e">
        <f t="shared" si="275"/>
        <v>#DIV/0!</v>
      </c>
      <c r="AD905" s="104" t="e">
        <f t="shared" si="276"/>
        <v>#DIV/0!</v>
      </c>
      <c r="AE905" s="104" t="e">
        <f t="shared" si="277"/>
        <v>#DIV/0!</v>
      </c>
      <c r="AF905" s="104" t="e">
        <f>(Query2[[#This Row],[Column12]]+Query2[[#This Row],[Column13]]/I967)</f>
        <v>#DIV/0!</v>
      </c>
      <c r="AG905" s="104" t="e">
        <f t="shared" si="278"/>
        <v>#DIV/0!</v>
      </c>
      <c r="AH905" s="102" t="s">
        <v>176</v>
      </c>
    </row>
    <row r="906" spans="1:34">
      <c r="A906" s="105" t="s">
        <v>207</v>
      </c>
      <c r="B906" s="101" t="s">
        <v>29</v>
      </c>
      <c r="C906" s="101" t="s">
        <v>89</v>
      </c>
      <c r="D906" s="101">
        <v>3119</v>
      </c>
      <c r="E906" s="101">
        <v>14</v>
      </c>
      <c r="F906" s="101">
        <v>3265</v>
      </c>
      <c r="G906" s="101">
        <v>0.66500000000000004</v>
      </c>
      <c r="H906" s="101">
        <v>70.336753399999992</v>
      </c>
      <c r="I906" s="101">
        <v>2312177</v>
      </c>
      <c r="J906" s="101">
        <v>2681535</v>
      </c>
      <c r="K906" s="101">
        <v>1210353</v>
      </c>
      <c r="L906" s="101">
        <v>134665.23383860002</v>
      </c>
      <c r="M906" s="101">
        <v>20230.730684300001</v>
      </c>
      <c r="N906" s="101">
        <f>SUM(Query2[[#This Row],[Column5]],Query2[[#This Row],[Column6]])</f>
        <v>3279</v>
      </c>
      <c r="O906" s="101">
        <f>SUM(Query2[[#This Row],[Column7]],Query2[[#This Row],[Column8]])</f>
        <v>71.001753399999998</v>
      </c>
      <c r="P906" s="101">
        <f>SUM(Query2[[#This Row],[Column10]],Query2[[#This Row],[Column11]])</f>
        <v>3891888</v>
      </c>
      <c r="Q906" s="101">
        <f>SUM(Query2[[#This Row],[Column12]],Query2[[#This Row],[Column13]])</f>
        <v>154895.96452290003</v>
      </c>
      <c r="R906" s="103" t="e">
        <f>(Query2[[#This Row],[Column4]]/D968)</f>
        <v>#DIV/0!</v>
      </c>
      <c r="S906" s="103" t="e">
        <f>(Query2[[#This Row],[Column15]]/O970)</f>
        <v>#DIV/0!</v>
      </c>
      <c r="T906" s="103" t="e">
        <f>(Query2[[#This Row],[Column14]]/N970)</f>
        <v>#DIV/0!</v>
      </c>
      <c r="U906" s="103" t="e">
        <f>(Query2[[#This Row],[Column9]]/I968)</f>
        <v>#DIV/0!</v>
      </c>
      <c r="V906" s="103" t="e">
        <f>(Query2[[#This Row],[Column17]]/Q970)</f>
        <v>#DIV/0!</v>
      </c>
      <c r="W906" s="103" t="e">
        <f>(Query2[[#This Row],[Column10]]+Query2[[#This Row],[Column11]]/J968+K968)</f>
        <v>#DIV/0!</v>
      </c>
      <c r="X906" s="104">
        <f>(Query2[[#This Row],[Column5]]+Query2[[#This Row],[Column6]])</f>
        <v>3279</v>
      </c>
      <c r="Y906" s="104">
        <f>(Query2[[#This Row],[Column7]]+Query2[[#This Row],[Column8]])</f>
        <v>71.001753399999998</v>
      </c>
      <c r="Z906" s="104">
        <f>(Query2[[#This Row],[Column10]]+Query2[[#This Row],[Column11]])</f>
        <v>3891888</v>
      </c>
      <c r="AA906" s="104">
        <f>(Query2[[#This Row],[Column12]]+Query2[[#This Row],[Column13]])</f>
        <v>154895.96452290003</v>
      </c>
      <c r="AB906" s="104" t="e">
        <f t="shared" si="274"/>
        <v>#DIV/0!</v>
      </c>
      <c r="AC906" s="104" t="e">
        <f t="shared" si="275"/>
        <v>#DIV/0!</v>
      </c>
      <c r="AD906" s="104" t="e">
        <f t="shared" si="276"/>
        <v>#DIV/0!</v>
      </c>
      <c r="AE906" s="104" t="e">
        <f t="shared" si="277"/>
        <v>#DIV/0!</v>
      </c>
      <c r="AF906" s="104" t="e">
        <f>(Query2[[#This Row],[Column12]]+Query2[[#This Row],[Column13]]/I968)</f>
        <v>#DIV/0!</v>
      </c>
      <c r="AG906" s="104" t="e">
        <f t="shared" si="278"/>
        <v>#DIV/0!</v>
      </c>
      <c r="AH906" s="102" t="s">
        <v>176</v>
      </c>
    </row>
    <row r="907" spans="1:34">
      <c r="A907" s="105" t="s">
        <v>207</v>
      </c>
      <c r="B907" s="101" t="s">
        <v>30</v>
      </c>
      <c r="C907" s="101" t="s">
        <v>89</v>
      </c>
      <c r="D907" s="101">
        <v>5351</v>
      </c>
      <c r="E907" s="101">
        <v>353</v>
      </c>
      <c r="F907" s="101">
        <v>15348</v>
      </c>
      <c r="G907" s="101">
        <v>22.81711</v>
      </c>
      <c r="H907" s="101">
        <v>388.71275000000003</v>
      </c>
      <c r="I907" s="101">
        <v>795473</v>
      </c>
      <c r="J907" s="101">
        <v>393336</v>
      </c>
      <c r="K907" s="101">
        <v>420582</v>
      </c>
      <c r="L907" s="101">
        <v>23140.636047299999</v>
      </c>
      <c r="M907" s="101">
        <v>10366.435216900001</v>
      </c>
      <c r="N907" s="101">
        <f>SUM(Query2[[#This Row],[Column5]],Query2[[#This Row],[Column6]])</f>
        <v>15701</v>
      </c>
      <c r="O907" s="101">
        <f>SUM(Query2[[#This Row],[Column7]],Query2[[#This Row],[Column8]])</f>
        <v>411.52986000000004</v>
      </c>
      <c r="P907" s="101">
        <f>SUM(Query2[[#This Row],[Column10]],Query2[[#This Row],[Column11]])</f>
        <v>813918</v>
      </c>
      <c r="Q907" s="101">
        <f>SUM(Query2[[#This Row],[Column12]],Query2[[#This Row],[Column13]])</f>
        <v>33507.0712642</v>
      </c>
      <c r="R907" s="103" t="e">
        <f>(Query2[[#This Row],[Column4]]/D969)</f>
        <v>#DIV/0!</v>
      </c>
      <c r="S907" s="103" t="e">
        <f>(Query2[[#This Row],[Column15]]/O971)</f>
        <v>#DIV/0!</v>
      </c>
      <c r="T907" s="103" t="e">
        <f>(Query2[[#This Row],[Column14]]/N971)</f>
        <v>#DIV/0!</v>
      </c>
      <c r="U907" s="103" t="e">
        <f>(Query2[[#This Row],[Column9]]/I969)</f>
        <v>#DIV/0!</v>
      </c>
      <c r="V907" s="103" t="e">
        <f>(Query2[[#This Row],[Column17]]/Q971)</f>
        <v>#DIV/0!</v>
      </c>
      <c r="W907" s="103" t="e">
        <f>(Query2[[#This Row],[Column10]]+Query2[[#This Row],[Column11]]/J969+K969)</f>
        <v>#DIV/0!</v>
      </c>
      <c r="X907" s="104">
        <f>(Query2[[#This Row],[Column5]]+Query2[[#This Row],[Column6]])</f>
        <v>15701</v>
      </c>
      <c r="Y907" s="104">
        <f>(Query2[[#This Row],[Column7]]+Query2[[#This Row],[Column8]])</f>
        <v>411.52986000000004</v>
      </c>
      <c r="Z907" s="104">
        <f>(Query2[[#This Row],[Column10]]+Query2[[#This Row],[Column11]])</f>
        <v>813918</v>
      </c>
      <c r="AA907" s="104">
        <f>(Query2[[#This Row],[Column12]]+Query2[[#This Row],[Column13]])</f>
        <v>33507.0712642</v>
      </c>
      <c r="AB907" s="104" t="e">
        <f t="shared" si="274"/>
        <v>#DIV/0!</v>
      </c>
      <c r="AC907" s="104" t="e">
        <f t="shared" si="275"/>
        <v>#DIV/0!</v>
      </c>
      <c r="AD907" s="104" t="e">
        <f t="shared" si="276"/>
        <v>#DIV/0!</v>
      </c>
      <c r="AE907" s="104" t="e">
        <f t="shared" si="277"/>
        <v>#DIV/0!</v>
      </c>
      <c r="AF907" s="104" t="e">
        <f>(Query2[[#This Row],[Column12]]+Query2[[#This Row],[Column13]]/I969)</f>
        <v>#DIV/0!</v>
      </c>
      <c r="AG907" s="104" t="e">
        <f t="shared" si="278"/>
        <v>#DIV/0!</v>
      </c>
      <c r="AH907" s="102" t="s">
        <v>176</v>
      </c>
    </row>
    <row r="908" spans="1:34">
      <c r="A908" s="105" t="s">
        <v>207</v>
      </c>
      <c r="B908" s="101" t="s">
        <v>31</v>
      </c>
      <c r="C908" s="101" t="s">
        <v>89</v>
      </c>
      <c r="D908" s="101">
        <v>6042</v>
      </c>
      <c r="E908" s="101">
        <v>603</v>
      </c>
      <c r="F908" s="101">
        <v>20574</v>
      </c>
      <c r="G908" s="101">
        <v>7.8872871</v>
      </c>
      <c r="H908" s="101">
        <v>486.18113649999998</v>
      </c>
      <c r="I908" s="101">
        <v>510411</v>
      </c>
      <c r="J908" s="101">
        <v>459526</v>
      </c>
      <c r="K908" s="101">
        <v>330457</v>
      </c>
      <c r="L908" s="101">
        <v>20381.364125699998</v>
      </c>
      <c r="M908" s="101">
        <v>5030.1849553999982</v>
      </c>
      <c r="N908" s="101">
        <f>SUM(Query2[[#This Row],[Column5]],Query2[[#This Row],[Column6]])</f>
        <v>21177</v>
      </c>
      <c r="O908" s="101">
        <f>SUM(Query2[[#This Row],[Column7]],Query2[[#This Row],[Column8]])</f>
        <v>494.06842359999996</v>
      </c>
      <c r="P908" s="101">
        <f>SUM(Query2[[#This Row],[Column10]],Query2[[#This Row],[Column11]])</f>
        <v>789983</v>
      </c>
      <c r="Q908" s="101">
        <f>SUM(Query2[[#This Row],[Column12]],Query2[[#This Row],[Column13]])</f>
        <v>25411.549081099998</v>
      </c>
      <c r="R908" s="103" t="e">
        <f>(Query2[[#This Row],[Column4]]/D970)</f>
        <v>#DIV/0!</v>
      </c>
      <c r="S908" s="103" t="e">
        <f>(Query2[[#This Row],[Column15]]/O972)</f>
        <v>#DIV/0!</v>
      </c>
      <c r="T908" s="103" t="e">
        <f>(Query2[[#This Row],[Column14]]/N972)</f>
        <v>#DIV/0!</v>
      </c>
      <c r="U908" s="103" t="e">
        <f>(Query2[[#This Row],[Column9]]/I970)</f>
        <v>#DIV/0!</v>
      </c>
      <c r="V908" s="103" t="e">
        <f>(Query2[[#This Row],[Column17]]/Q972)</f>
        <v>#DIV/0!</v>
      </c>
      <c r="W908" s="103" t="e">
        <f>(Query2[[#This Row],[Column10]]+Query2[[#This Row],[Column11]]/J970+K970)</f>
        <v>#DIV/0!</v>
      </c>
      <c r="X908" s="104">
        <f>(Query2[[#This Row],[Column5]]+Query2[[#This Row],[Column6]])</f>
        <v>21177</v>
      </c>
      <c r="Y908" s="104">
        <f>(Query2[[#This Row],[Column7]]+Query2[[#This Row],[Column8]])</f>
        <v>494.06842359999996</v>
      </c>
      <c r="Z908" s="104">
        <f>(Query2[[#This Row],[Column10]]+Query2[[#This Row],[Column11]])</f>
        <v>789983</v>
      </c>
      <c r="AA908" s="104">
        <f>(Query2[[#This Row],[Column12]]+Query2[[#This Row],[Column13]])</f>
        <v>25411.549081099998</v>
      </c>
      <c r="AB908" s="104" t="e">
        <f t="shared" si="274"/>
        <v>#DIV/0!</v>
      </c>
      <c r="AC908" s="104" t="e">
        <f t="shared" si="275"/>
        <v>#DIV/0!</v>
      </c>
      <c r="AD908" s="104" t="e">
        <f t="shared" si="276"/>
        <v>#DIV/0!</v>
      </c>
      <c r="AE908" s="104" t="e">
        <f t="shared" si="277"/>
        <v>#DIV/0!</v>
      </c>
      <c r="AF908" s="104" t="e">
        <f>(Query2[[#This Row],[Column12]]+Query2[[#This Row],[Column13]]/I970)</f>
        <v>#DIV/0!</v>
      </c>
      <c r="AG908" s="104" t="e">
        <f t="shared" si="278"/>
        <v>#DIV/0!</v>
      </c>
      <c r="AH908" s="102" t="s">
        <v>176</v>
      </c>
    </row>
    <row r="909" spans="1:34">
      <c r="A909" s="105" t="s">
        <v>207</v>
      </c>
      <c r="B909" s="101" t="s">
        <v>32</v>
      </c>
      <c r="C909" s="101" t="s">
        <v>89</v>
      </c>
      <c r="D909" s="101">
        <v>0</v>
      </c>
      <c r="E909" s="101">
        <v>0</v>
      </c>
      <c r="F909" s="101">
        <v>0</v>
      </c>
      <c r="G909" s="101">
        <v>0</v>
      </c>
      <c r="H909" s="101">
        <v>0</v>
      </c>
      <c r="I909" s="101">
        <v>8519448</v>
      </c>
      <c r="J909" s="101">
        <v>8831877</v>
      </c>
      <c r="K909" s="101">
        <v>6790236</v>
      </c>
      <c r="L909" s="101">
        <v>431049.43946999998</v>
      </c>
      <c r="M909" s="101">
        <v>109341.04428079999</v>
      </c>
      <c r="N909" s="101">
        <f>SUM(Query2[[#This Row],[Column5]],Query2[[#This Row],[Column6]])</f>
        <v>0</v>
      </c>
      <c r="O909" s="101">
        <f>SUM(Query2[[#This Row],[Column7]],Query2[[#This Row],[Column8]])</f>
        <v>0</v>
      </c>
      <c r="P909" s="101">
        <f>SUM(Query2[[#This Row],[Column10]],Query2[[#This Row],[Column11]])</f>
        <v>15622113</v>
      </c>
      <c r="Q909" s="101">
        <f>SUM(Query2[[#This Row],[Column12]],Query2[[#This Row],[Column13]])</f>
        <v>540390.48375080002</v>
      </c>
      <c r="R909" s="103" t="e">
        <f>(Query2[[#This Row],[Column4]]/D971)</f>
        <v>#DIV/0!</v>
      </c>
      <c r="S909" s="103" t="e">
        <f>(Query2[[#This Row],[Column15]]/O973)</f>
        <v>#DIV/0!</v>
      </c>
      <c r="T909" s="103" t="e">
        <f>(Query2[[#This Row],[Column14]]/N973)</f>
        <v>#DIV/0!</v>
      </c>
      <c r="U909" s="103" t="e">
        <f>(Query2[[#This Row],[Column9]]/I971)</f>
        <v>#DIV/0!</v>
      </c>
      <c r="V909" s="103" t="e">
        <f>(Query2[[#This Row],[Column17]]/Q973)</f>
        <v>#DIV/0!</v>
      </c>
      <c r="W909" s="103" t="e">
        <f>(Query2[[#This Row],[Column10]]+Query2[[#This Row],[Column11]]/J971+K971)</f>
        <v>#DIV/0!</v>
      </c>
      <c r="X909" s="104">
        <f>(Query2[[#This Row],[Column5]]+Query2[[#This Row],[Column6]])</f>
        <v>0</v>
      </c>
      <c r="Y909" s="104">
        <f>(Query2[[#This Row],[Column7]]+Query2[[#This Row],[Column8]])</f>
        <v>0</v>
      </c>
      <c r="Z909" s="104">
        <f>(Query2[[#This Row],[Column10]]+Query2[[#This Row],[Column11]])</f>
        <v>15622113</v>
      </c>
      <c r="AA909" s="104">
        <f>(Query2[[#This Row],[Column12]]+Query2[[#This Row],[Column13]])</f>
        <v>540390.48375080002</v>
      </c>
      <c r="AB909" s="104" t="e">
        <f t="shared" si="274"/>
        <v>#DIV/0!</v>
      </c>
      <c r="AC909" s="104" t="e">
        <f t="shared" si="275"/>
        <v>#DIV/0!</v>
      </c>
      <c r="AD909" s="104" t="e">
        <f t="shared" si="276"/>
        <v>#DIV/0!</v>
      </c>
      <c r="AE909" s="104" t="e">
        <f t="shared" si="277"/>
        <v>#DIV/0!</v>
      </c>
      <c r="AF909" s="104" t="e">
        <f>(Query2[[#This Row],[Column12]]+Query2[[#This Row],[Column13]]/I971)</f>
        <v>#DIV/0!</v>
      </c>
      <c r="AG909" s="104" t="e">
        <f t="shared" si="278"/>
        <v>#DIV/0!</v>
      </c>
      <c r="AH909" s="102" t="s">
        <v>176</v>
      </c>
    </row>
    <row r="910" spans="1:34">
      <c r="A910" s="105" t="s">
        <v>207</v>
      </c>
      <c r="B910" s="101" t="s">
        <v>33</v>
      </c>
      <c r="C910" s="101" t="s">
        <v>89</v>
      </c>
      <c r="D910" s="101">
        <v>14985844</v>
      </c>
      <c r="E910" s="101">
        <v>114450</v>
      </c>
      <c r="F910" s="101">
        <v>51962054</v>
      </c>
      <c r="G910" s="101">
        <v>7414.2788300000002</v>
      </c>
      <c r="H910" s="101">
        <v>2106607.70835</v>
      </c>
      <c r="I910" s="101">
        <v>36695799</v>
      </c>
      <c r="J910" s="101">
        <v>39465737</v>
      </c>
      <c r="K910" s="101">
        <v>45627609</v>
      </c>
      <c r="L910" s="101">
        <v>2257708.2332899999</v>
      </c>
      <c r="M910" s="101">
        <v>964376.05720000004</v>
      </c>
      <c r="N910" s="101">
        <f>SUM(Query2[[#This Row],[Column5]],Query2[[#This Row],[Column6]])</f>
        <v>52076504</v>
      </c>
      <c r="O910" s="101">
        <f>SUM(Query2[[#This Row],[Column7]],Query2[[#This Row],[Column8]])</f>
        <v>2114021.9871800002</v>
      </c>
      <c r="P910" s="101">
        <f>SUM(Query2[[#This Row],[Column10]],Query2[[#This Row],[Column11]])</f>
        <v>85093346</v>
      </c>
      <c r="Q910" s="101">
        <f>SUM(Query2[[#This Row],[Column12]],Query2[[#This Row],[Column13]])</f>
        <v>3222084.29049</v>
      </c>
      <c r="R910" s="103" t="e">
        <f>(Query2[[#This Row],[Column4]]/D972)</f>
        <v>#DIV/0!</v>
      </c>
      <c r="S910" s="103" t="e">
        <f>(Query2[[#This Row],[Column15]]/O974)</f>
        <v>#DIV/0!</v>
      </c>
      <c r="T910" s="103" t="e">
        <f>(Query2[[#This Row],[Column14]]/N974)</f>
        <v>#DIV/0!</v>
      </c>
      <c r="U910" s="103" t="e">
        <f>(Query2[[#This Row],[Column9]]/I972)</f>
        <v>#DIV/0!</v>
      </c>
      <c r="V910" s="103" t="e">
        <f>(Query2[[#This Row],[Column17]]/Q974)</f>
        <v>#DIV/0!</v>
      </c>
      <c r="W910" s="103" t="e">
        <f>(Query2[[#This Row],[Column10]]+Query2[[#This Row],[Column11]]/J972+K972)</f>
        <v>#DIV/0!</v>
      </c>
      <c r="X910" s="104">
        <f>(Query2[[#This Row],[Column5]]+Query2[[#This Row],[Column6]])</f>
        <v>52076504</v>
      </c>
      <c r="Y910" s="104">
        <f>(Query2[[#This Row],[Column7]]+Query2[[#This Row],[Column8]])</f>
        <v>2114021.9871800002</v>
      </c>
      <c r="Z910" s="104">
        <f>(Query2[[#This Row],[Column10]]+Query2[[#This Row],[Column11]])</f>
        <v>85093346</v>
      </c>
      <c r="AA910" s="104">
        <f>(Query2[[#This Row],[Column12]]+Query2[[#This Row],[Column13]])</f>
        <v>3222084.29049</v>
      </c>
      <c r="AB910" s="104" t="e">
        <f t="shared" si="274"/>
        <v>#DIV/0!</v>
      </c>
      <c r="AC910" s="104" t="e">
        <f t="shared" si="275"/>
        <v>#DIV/0!</v>
      </c>
      <c r="AD910" s="104" t="e">
        <f t="shared" si="276"/>
        <v>#DIV/0!</v>
      </c>
      <c r="AE910" s="104" t="e">
        <f t="shared" si="277"/>
        <v>#DIV/0!</v>
      </c>
      <c r="AF910" s="104" t="e">
        <f>(Query2[[#This Row],[Column12]]+Query2[[#This Row],[Column13]]/I972)</f>
        <v>#DIV/0!</v>
      </c>
      <c r="AG910" s="104" t="e">
        <f t="shared" si="278"/>
        <v>#DIV/0!</v>
      </c>
      <c r="AH910" s="102" t="s">
        <v>176</v>
      </c>
    </row>
    <row r="911" spans="1:34">
      <c r="A911" s="105" t="s">
        <v>207</v>
      </c>
      <c r="B911" s="101" t="s">
        <v>34</v>
      </c>
      <c r="C911" s="101" t="s">
        <v>89</v>
      </c>
      <c r="D911" s="101">
        <v>10584421</v>
      </c>
      <c r="E911" s="101">
        <v>37228</v>
      </c>
      <c r="F911" s="101">
        <v>31266193</v>
      </c>
      <c r="G911" s="101">
        <v>1649.1097600000001</v>
      </c>
      <c r="H911" s="101">
        <v>1195526.3071300001</v>
      </c>
      <c r="I911" s="101">
        <v>39001364</v>
      </c>
      <c r="J911" s="101">
        <v>26980460</v>
      </c>
      <c r="K911" s="101">
        <v>29575549</v>
      </c>
      <c r="L911" s="101">
        <v>1617115.1192900001</v>
      </c>
      <c r="M911" s="101">
        <v>645717.81906999997</v>
      </c>
      <c r="N911" s="101">
        <f>SUM(Query2[[#This Row],[Column5]],Query2[[#This Row],[Column6]])</f>
        <v>31303421</v>
      </c>
      <c r="O911" s="101">
        <f>SUM(Query2[[#This Row],[Column7]],Query2[[#This Row],[Column8]])</f>
        <v>1197175.41689</v>
      </c>
      <c r="P911" s="101">
        <f>SUM(Query2[[#This Row],[Column10]],Query2[[#This Row],[Column11]])</f>
        <v>56556009</v>
      </c>
      <c r="Q911" s="101">
        <f>SUM(Query2[[#This Row],[Column12]],Query2[[#This Row],[Column13]])</f>
        <v>2262832.93836</v>
      </c>
      <c r="R911" s="103" t="e">
        <f>(Query2[[#This Row],[Column4]]/D973)</f>
        <v>#DIV/0!</v>
      </c>
      <c r="S911" s="103" t="e">
        <f>(Query2[[#This Row],[Column15]]/O975)</f>
        <v>#DIV/0!</v>
      </c>
      <c r="T911" s="103" t="e">
        <f>(Query2[[#This Row],[Column14]]/N975)</f>
        <v>#DIV/0!</v>
      </c>
      <c r="U911" s="103" t="e">
        <f>(Query2[[#This Row],[Column9]]/I973)</f>
        <v>#DIV/0!</v>
      </c>
      <c r="V911" s="103" t="e">
        <f>(Query2[[#This Row],[Column17]]/Q975)</f>
        <v>#DIV/0!</v>
      </c>
      <c r="W911" s="103" t="e">
        <f>(Query2[[#This Row],[Column10]]+Query2[[#This Row],[Column11]]/J973+K973)</f>
        <v>#DIV/0!</v>
      </c>
      <c r="X911" s="104">
        <f>(Query2[[#This Row],[Column5]]+Query2[[#This Row],[Column6]])</f>
        <v>31303421</v>
      </c>
      <c r="Y911" s="104">
        <f>(Query2[[#This Row],[Column7]]+Query2[[#This Row],[Column8]])</f>
        <v>1197175.41689</v>
      </c>
      <c r="Z911" s="104">
        <f>(Query2[[#This Row],[Column10]]+Query2[[#This Row],[Column11]])</f>
        <v>56556009</v>
      </c>
      <c r="AA911" s="104">
        <f>(Query2[[#This Row],[Column12]]+Query2[[#This Row],[Column13]])</f>
        <v>2262832.93836</v>
      </c>
      <c r="AB911" s="104" t="e">
        <f t="shared" si="274"/>
        <v>#DIV/0!</v>
      </c>
      <c r="AC911" s="104" t="e">
        <f t="shared" si="275"/>
        <v>#DIV/0!</v>
      </c>
      <c r="AD911" s="104" t="e">
        <f t="shared" si="276"/>
        <v>#DIV/0!</v>
      </c>
      <c r="AE911" s="104" t="e">
        <f t="shared" si="277"/>
        <v>#DIV/0!</v>
      </c>
      <c r="AF911" s="104" t="e">
        <f>(Query2[[#This Row],[Column12]]+Query2[[#This Row],[Column13]]/I973)</f>
        <v>#DIV/0!</v>
      </c>
      <c r="AG911" s="104" t="e">
        <f t="shared" si="278"/>
        <v>#DIV/0!</v>
      </c>
      <c r="AH911" s="102" t="s">
        <v>176</v>
      </c>
    </row>
    <row r="912" spans="1:34">
      <c r="A912" s="105" t="s">
        <v>207</v>
      </c>
      <c r="B912" s="101" t="s">
        <v>24</v>
      </c>
      <c r="C912" s="101" t="s">
        <v>89</v>
      </c>
      <c r="D912" s="101">
        <v>37627</v>
      </c>
      <c r="E912" s="101">
        <v>446</v>
      </c>
      <c r="F912" s="101">
        <v>120631</v>
      </c>
      <c r="G912" s="101">
        <v>24.972000000000001</v>
      </c>
      <c r="H912" s="101">
        <v>3412.6207439002205</v>
      </c>
      <c r="I912" s="101">
        <v>13239650</v>
      </c>
      <c r="J912" s="101">
        <v>7943073</v>
      </c>
      <c r="K912" s="101">
        <v>4937709</v>
      </c>
      <c r="L912" s="101">
        <v>391557.2566583</v>
      </c>
      <c r="M912" s="101">
        <v>84764.53814059998</v>
      </c>
      <c r="N912" s="101">
        <f>SUM(Query2[[#This Row],[Column5]],Query2[[#This Row],[Column6]])</f>
        <v>121077</v>
      </c>
      <c r="O912" s="101">
        <f>SUM(Query2[[#This Row],[Column7]],Query2[[#This Row],[Column8]])</f>
        <v>3437.5927439002207</v>
      </c>
      <c r="P912" s="101">
        <f>SUM(Query2[[#This Row],[Column10]],Query2[[#This Row],[Column11]])</f>
        <v>12880782</v>
      </c>
      <c r="Q912" s="101">
        <f>SUM(Query2[[#This Row],[Column12]],Query2[[#This Row],[Column13]])</f>
        <v>476321.79479889997</v>
      </c>
      <c r="R912" s="103" t="e">
        <f>(Query2[[#This Row],[Column4]]/D974)</f>
        <v>#DIV/0!</v>
      </c>
      <c r="S912" s="103" t="e">
        <f>(Query2[[#This Row],[Column15]]/O976)</f>
        <v>#DIV/0!</v>
      </c>
      <c r="T912" s="103" t="e">
        <f>(Query2[[#This Row],[Column14]]/N976)</f>
        <v>#DIV/0!</v>
      </c>
      <c r="U912" s="103" t="e">
        <f>(Query2[[#This Row],[Column9]]/I974)</f>
        <v>#DIV/0!</v>
      </c>
      <c r="V912" s="103" t="e">
        <f>(Query2[[#This Row],[Column17]]/Q976)</f>
        <v>#DIV/0!</v>
      </c>
      <c r="W912" s="103" t="e">
        <f>(Query2[[#This Row],[Column10]]+Query2[[#This Row],[Column11]]/J974+K974)</f>
        <v>#DIV/0!</v>
      </c>
      <c r="X912" s="104">
        <f>(Query2[[#This Row],[Column5]]+Query2[[#This Row],[Column6]])</f>
        <v>121077</v>
      </c>
      <c r="Y912" s="104">
        <f>(Query2[[#This Row],[Column7]]+Query2[[#This Row],[Column8]])</f>
        <v>3437.5927439002207</v>
      </c>
      <c r="Z912" s="104">
        <f>(Query2[[#This Row],[Column10]]+Query2[[#This Row],[Column11]])</f>
        <v>12880782</v>
      </c>
      <c r="AA912" s="104">
        <f>(Query2[[#This Row],[Column12]]+Query2[[#This Row],[Column13]])</f>
        <v>476321.79479889997</v>
      </c>
      <c r="AB912" s="104" t="e">
        <f t="shared" si="274"/>
        <v>#DIV/0!</v>
      </c>
      <c r="AC912" s="104" t="e">
        <f t="shared" si="275"/>
        <v>#DIV/0!</v>
      </c>
      <c r="AD912" s="104" t="e">
        <f t="shared" si="276"/>
        <v>#DIV/0!</v>
      </c>
      <c r="AE912" s="104" t="e">
        <f t="shared" si="277"/>
        <v>#DIV/0!</v>
      </c>
      <c r="AF912" s="104" t="e">
        <f>(Query2[[#This Row],[Column12]]+Query2[[#This Row],[Column13]]/I974)</f>
        <v>#DIV/0!</v>
      </c>
      <c r="AG912" s="104" t="e">
        <f t="shared" si="278"/>
        <v>#DIV/0!</v>
      </c>
      <c r="AH912" s="102" t="s">
        <v>176</v>
      </c>
    </row>
    <row r="913" spans="1:34">
      <c r="A913" s="105" t="s">
        <v>207</v>
      </c>
      <c r="B913" s="101" t="s">
        <v>35</v>
      </c>
      <c r="C913" s="101" t="s">
        <v>89</v>
      </c>
      <c r="D913" s="101">
        <v>232552</v>
      </c>
      <c r="E913" s="101">
        <v>3615</v>
      </c>
      <c r="F913" s="101">
        <v>1011254</v>
      </c>
      <c r="G913" s="101">
        <v>153.28299999999999</v>
      </c>
      <c r="H913" s="101">
        <v>38280.263417100003</v>
      </c>
      <c r="I913" s="101">
        <v>2935878</v>
      </c>
      <c r="J913" s="101">
        <v>2753029</v>
      </c>
      <c r="K913" s="101">
        <v>1986423</v>
      </c>
      <c r="L913" s="101">
        <v>114302.29545000001</v>
      </c>
      <c r="M913" s="101">
        <v>27501.7347558</v>
      </c>
      <c r="N913" s="101">
        <f>SUM(Query2[[#This Row],[Column5]],Query2[[#This Row],[Column6]])</f>
        <v>1014869</v>
      </c>
      <c r="O913" s="101">
        <f>SUM(Query2[[#This Row],[Column7]],Query2[[#This Row],[Column8]])</f>
        <v>38433.546417100006</v>
      </c>
      <c r="P913" s="101">
        <f>SUM(Query2[[#This Row],[Column10]],Query2[[#This Row],[Column11]])</f>
        <v>4739452</v>
      </c>
      <c r="Q913" s="101">
        <f>SUM(Query2[[#This Row],[Column12]],Query2[[#This Row],[Column13]])</f>
        <v>141804.03020579999</v>
      </c>
      <c r="R913" s="103" t="e">
        <f>(Query2[[#This Row],[Column4]]/D975)</f>
        <v>#DIV/0!</v>
      </c>
      <c r="S913" s="103" t="e">
        <f>(Query2[[#This Row],[Column15]]/O977)</f>
        <v>#DIV/0!</v>
      </c>
      <c r="T913" s="103" t="e">
        <f>(Query2[[#This Row],[Column14]]/N977)</f>
        <v>#DIV/0!</v>
      </c>
      <c r="U913" s="103" t="e">
        <f>(Query2[[#This Row],[Column9]]/I975)</f>
        <v>#DIV/0!</v>
      </c>
      <c r="V913" s="103" t="e">
        <f>(Query2[[#This Row],[Column17]]/Q977)</f>
        <v>#DIV/0!</v>
      </c>
      <c r="W913" s="103" t="e">
        <f>(Query2[[#This Row],[Column10]]+Query2[[#This Row],[Column11]]/J975+K975)</f>
        <v>#DIV/0!</v>
      </c>
      <c r="X913" s="104">
        <f>(Query2[[#This Row],[Column5]]+Query2[[#This Row],[Column6]])</f>
        <v>1014869</v>
      </c>
      <c r="Y913" s="104">
        <f>(Query2[[#This Row],[Column7]]+Query2[[#This Row],[Column8]])</f>
        <v>38433.546417100006</v>
      </c>
      <c r="Z913" s="104">
        <f>(Query2[[#This Row],[Column10]]+Query2[[#This Row],[Column11]])</f>
        <v>4739452</v>
      </c>
      <c r="AA913" s="104">
        <f>(Query2[[#This Row],[Column12]]+Query2[[#This Row],[Column13]])</f>
        <v>141804.03020579999</v>
      </c>
      <c r="AB913" s="104" t="e">
        <f t="shared" si="274"/>
        <v>#DIV/0!</v>
      </c>
      <c r="AC913" s="104" t="e">
        <f t="shared" si="275"/>
        <v>#DIV/0!</v>
      </c>
      <c r="AD913" s="104" t="e">
        <f t="shared" si="276"/>
        <v>#DIV/0!</v>
      </c>
      <c r="AE913" s="104" t="e">
        <f t="shared" si="277"/>
        <v>#DIV/0!</v>
      </c>
      <c r="AF913" s="104" t="e">
        <f>(Query2[[#This Row],[Column12]]+Query2[[#This Row],[Column13]]/I975)</f>
        <v>#DIV/0!</v>
      </c>
      <c r="AG913" s="104" t="e">
        <f t="shared" si="278"/>
        <v>#DIV/0!</v>
      </c>
      <c r="AH913" s="102" t="s">
        <v>176</v>
      </c>
    </row>
    <row r="914" spans="1:34">
      <c r="A914" s="105" t="s">
        <v>207</v>
      </c>
      <c r="B914" s="101" t="s">
        <v>36</v>
      </c>
      <c r="C914" s="101" t="s">
        <v>89</v>
      </c>
      <c r="D914" s="101">
        <v>1528137</v>
      </c>
      <c r="E914" s="101">
        <v>16464</v>
      </c>
      <c r="F914" s="101">
        <v>4355296</v>
      </c>
      <c r="G914" s="101">
        <v>843.90920000000006</v>
      </c>
      <c r="H914" s="101">
        <v>335529.65688000002</v>
      </c>
      <c r="I914" s="101">
        <v>6757028</v>
      </c>
      <c r="J914" s="101">
        <v>4319160</v>
      </c>
      <c r="K914" s="101">
        <v>3001657</v>
      </c>
      <c r="L914" s="101">
        <v>217936.62375950001</v>
      </c>
      <c r="M914" s="101">
        <v>61507.666540000013</v>
      </c>
      <c r="N914" s="101">
        <f>SUM(Query2[[#This Row],[Column5]],Query2[[#This Row],[Column6]])</f>
        <v>4371760</v>
      </c>
      <c r="O914" s="101">
        <f>SUM(Query2[[#This Row],[Column7]],Query2[[#This Row],[Column8]])</f>
        <v>336373.56608000002</v>
      </c>
      <c r="P914" s="101">
        <f>SUM(Query2[[#This Row],[Column10]],Query2[[#This Row],[Column11]])</f>
        <v>7320817</v>
      </c>
      <c r="Q914" s="101">
        <f>SUM(Query2[[#This Row],[Column12]],Query2[[#This Row],[Column13]])</f>
        <v>279444.29029950005</v>
      </c>
      <c r="R914" s="103" t="e">
        <f>(Query2[[#This Row],[Column4]]/D976)</f>
        <v>#DIV/0!</v>
      </c>
      <c r="S914" s="103" t="e">
        <f>(Query2[[#This Row],[Column15]]/O978)</f>
        <v>#DIV/0!</v>
      </c>
      <c r="T914" s="103" t="e">
        <f>(Query2[[#This Row],[Column14]]/N978)</f>
        <v>#DIV/0!</v>
      </c>
      <c r="U914" s="103" t="e">
        <f>(Query2[[#This Row],[Column9]]/I976)</f>
        <v>#DIV/0!</v>
      </c>
      <c r="V914" s="103" t="e">
        <f>(Query2[[#This Row],[Column17]]/Q978)</f>
        <v>#DIV/0!</v>
      </c>
      <c r="W914" s="103" t="e">
        <f>(Query2[[#This Row],[Column10]]+Query2[[#This Row],[Column11]]/J976+K976)</f>
        <v>#DIV/0!</v>
      </c>
      <c r="X914" s="104">
        <f>(Query2[[#This Row],[Column5]]+Query2[[#This Row],[Column6]])</f>
        <v>4371760</v>
      </c>
      <c r="Y914" s="104">
        <f>(Query2[[#This Row],[Column7]]+Query2[[#This Row],[Column8]])</f>
        <v>336373.56608000002</v>
      </c>
      <c r="Z914" s="104">
        <f>(Query2[[#This Row],[Column10]]+Query2[[#This Row],[Column11]])</f>
        <v>7320817</v>
      </c>
      <c r="AA914" s="104">
        <f>(Query2[[#This Row],[Column12]]+Query2[[#This Row],[Column13]])</f>
        <v>279444.29029950005</v>
      </c>
      <c r="AB914" s="104" t="e">
        <f t="shared" si="274"/>
        <v>#DIV/0!</v>
      </c>
      <c r="AC914" s="104" t="e">
        <f t="shared" si="275"/>
        <v>#DIV/0!</v>
      </c>
      <c r="AD914" s="104" t="e">
        <f t="shared" si="276"/>
        <v>#DIV/0!</v>
      </c>
      <c r="AE914" s="104" t="e">
        <f t="shared" si="277"/>
        <v>#DIV/0!</v>
      </c>
      <c r="AF914" s="104" t="e">
        <f>(Query2[[#This Row],[Column12]]+Query2[[#This Row],[Column13]]/I976)</f>
        <v>#DIV/0!</v>
      </c>
      <c r="AG914" s="104" t="e">
        <f t="shared" si="278"/>
        <v>#DIV/0!</v>
      </c>
      <c r="AH914" s="102" t="s">
        <v>176</v>
      </c>
    </row>
    <row r="915" spans="1:34">
      <c r="A915" s="105" t="s">
        <v>207</v>
      </c>
      <c r="B915" s="101" t="s">
        <v>37</v>
      </c>
      <c r="C915" s="101" t="s">
        <v>89</v>
      </c>
      <c r="D915" s="101">
        <v>84828</v>
      </c>
      <c r="E915" s="101">
        <v>7470</v>
      </c>
      <c r="F915" s="101">
        <v>253912</v>
      </c>
      <c r="G915" s="101">
        <v>283.89100000000002</v>
      </c>
      <c r="H915" s="101">
        <v>11184.85915</v>
      </c>
      <c r="I915" s="101">
        <v>3811693</v>
      </c>
      <c r="J915" s="101">
        <v>6711472</v>
      </c>
      <c r="K915" s="101">
        <v>4888910</v>
      </c>
      <c r="L915" s="101">
        <v>333215.33085999999</v>
      </c>
      <c r="M915" s="101">
        <v>42884.440075899998</v>
      </c>
      <c r="N915" s="101">
        <f>SUM(Query2[[#This Row],[Column5]],Query2[[#This Row],[Column6]])</f>
        <v>261382</v>
      </c>
      <c r="O915" s="101">
        <f>SUM(Query2[[#This Row],[Column7]],Query2[[#This Row],[Column8]])</f>
        <v>11468.75015</v>
      </c>
      <c r="P915" s="101">
        <f>SUM(Query2[[#This Row],[Column10]],Query2[[#This Row],[Column11]])</f>
        <v>11600382</v>
      </c>
      <c r="Q915" s="101">
        <f>SUM(Query2[[#This Row],[Column12]],Query2[[#This Row],[Column13]])</f>
        <v>376099.77093589999</v>
      </c>
      <c r="R915" s="103" t="e">
        <f>(Query2[[#This Row],[Column4]]/D977)</f>
        <v>#DIV/0!</v>
      </c>
      <c r="S915" s="103" t="e">
        <f>(Query2[[#This Row],[Column15]]/O979)</f>
        <v>#DIV/0!</v>
      </c>
      <c r="T915" s="103" t="e">
        <f>(Query2[[#This Row],[Column14]]/N979)</f>
        <v>#DIV/0!</v>
      </c>
      <c r="U915" s="103" t="e">
        <f>(Query2[[#This Row],[Column9]]/I977)</f>
        <v>#DIV/0!</v>
      </c>
      <c r="V915" s="103" t="e">
        <f>(Query2[[#This Row],[Column17]]/Q979)</f>
        <v>#DIV/0!</v>
      </c>
      <c r="W915" s="103" t="e">
        <f>(Query2[[#This Row],[Column10]]+Query2[[#This Row],[Column11]]/J977+K977)</f>
        <v>#DIV/0!</v>
      </c>
      <c r="X915" s="104">
        <f>(Query2[[#This Row],[Column5]]+Query2[[#This Row],[Column6]])</f>
        <v>261382</v>
      </c>
      <c r="Y915" s="104">
        <f>(Query2[[#This Row],[Column7]]+Query2[[#This Row],[Column8]])</f>
        <v>11468.75015</v>
      </c>
      <c r="Z915" s="104">
        <f>(Query2[[#This Row],[Column10]]+Query2[[#This Row],[Column11]])</f>
        <v>11600382</v>
      </c>
      <c r="AA915" s="104">
        <f>(Query2[[#This Row],[Column12]]+Query2[[#This Row],[Column13]])</f>
        <v>376099.77093589999</v>
      </c>
      <c r="AB915" s="104" t="e">
        <f t="shared" si="274"/>
        <v>#DIV/0!</v>
      </c>
      <c r="AC915" s="104" t="e">
        <f t="shared" si="275"/>
        <v>#DIV/0!</v>
      </c>
      <c r="AD915" s="104" t="e">
        <f t="shared" si="276"/>
        <v>#DIV/0!</v>
      </c>
      <c r="AE915" s="104" t="e">
        <f t="shared" si="277"/>
        <v>#DIV/0!</v>
      </c>
      <c r="AF915" s="104" t="e">
        <f>(Query2[[#This Row],[Column12]]+Query2[[#This Row],[Column13]]/I977)</f>
        <v>#DIV/0!</v>
      </c>
      <c r="AG915" s="104" t="e">
        <f t="shared" si="278"/>
        <v>#DIV/0!</v>
      </c>
      <c r="AH915" s="102" t="s">
        <v>176</v>
      </c>
    </row>
    <row r="916" spans="1:34">
      <c r="A916" s="105" t="s">
        <v>207</v>
      </c>
      <c r="B916" s="101" t="s">
        <v>38</v>
      </c>
      <c r="C916" s="101" t="s">
        <v>89</v>
      </c>
      <c r="D916" s="101">
        <v>0</v>
      </c>
      <c r="E916" s="101">
        <v>0</v>
      </c>
      <c r="F916" s="101">
        <v>0</v>
      </c>
      <c r="G916" s="101">
        <v>0</v>
      </c>
      <c r="H916" s="101">
        <v>0</v>
      </c>
      <c r="I916" s="101">
        <v>5156237</v>
      </c>
      <c r="J916" s="101">
        <v>4706273</v>
      </c>
      <c r="K916" s="101">
        <v>3124420</v>
      </c>
      <c r="L916" s="101">
        <v>197900.24455999999</v>
      </c>
      <c r="M916" s="101">
        <v>39930.897429999997</v>
      </c>
      <c r="N916" s="101">
        <f>SUM(Query2[[#This Row],[Column5]],Query2[[#This Row],[Column6]])</f>
        <v>0</v>
      </c>
      <c r="O916" s="101">
        <f>SUM(Query2[[#This Row],[Column7]],Query2[[#This Row],[Column8]])</f>
        <v>0</v>
      </c>
      <c r="P916" s="101">
        <f>SUM(Query2[[#This Row],[Column10]],Query2[[#This Row],[Column11]])</f>
        <v>7830693</v>
      </c>
      <c r="Q916" s="101">
        <f>SUM(Query2[[#This Row],[Column12]],Query2[[#This Row],[Column13]])</f>
        <v>237831.14198999997</v>
      </c>
      <c r="R916" s="103" t="e">
        <f>(Query2[[#This Row],[Column4]]/D978)</f>
        <v>#DIV/0!</v>
      </c>
      <c r="S916" s="103" t="e">
        <f>(Query2[[#This Row],[Column15]]/O980)</f>
        <v>#DIV/0!</v>
      </c>
      <c r="T916" s="103" t="e">
        <f>(Query2[[#This Row],[Column14]]/N980)</f>
        <v>#DIV/0!</v>
      </c>
      <c r="U916" s="103" t="e">
        <f>(Query2[[#This Row],[Column9]]/I978)</f>
        <v>#DIV/0!</v>
      </c>
      <c r="V916" s="103" t="e">
        <f>(Query2[[#This Row],[Column17]]/Q980)</f>
        <v>#DIV/0!</v>
      </c>
      <c r="W916" s="103" t="e">
        <f>(Query2[[#This Row],[Column10]]+Query2[[#This Row],[Column11]]/J978+K978)</f>
        <v>#DIV/0!</v>
      </c>
      <c r="X916" s="104">
        <f>(Query2[[#This Row],[Column5]]+Query2[[#This Row],[Column6]])</f>
        <v>0</v>
      </c>
      <c r="Y916" s="104">
        <f>(Query2[[#This Row],[Column7]]+Query2[[#This Row],[Column8]])</f>
        <v>0</v>
      </c>
      <c r="Z916" s="104">
        <f>(Query2[[#This Row],[Column10]]+Query2[[#This Row],[Column11]])</f>
        <v>7830693</v>
      </c>
      <c r="AA916" s="104">
        <f>(Query2[[#This Row],[Column12]]+Query2[[#This Row],[Column13]])</f>
        <v>237831.14198999997</v>
      </c>
      <c r="AB916" s="104" t="e">
        <f t="shared" si="274"/>
        <v>#DIV/0!</v>
      </c>
      <c r="AC916" s="104" t="e">
        <f t="shared" si="275"/>
        <v>#DIV/0!</v>
      </c>
      <c r="AD916" s="104" t="e">
        <f t="shared" si="276"/>
        <v>#DIV/0!</v>
      </c>
      <c r="AE916" s="104" t="e">
        <f t="shared" si="277"/>
        <v>#DIV/0!</v>
      </c>
      <c r="AF916" s="104" t="e">
        <f>(Query2[[#This Row],[Column12]]+Query2[[#This Row],[Column13]]/I978)</f>
        <v>#DIV/0!</v>
      </c>
      <c r="AG916" s="104" t="e">
        <f t="shared" si="278"/>
        <v>#DIV/0!</v>
      </c>
      <c r="AH916" s="102" t="s">
        <v>176</v>
      </c>
    </row>
    <row r="917" spans="1:34">
      <c r="A917" s="105" t="s">
        <v>207</v>
      </c>
      <c r="B917" s="101" t="s">
        <v>39</v>
      </c>
      <c r="C917" s="101" t="s">
        <v>89</v>
      </c>
      <c r="D917" s="101">
        <v>2611</v>
      </c>
      <c r="E917" s="101">
        <v>90</v>
      </c>
      <c r="F917" s="101">
        <v>6758</v>
      </c>
      <c r="G917" s="101">
        <v>5.7210000000000001</v>
      </c>
      <c r="H917" s="101">
        <v>778.77735180000002</v>
      </c>
      <c r="I917" s="101">
        <v>4333828</v>
      </c>
      <c r="J917" s="101">
        <v>5566610</v>
      </c>
      <c r="K917" s="101">
        <v>3031426</v>
      </c>
      <c r="L917" s="101">
        <v>270318.17661869992</v>
      </c>
      <c r="M917" s="101">
        <v>57541.940741000006</v>
      </c>
      <c r="N917" s="101">
        <f>SUM(Query2[[#This Row],[Column5]],Query2[[#This Row],[Column6]])</f>
        <v>6848</v>
      </c>
      <c r="O917" s="101">
        <f>SUM(Query2[[#This Row],[Column7]],Query2[[#This Row],[Column8]])</f>
        <v>784.49835180000002</v>
      </c>
      <c r="P917" s="101">
        <f>SUM(Query2[[#This Row],[Column10]],Query2[[#This Row],[Column11]])</f>
        <v>8598036</v>
      </c>
      <c r="Q917" s="101">
        <f>SUM(Query2[[#This Row],[Column12]],Query2[[#This Row],[Column13]])</f>
        <v>327860.11735969991</v>
      </c>
      <c r="R917" s="103" t="e">
        <f>(Query2[[#This Row],[Column4]]/D979)</f>
        <v>#DIV/0!</v>
      </c>
      <c r="S917" s="103" t="e">
        <f>(Query2[[#This Row],[Column15]]/O981)</f>
        <v>#DIV/0!</v>
      </c>
      <c r="T917" s="103" t="e">
        <f>(Query2[[#This Row],[Column14]]/N981)</f>
        <v>#DIV/0!</v>
      </c>
      <c r="U917" s="103" t="e">
        <f>(Query2[[#This Row],[Column9]]/I979)</f>
        <v>#DIV/0!</v>
      </c>
      <c r="V917" s="103" t="e">
        <f>(Query2[[#This Row],[Column17]]/Q981)</f>
        <v>#DIV/0!</v>
      </c>
      <c r="W917" s="103" t="e">
        <f>(Query2[[#This Row],[Column10]]+Query2[[#This Row],[Column11]]/J979+K979)</f>
        <v>#DIV/0!</v>
      </c>
      <c r="X917" s="104">
        <f>(Query2[[#This Row],[Column5]]+Query2[[#This Row],[Column6]])</f>
        <v>6848</v>
      </c>
      <c r="Y917" s="104">
        <f>(Query2[[#This Row],[Column7]]+Query2[[#This Row],[Column8]])</f>
        <v>784.49835180000002</v>
      </c>
      <c r="Z917" s="104">
        <f>(Query2[[#This Row],[Column10]]+Query2[[#This Row],[Column11]])</f>
        <v>8598036</v>
      </c>
      <c r="AA917" s="104">
        <f>(Query2[[#This Row],[Column12]]+Query2[[#This Row],[Column13]])</f>
        <v>327860.11735969991</v>
      </c>
      <c r="AB917" s="104" t="e">
        <f t="shared" si="274"/>
        <v>#DIV/0!</v>
      </c>
      <c r="AC917" s="104" t="e">
        <f t="shared" si="275"/>
        <v>#DIV/0!</v>
      </c>
      <c r="AD917" s="104" t="e">
        <f t="shared" si="276"/>
        <v>#DIV/0!</v>
      </c>
      <c r="AE917" s="104" t="e">
        <f t="shared" si="277"/>
        <v>#DIV/0!</v>
      </c>
      <c r="AF917" s="104" t="e">
        <f>(Query2[[#This Row],[Column12]]+Query2[[#This Row],[Column13]]/I979)</f>
        <v>#DIV/0!</v>
      </c>
      <c r="AG917" s="104" t="e">
        <f t="shared" si="278"/>
        <v>#DIV/0!</v>
      </c>
      <c r="AH917" s="102" t="s">
        <v>176</v>
      </c>
    </row>
    <row r="918" spans="1:34">
      <c r="A918" s="105" t="s">
        <v>207</v>
      </c>
      <c r="B918" s="101" t="s">
        <v>40</v>
      </c>
      <c r="C918" s="101" t="s">
        <v>89</v>
      </c>
      <c r="D918" s="101">
        <v>2409874</v>
      </c>
      <c r="E918" s="101">
        <v>17850</v>
      </c>
      <c r="F918" s="101">
        <v>5024732</v>
      </c>
      <c r="G918" s="101">
        <v>827.64733000000001</v>
      </c>
      <c r="H918" s="101">
        <v>163906.63177109999</v>
      </c>
      <c r="I918" s="101">
        <v>17816629</v>
      </c>
      <c r="J918" s="101">
        <v>8684720</v>
      </c>
      <c r="K918" s="101">
        <v>9883267</v>
      </c>
      <c r="L918" s="101">
        <v>392349.01936690003</v>
      </c>
      <c r="M918" s="101">
        <v>168177.40482870038</v>
      </c>
      <c r="N918" s="101">
        <f>SUM(Query2[[#This Row],[Column5]],Query2[[#This Row],[Column6]])</f>
        <v>5042582</v>
      </c>
      <c r="O918" s="101">
        <f>SUM(Query2[[#This Row],[Column7]],Query2[[#This Row],[Column8]])</f>
        <v>164734.27910109999</v>
      </c>
      <c r="P918" s="101">
        <f>SUM(Query2[[#This Row],[Column10]],Query2[[#This Row],[Column11]])</f>
        <v>18567987</v>
      </c>
      <c r="Q918" s="101">
        <f>SUM(Query2[[#This Row],[Column12]],Query2[[#This Row],[Column13]])</f>
        <v>560526.42419560044</v>
      </c>
      <c r="R918" s="103" t="e">
        <f>(Query2[[#This Row],[Column4]]/D980)</f>
        <v>#DIV/0!</v>
      </c>
      <c r="S918" s="103" t="e">
        <f>(Query2[[#This Row],[Column15]]/O982)</f>
        <v>#DIV/0!</v>
      </c>
      <c r="T918" s="103" t="e">
        <f>(Query2[[#This Row],[Column14]]/N982)</f>
        <v>#DIV/0!</v>
      </c>
      <c r="U918" s="103" t="e">
        <f>(Query2[[#This Row],[Column9]]/I980)</f>
        <v>#DIV/0!</v>
      </c>
      <c r="V918" s="103" t="e">
        <f>(Query2[[#This Row],[Column17]]/Q982)</f>
        <v>#DIV/0!</v>
      </c>
      <c r="W918" s="103" t="e">
        <f>(Query2[[#This Row],[Column10]]+Query2[[#This Row],[Column11]]/J980+K980)</f>
        <v>#DIV/0!</v>
      </c>
      <c r="X918" s="104">
        <f>(Query2[[#This Row],[Column5]]+Query2[[#This Row],[Column6]])</f>
        <v>5042582</v>
      </c>
      <c r="Y918" s="104">
        <f>(Query2[[#This Row],[Column7]]+Query2[[#This Row],[Column8]])</f>
        <v>164734.27910109999</v>
      </c>
      <c r="Z918" s="104">
        <f>(Query2[[#This Row],[Column10]]+Query2[[#This Row],[Column11]])</f>
        <v>18567987</v>
      </c>
      <c r="AA918" s="104">
        <f>(Query2[[#This Row],[Column12]]+Query2[[#This Row],[Column13]])</f>
        <v>560526.42419560044</v>
      </c>
      <c r="AB918" s="104" t="e">
        <f t="shared" si="274"/>
        <v>#DIV/0!</v>
      </c>
      <c r="AC918" s="104" t="e">
        <f t="shared" si="275"/>
        <v>#DIV/0!</v>
      </c>
      <c r="AD918" s="104" t="e">
        <f t="shared" si="276"/>
        <v>#DIV/0!</v>
      </c>
      <c r="AE918" s="104" t="e">
        <f t="shared" si="277"/>
        <v>#DIV/0!</v>
      </c>
      <c r="AF918" s="104" t="e">
        <f>(Query2[[#This Row],[Column12]]+Query2[[#This Row],[Column13]]/I980)</f>
        <v>#DIV/0!</v>
      </c>
      <c r="AG918" s="104" t="e">
        <f t="shared" si="278"/>
        <v>#DIV/0!</v>
      </c>
      <c r="AH918" s="102" t="s">
        <v>176</v>
      </c>
    </row>
    <row r="919" spans="1:34">
      <c r="A919" s="105" t="s">
        <v>207</v>
      </c>
      <c r="B919" s="101" t="s">
        <v>41</v>
      </c>
      <c r="C919" s="101" t="s">
        <v>89</v>
      </c>
      <c r="D919" s="101">
        <v>2961742</v>
      </c>
      <c r="E919" s="101">
        <v>48371</v>
      </c>
      <c r="F919" s="101">
        <v>8748798</v>
      </c>
      <c r="G919" s="101">
        <v>1683.4265472999998</v>
      </c>
      <c r="H919" s="101">
        <v>340952.67763759999</v>
      </c>
      <c r="I919" s="101">
        <v>1252276</v>
      </c>
      <c r="J919" s="101">
        <v>672100</v>
      </c>
      <c r="K919" s="101">
        <v>569873</v>
      </c>
      <c r="L919" s="101">
        <v>31131.999070999998</v>
      </c>
      <c r="M919" s="101">
        <v>9854.0865849999991</v>
      </c>
      <c r="N919" s="101">
        <f>SUM(Query2[[#This Row],[Column5]],Query2[[#This Row],[Column6]])</f>
        <v>8797169</v>
      </c>
      <c r="O919" s="101">
        <f>SUM(Query2[[#This Row],[Column7]],Query2[[#This Row],[Column8]])</f>
        <v>342636.1041849</v>
      </c>
      <c r="P919" s="101">
        <f>SUM(Query2[[#This Row],[Column10]],Query2[[#This Row],[Column11]])</f>
        <v>1241973</v>
      </c>
      <c r="Q919" s="101">
        <f>SUM(Query2[[#This Row],[Column12]],Query2[[#This Row],[Column13]])</f>
        <v>40986.085655999996</v>
      </c>
      <c r="R919" s="103" t="e">
        <f>(Query2[[#This Row],[Column4]]/D981)</f>
        <v>#DIV/0!</v>
      </c>
      <c r="S919" s="103" t="e">
        <f>(Query2[[#This Row],[Column15]]/O983)</f>
        <v>#DIV/0!</v>
      </c>
      <c r="T919" s="103" t="e">
        <f>(Query2[[#This Row],[Column14]]/N983)</f>
        <v>#DIV/0!</v>
      </c>
      <c r="U919" s="103" t="e">
        <f>(Query2[[#This Row],[Column9]]/I981)</f>
        <v>#DIV/0!</v>
      </c>
      <c r="V919" s="103" t="e">
        <f>(Query2[[#This Row],[Column17]]/Q983)</f>
        <v>#DIV/0!</v>
      </c>
      <c r="W919" s="103" t="e">
        <f>(Query2[[#This Row],[Column10]]+Query2[[#This Row],[Column11]]/J981+K981)</f>
        <v>#DIV/0!</v>
      </c>
      <c r="X919" s="104">
        <f>(Query2[[#This Row],[Column5]]+Query2[[#This Row],[Column6]])</f>
        <v>8797169</v>
      </c>
      <c r="Y919" s="104">
        <f>(Query2[[#This Row],[Column7]]+Query2[[#This Row],[Column8]])</f>
        <v>342636.1041849</v>
      </c>
      <c r="Z919" s="104">
        <f>(Query2[[#This Row],[Column10]]+Query2[[#This Row],[Column11]])</f>
        <v>1241973</v>
      </c>
      <c r="AA919" s="104">
        <f>(Query2[[#This Row],[Column12]]+Query2[[#This Row],[Column13]])</f>
        <v>40986.085655999996</v>
      </c>
      <c r="AB919" s="104" t="e">
        <f t="shared" si="274"/>
        <v>#DIV/0!</v>
      </c>
      <c r="AC919" s="104" t="e">
        <f t="shared" si="275"/>
        <v>#DIV/0!</v>
      </c>
      <c r="AD919" s="104" t="e">
        <f t="shared" si="276"/>
        <v>#DIV/0!</v>
      </c>
      <c r="AE919" s="104" t="e">
        <f t="shared" si="277"/>
        <v>#DIV/0!</v>
      </c>
      <c r="AF919" s="104" t="e">
        <f>(Query2[[#This Row],[Column12]]+Query2[[#This Row],[Column13]]/I981)</f>
        <v>#DIV/0!</v>
      </c>
      <c r="AG919" s="104" t="e">
        <f t="shared" si="278"/>
        <v>#DIV/0!</v>
      </c>
      <c r="AH919" s="102" t="s">
        <v>176</v>
      </c>
    </row>
    <row r="920" spans="1:34">
      <c r="A920" s="105" t="s">
        <v>207</v>
      </c>
      <c r="B920" s="101" t="s">
        <v>42</v>
      </c>
      <c r="C920" s="101" t="s">
        <v>89</v>
      </c>
      <c r="D920" s="101">
        <v>0</v>
      </c>
      <c r="E920" s="101">
        <v>0</v>
      </c>
      <c r="F920" s="101">
        <v>0</v>
      </c>
      <c r="G920" s="101">
        <v>0</v>
      </c>
      <c r="H920" s="101">
        <v>0</v>
      </c>
      <c r="I920" s="101">
        <v>3467124</v>
      </c>
      <c r="J920" s="101">
        <v>3308090</v>
      </c>
      <c r="K920" s="101">
        <v>2574236</v>
      </c>
      <c r="L920" s="101">
        <v>144872.54287569999</v>
      </c>
      <c r="M920" s="101">
        <v>41932.917808600003</v>
      </c>
      <c r="N920" s="101">
        <f>SUM(Query2[[#This Row],[Column5]],Query2[[#This Row],[Column6]])</f>
        <v>0</v>
      </c>
      <c r="O920" s="101">
        <f>SUM(Query2[[#This Row],[Column7]],Query2[[#This Row],[Column8]])</f>
        <v>0</v>
      </c>
      <c r="P920" s="101">
        <f>SUM(Query2[[#This Row],[Column10]],Query2[[#This Row],[Column11]])</f>
        <v>5882326</v>
      </c>
      <c r="Q920" s="101">
        <f>SUM(Query2[[#This Row],[Column12]],Query2[[#This Row],[Column13]])</f>
        <v>186805.46068429999</v>
      </c>
      <c r="R920" s="103" t="e">
        <f>(Query2[[#This Row],[Column4]]/D982)</f>
        <v>#DIV/0!</v>
      </c>
      <c r="S920" s="103" t="e">
        <f>(Query2[[#This Row],[Column15]]/O984)</f>
        <v>#DIV/0!</v>
      </c>
      <c r="T920" s="103" t="e">
        <f>(Query2[[#This Row],[Column14]]/N984)</f>
        <v>#DIV/0!</v>
      </c>
      <c r="U920" s="103" t="e">
        <f>(Query2[[#This Row],[Column9]]/I982)</f>
        <v>#DIV/0!</v>
      </c>
      <c r="V920" s="103" t="e">
        <f>(Query2[[#This Row],[Column17]]/Q984)</f>
        <v>#DIV/0!</v>
      </c>
      <c r="W920" s="103" t="e">
        <f>(Query2[[#This Row],[Column10]]+Query2[[#This Row],[Column11]]/J982+K982)</f>
        <v>#DIV/0!</v>
      </c>
      <c r="X920" s="104">
        <f>(Query2[[#This Row],[Column5]]+Query2[[#This Row],[Column6]])</f>
        <v>0</v>
      </c>
      <c r="Y920" s="104">
        <f>(Query2[[#This Row],[Column7]]+Query2[[#This Row],[Column8]])</f>
        <v>0</v>
      </c>
      <c r="Z920" s="104">
        <f>(Query2[[#This Row],[Column10]]+Query2[[#This Row],[Column11]])</f>
        <v>5882326</v>
      </c>
      <c r="AA920" s="104">
        <f>(Query2[[#This Row],[Column12]]+Query2[[#This Row],[Column13]])</f>
        <v>186805.46068429999</v>
      </c>
      <c r="AB920" s="104" t="e">
        <f t="shared" si="274"/>
        <v>#DIV/0!</v>
      </c>
      <c r="AC920" s="104" t="e">
        <f t="shared" si="275"/>
        <v>#DIV/0!</v>
      </c>
      <c r="AD920" s="104" t="e">
        <f t="shared" si="276"/>
        <v>#DIV/0!</v>
      </c>
      <c r="AE920" s="104" t="e">
        <f t="shared" si="277"/>
        <v>#DIV/0!</v>
      </c>
      <c r="AF920" s="104" t="e">
        <f>(Query2[[#This Row],[Column12]]+Query2[[#This Row],[Column13]]/I982)</f>
        <v>#DIV/0!</v>
      </c>
      <c r="AG920" s="104" t="e">
        <f t="shared" si="278"/>
        <v>#DIV/0!</v>
      </c>
      <c r="AH920" s="102" t="s">
        <v>176</v>
      </c>
    </row>
    <row r="921" spans="1:34">
      <c r="A921" s="105" t="s">
        <v>207</v>
      </c>
      <c r="B921" s="101" t="s">
        <v>43</v>
      </c>
      <c r="C921" s="101" t="s">
        <v>89</v>
      </c>
      <c r="D921" s="101">
        <v>33411</v>
      </c>
      <c r="E921" s="101">
        <v>2389</v>
      </c>
      <c r="F921" s="101">
        <v>64527</v>
      </c>
      <c r="G921" s="101">
        <v>97.444000000000003</v>
      </c>
      <c r="H921" s="101">
        <v>2737.5747999999999</v>
      </c>
      <c r="I921" s="101">
        <v>1923827</v>
      </c>
      <c r="J921" s="101">
        <v>5188588</v>
      </c>
      <c r="K921" s="101">
        <v>675656</v>
      </c>
      <c r="L921" s="101">
        <v>237362.8241</v>
      </c>
      <c r="M921" s="101">
        <v>12447.674842</v>
      </c>
      <c r="N921" s="101">
        <f>SUM(Query2[[#This Row],[Column5]],Query2[[#This Row],[Column6]])</f>
        <v>66916</v>
      </c>
      <c r="O921" s="101">
        <f>SUM(Query2[[#This Row],[Column7]],Query2[[#This Row],[Column8]])</f>
        <v>2835.0187999999998</v>
      </c>
      <c r="P921" s="101">
        <f>SUM(Query2[[#This Row],[Column10]],Query2[[#This Row],[Column11]])</f>
        <v>5864244</v>
      </c>
      <c r="Q921" s="101">
        <f>SUM(Query2[[#This Row],[Column12]],Query2[[#This Row],[Column13]])</f>
        <v>249810.49894200001</v>
      </c>
      <c r="R921" s="103" t="e">
        <f>(Query2[[#This Row],[Column4]]/D983)</f>
        <v>#DIV/0!</v>
      </c>
      <c r="S921" s="103" t="e">
        <f>(Query2[[#This Row],[Column15]]/O985)</f>
        <v>#DIV/0!</v>
      </c>
      <c r="T921" s="103" t="e">
        <f>(Query2[[#This Row],[Column14]]/N985)</f>
        <v>#DIV/0!</v>
      </c>
      <c r="U921" s="103" t="e">
        <f>(Query2[[#This Row],[Column9]]/I983)</f>
        <v>#DIV/0!</v>
      </c>
      <c r="V921" s="103" t="e">
        <f>(Query2[[#This Row],[Column17]]/Q985)</f>
        <v>#DIV/0!</v>
      </c>
      <c r="W921" s="103" t="e">
        <f>(Query2[[#This Row],[Column10]]+Query2[[#This Row],[Column11]]/J983+K983)</f>
        <v>#DIV/0!</v>
      </c>
      <c r="X921" s="104">
        <f>(Query2[[#This Row],[Column5]]+Query2[[#This Row],[Column6]])</f>
        <v>66916</v>
      </c>
      <c r="Y921" s="104">
        <f>(Query2[[#This Row],[Column7]]+Query2[[#This Row],[Column8]])</f>
        <v>2835.0187999999998</v>
      </c>
      <c r="Z921" s="104">
        <f>(Query2[[#This Row],[Column10]]+Query2[[#This Row],[Column11]])</f>
        <v>5864244</v>
      </c>
      <c r="AA921" s="104">
        <f>(Query2[[#This Row],[Column12]]+Query2[[#This Row],[Column13]])</f>
        <v>249810.49894200001</v>
      </c>
      <c r="AB921" s="104" t="e">
        <f t="shared" si="274"/>
        <v>#DIV/0!</v>
      </c>
      <c r="AC921" s="104" t="e">
        <f t="shared" si="275"/>
        <v>#DIV/0!</v>
      </c>
      <c r="AD921" s="104" t="e">
        <f t="shared" si="276"/>
        <v>#DIV/0!</v>
      </c>
      <c r="AE921" s="104" t="e">
        <f t="shared" si="277"/>
        <v>#DIV/0!</v>
      </c>
      <c r="AF921" s="104" t="e">
        <f>(Query2[[#This Row],[Column12]]+Query2[[#This Row],[Column13]]/I983)</f>
        <v>#DIV/0!</v>
      </c>
      <c r="AG921" s="104" t="e">
        <f t="shared" si="278"/>
        <v>#DIV/0!</v>
      </c>
      <c r="AH921" s="102" t="s">
        <v>176</v>
      </c>
    </row>
    <row r="922" spans="1:34">
      <c r="A922" s="105" t="s">
        <v>207</v>
      </c>
      <c r="B922" s="101" t="s">
        <v>44</v>
      </c>
      <c r="C922" s="101" t="s">
        <v>89</v>
      </c>
      <c r="D922" s="101">
        <v>0</v>
      </c>
      <c r="E922" s="101">
        <v>0</v>
      </c>
      <c r="F922" s="101">
        <v>0</v>
      </c>
      <c r="G922" s="101">
        <v>0</v>
      </c>
      <c r="H922" s="101">
        <v>0</v>
      </c>
      <c r="I922" s="101">
        <v>1232878</v>
      </c>
      <c r="J922" s="101">
        <v>860184</v>
      </c>
      <c r="K922" s="101">
        <v>407874</v>
      </c>
      <c r="L922" s="101">
        <v>41109.430110000001</v>
      </c>
      <c r="M922" s="101">
        <v>7038.1219988000003</v>
      </c>
      <c r="N922" s="101">
        <f>SUM(Query2[[#This Row],[Column5]],Query2[[#This Row],[Column6]])</f>
        <v>0</v>
      </c>
      <c r="O922" s="101">
        <f>SUM(Query2[[#This Row],[Column7]],Query2[[#This Row],[Column8]])</f>
        <v>0</v>
      </c>
      <c r="P922" s="101">
        <f>SUM(Query2[[#This Row],[Column10]],Query2[[#This Row],[Column11]])</f>
        <v>1268058</v>
      </c>
      <c r="Q922" s="101">
        <f>SUM(Query2[[#This Row],[Column12]],Query2[[#This Row],[Column13]])</f>
        <v>48147.552108800002</v>
      </c>
      <c r="R922" s="103" t="e">
        <f>(Query2[[#This Row],[Column4]]/D984)</f>
        <v>#DIV/0!</v>
      </c>
      <c r="S922" s="103" t="e">
        <f>(Query2[[#This Row],[Column15]]/O986)</f>
        <v>#DIV/0!</v>
      </c>
      <c r="T922" s="103" t="e">
        <f>(Query2[[#This Row],[Column14]]/N986)</f>
        <v>#DIV/0!</v>
      </c>
      <c r="U922" s="103" t="e">
        <f>(Query2[[#This Row],[Column9]]/I984)</f>
        <v>#DIV/0!</v>
      </c>
      <c r="V922" s="103" t="e">
        <f>(Query2[[#This Row],[Column17]]/Q986)</f>
        <v>#DIV/0!</v>
      </c>
      <c r="W922" s="103" t="e">
        <f>(Query2[[#This Row],[Column10]]+Query2[[#This Row],[Column11]]/J984+K984)</f>
        <v>#DIV/0!</v>
      </c>
      <c r="X922" s="104">
        <f>(Query2[[#This Row],[Column5]]+Query2[[#This Row],[Column6]])</f>
        <v>0</v>
      </c>
      <c r="Y922" s="104">
        <f>(Query2[[#This Row],[Column7]]+Query2[[#This Row],[Column8]])</f>
        <v>0</v>
      </c>
      <c r="Z922" s="104">
        <f>(Query2[[#This Row],[Column10]]+Query2[[#This Row],[Column11]])</f>
        <v>1268058</v>
      </c>
      <c r="AA922" s="104">
        <f>(Query2[[#This Row],[Column12]]+Query2[[#This Row],[Column13]])</f>
        <v>48147.552108800002</v>
      </c>
      <c r="AB922" s="104" t="e">
        <f t="shared" si="274"/>
        <v>#DIV/0!</v>
      </c>
      <c r="AC922" s="104" t="e">
        <f t="shared" si="275"/>
        <v>#DIV/0!</v>
      </c>
      <c r="AD922" s="104" t="e">
        <f t="shared" si="276"/>
        <v>#DIV/0!</v>
      </c>
      <c r="AE922" s="104" t="e">
        <f t="shared" si="277"/>
        <v>#DIV/0!</v>
      </c>
      <c r="AF922" s="104" t="e">
        <f>(Query2[[#This Row],[Column12]]+Query2[[#This Row],[Column13]]/I984)</f>
        <v>#DIV/0!</v>
      </c>
      <c r="AG922" s="104" t="e">
        <f t="shared" si="278"/>
        <v>#DIV/0!</v>
      </c>
      <c r="AH922" s="102" t="s">
        <v>176</v>
      </c>
    </row>
    <row r="923" spans="1:34">
      <c r="A923" s="105" t="s">
        <v>207</v>
      </c>
      <c r="B923" s="101" t="s">
        <v>45</v>
      </c>
      <c r="C923" s="101" t="s">
        <v>89</v>
      </c>
      <c r="D923" s="101">
        <v>946628</v>
      </c>
      <c r="E923" s="101">
        <v>12968</v>
      </c>
      <c r="F923" s="101">
        <v>2315308</v>
      </c>
      <c r="G923" s="101">
        <v>550.75008100000002</v>
      </c>
      <c r="H923" s="101">
        <v>73697.941101699995</v>
      </c>
      <c r="I923" s="101">
        <v>3427154</v>
      </c>
      <c r="J923" s="101">
        <v>2195162</v>
      </c>
      <c r="K923" s="101">
        <v>2144848</v>
      </c>
      <c r="L923" s="101">
        <v>105083.88369</v>
      </c>
      <c r="M923" s="101">
        <v>40607.370999999999</v>
      </c>
      <c r="N923" s="101">
        <f>SUM(Query2[[#This Row],[Column5]],Query2[[#This Row],[Column6]])</f>
        <v>2328276</v>
      </c>
      <c r="O923" s="101">
        <f>SUM(Query2[[#This Row],[Column7]],Query2[[#This Row],[Column8]])</f>
        <v>74248.6911827</v>
      </c>
      <c r="P923" s="101">
        <f>SUM(Query2[[#This Row],[Column10]],Query2[[#This Row],[Column11]])</f>
        <v>4340010</v>
      </c>
      <c r="Q923" s="101">
        <f>SUM(Query2[[#This Row],[Column12]],Query2[[#This Row],[Column13]])</f>
        <v>145691.25469</v>
      </c>
      <c r="R923" s="103" t="e">
        <f>(Query2[[#This Row],[Column4]]/D985)</f>
        <v>#DIV/0!</v>
      </c>
      <c r="S923" s="103" t="e">
        <f>(Query2[[#This Row],[Column15]]/O987)</f>
        <v>#DIV/0!</v>
      </c>
      <c r="T923" s="103" t="e">
        <f>(Query2[[#This Row],[Column14]]/N987)</f>
        <v>#DIV/0!</v>
      </c>
      <c r="U923" s="103" t="e">
        <f>(Query2[[#This Row],[Column9]]/I985)</f>
        <v>#DIV/0!</v>
      </c>
      <c r="V923" s="103" t="e">
        <f>(Query2[[#This Row],[Column17]]/Q987)</f>
        <v>#DIV/0!</v>
      </c>
      <c r="W923" s="103" t="e">
        <f>(Query2[[#This Row],[Column10]]+Query2[[#This Row],[Column11]]/J985+K985)</f>
        <v>#DIV/0!</v>
      </c>
      <c r="X923" s="104">
        <f>(Query2[[#This Row],[Column5]]+Query2[[#This Row],[Column6]])</f>
        <v>2328276</v>
      </c>
      <c r="Y923" s="104">
        <f>(Query2[[#This Row],[Column7]]+Query2[[#This Row],[Column8]])</f>
        <v>74248.6911827</v>
      </c>
      <c r="Z923" s="104">
        <f>(Query2[[#This Row],[Column10]]+Query2[[#This Row],[Column11]])</f>
        <v>4340010</v>
      </c>
      <c r="AA923" s="104">
        <f>(Query2[[#This Row],[Column12]]+Query2[[#This Row],[Column13]])</f>
        <v>145691.25469</v>
      </c>
      <c r="AB923" s="104" t="e">
        <f t="shared" si="274"/>
        <v>#DIV/0!</v>
      </c>
      <c r="AC923" s="104" t="e">
        <f t="shared" si="275"/>
        <v>#DIV/0!</v>
      </c>
      <c r="AD923" s="104" t="e">
        <f t="shared" si="276"/>
        <v>#DIV/0!</v>
      </c>
      <c r="AE923" s="104" t="e">
        <f t="shared" si="277"/>
        <v>#DIV/0!</v>
      </c>
      <c r="AF923" s="104" t="e">
        <f>(Query2[[#This Row],[Column12]]+Query2[[#This Row],[Column13]]/I985)</f>
        <v>#DIV/0!</v>
      </c>
      <c r="AG923" s="104" t="e">
        <f t="shared" si="278"/>
        <v>#DIV/0!</v>
      </c>
      <c r="AH923" s="102" t="s">
        <v>176</v>
      </c>
    </row>
    <row r="924" spans="1:34">
      <c r="A924" s="105" t="s">
        <v>207</v>
      </c>
      <c r="B924" s="101" t="s">
        <v>46</v>
      </c>
      <c r="C924" s="101" t="s">
        <v>90</v>
      </c>
      <c r="D924" s="101">
        <v>1532327</v>
      </c>
      <c r="E924" s="101">
        <v>1940</v>
      </c>
      <c r="F924" s="101">
        <v>5065104</v>
      </c>
      <c r="G924" s="101">
        <v>149.542</v>
      </c>
      <c r="H924" s="101">
        <v>258781.08178676156</v>
      </c>
      <c r="I924" s="101">
        <v>0</v>
      </c>
      <c r="J924" s="101">
        <v>0</v>
      </c>
      <c r="K924" s="101">
        <v>0</v>
      </c>
      <c r="L924" s="101">
        <v>0</v>
      </c>
      <c r="M924" s="101">
        <v>0</v>
      </c>
      <c r="N924" s="101">
        <f>SUM(Query2[[#This Row],[Column5]],Query2[[#This Row],[Column6]])</f>
        <v>5067044</v>
      </c>
      <c r="O924" s="101">
        <f>SUM(Query2[[#This Row],[Column7]],Query2[[#This Row],[Column8]])</f>
        <v>258930.62378676154</v>
      </c>
      <c r="P924" s="101">
        <f>SUM(Query2[[#This Row],[Column10]],Query2[[#This Row],[Column11]])</f>
        <v>0</v>
      </c>
      <c r="Q924" s="101">
        <f>SUM(Query2[[#This Row],[Column12]],Query2[[#This Row],[Column13]])</f>
        <v>0</v>
      </c>
      <c r="R924" s="103" t="e">
        <f>(Query2[[#This Row],[Column4]]/D987)</f>
        <v>#DIV/0!</v>
      </c>
      <c r="S924" s="103" t="e">
        <f>(Query2[[#This Row],[Column15]]/O988)</f>
        <v>#DIV/0!</v>
      </c>
      <c r="T924" s="103" t="e">
        <f>(Query2[[#This Row],[Column14]]/N988)</f>
        <v>#DIV/0!</v>
      </c>
      <c r="U924" s="103" t="e">
        <f>(Query2[[#This Row],[Column9]]/I987)</f>
        <v>#DIV/0!</v>
      </c>
      <c r="V924" s="103" t="e">
        <f>(Query2[[#This Row],[Column17]]/Q988)</f>
        <v>#DIV/0!</v>
      </c>
      <c r="W924" s="103" t="e">
        <f>(Query2[[#This Row],[Column10]]+Query2[[#This Row],[Column11]]/J987+K987)</f>
        <v>#DIV/0!</v>
      </c>
      <c r="X924" s="104">
        <f>(Query2[[#This Row],[Column5]]+Query2[[#This Row],[Column6]])</f>
        <v>5067044</v>
      </c>
      <c r="Y924" s="104">
        <f>(Query2[[#This Row],[Column7]]+Query2[[#This Row],[Column8]])</f>
        <v>258930.62378676154</v>
      </c>
      <c r="Z924" s="104">
        <f>(Query2[[#This Row],[Column10]]+Query2[[#This Row],[Column11]])</f>
        <v>0</v>
      </c>
      <c r="AA924" s="104">
        <f>(Query2[[#This Row],[Column12]]+Query2[[#This Row],[Column13]])</f>
        <v>0</v>
      </c>
      <c r="AB924" s="104" t="e">
        <f t="shared" ref="AB924:AB939" si="279">(G987+H987/E987+F987)</f>
        <v>#DIV/0!</v>
      </c>
      <c r="AC924" s="104" t="e">
        <f t="shared" ref="AC924:AC939" si="280">(G987+H987/D987)</f>
        <v>#DIV/0!</v>
      </c>
      <c r="AD924" s="104" t="e">
        <f t="shared" ref="AD924:AD939" si="281">(E987+F987/D987)</f>
        <v>#DIV/0!</v>
      </c>
      <c r="AE924" s="104" t="e">
        <f t="shared" ref="AE924:AE939" si="282">(L987+M987/J987+K987)</f>
        <v>#DIV/0!</v>
      </c>
      <c r="AF924" s="104" t="e">
        <f>(Query2[[#This Row],[Column12]]+Query2[[#This Row],[Column13]]/I987)</f>
        <v>#DIV/0!</v>
      </c>
      <c r="AG924" s="104" t="e">
        <f t="shared" ref="AG924:AG939" si="283">(J987+K987/I987)</f>
        <v>#DIV/0!</v>
      </c>
      <c r="AH924" s="102" t="s">
        <v>176</v>
      </c>
    </row>
    <row r="925" spans="1:34">
      <c r="A925" s="105" t="s">
        <v>207</v>
      </c>
      <c r="B925" s="101" t="s">
        <v>47</v>
      </c>
      <c r="C925" s="101" t="s">
        <v>90</v>
      </c>
      <c r="D925" s="101">
        <v>25201</v>
      </c>
      <c r="E925" s="101">
        <v>0</v>
      </c>
      <c r="F925" s="101">
        <v>27801</v>
      </c>
      <c r="G925" s="101">
        <v>0</v>
      </c>
      <c r="H925" s="101">
        <v>896.66904330000011</v>
      </c>
      <c r="I925" s="101">
        <v>0</v>
      </c>
      <c r="J925" s="101">
        <v>0</v>
      </c>
      <c r="K925" s="101">
        <v>0</v>
      </c>
      <c r="L925" s="101">
        <v>0</v>
      </c>
      <c r="M925" s="101">
        <v>0</v>
      </c>
      <c r="N925" s="101">
        <f>SUM(Query2[[#This Row],[Column5]],Query2[[#This Row],[Column6]])</f>
        <v>27801</v>
      </c>
      <c r="O925" s="101">
        <f>SUM(Query2[[#This Row],[Column7]],Query2[[#This Row],[Column8]])</f>
        <v>896.66904330000011</v>
      </c>
      <c r="P925" s="101">
        <f>SUM(Query2[[#This Row],[Column10]],Query2[[#This Row],[Column11]])</f>
        <v>0</v>
      </c>
      <c r="Q925" s="101">
        <f>SUM(Query2[[#This Row],[Column12]],Query2[[#This Row],[Column13]])</f>
        <v>0</v>
      </c>
      <c r="R925" s="103" t="e">
        <f>(Query2[[#This Row],[Column4]]/D988)</f>
        <v>#DIV/0!</v>
      </c>
      <c r="S925" s="103" t="e">
        <f>(Query2[[#This Row],[Column15]]/O989)</f>
        <v>#DIV/0!</v>
      </c>
      <c r="T925" s="103" t="e">
        <f>(Query2[[#This Row],[Column14]]/N989)</f>
        <v>#DIV/0!</v>
      </c>
      <c r="U925" s="103" t="e">
        <f>(Query2[[#This Row],[Column9]]/I988)</f>
        <v>#DIV/0!</v>
      </c>
      <c r="V925" s="103" t="e">
        <f>(Query2[[#This Row],[Column17]]/Q989)</f>
        <v>#DIV/0!</v>
      </c>
      <c r="W925" s="103" t="e">
        <f>(Query2[[#This Row],[Column10]]+Query2[[#This Row],[Column11]]/J988+K988)</f>
        <v>#DIV/0!</v>
      </c>
      <c r="X925" s="104">
        <f>(Query2[[#This Row],[Column5]]+Query2[[#This Row],[Column6]])</f>
        <v>27801</v>
      </c>
      <c r="Y925" s="104">
        <f>(Query2[[#This Row],[Column7]]+Query2[[#This Row],[Column8]])</f>
        <v>896.66904330000011</v>
      </c>
      <c r="Z925" s="104">
        <f>(Query2[[#This Row],[Column10]]+Query2[[#This Row],[Column11]])</f>
        <v>0</v>
      </c>
      <c r="AA925" s="104">
        <f>(Query2[[#This Row],[Column12]]+Query2[[#This Row],[Column13]])</f>
        <v>0</v>
      </c>
      <c r="AB925" s="104" t="e">
        <f t="shared" si="279"/>
        <v>#DIV/0!</v>
      </c>
      <c r="AC925" s="104" t="e">
        <f t="shared" si="280"/>
        <v>#DIV/0!</v>
      </c>
      <c r="AD925" s="104" t="e">
        <f t="shared" si="281"/>
        <v>#DIV/0!</v>
      </c>
      <c r="AE925" s="104" t="e">
        <f t="shared" si="282"/>
        <v>#DIV/0!</v>
      </c>
      <c r="AF925" s="104" t="e">
        <f>(Query2[[#This Row],[Column12]]+Query2[[#This Row],[Column13]]/I988)</f>
        <v>#DIV/0!</v>
      </c>
      <c r="AG925" s="104" t="e">
        <f t="shared" si="283"/>
        <v>#DIV/0!</v>
      </c>
      <c r="AH925" s="102" t="s">
        <v>176</v>
      </c>
    </row>
    <row r="926" spans="1:34">
      <c r="A926" s="105" t="s">
        <v>207</v>
      </c>
      <c r="B926" s="101" t="s">
        <v>48</v>
      </c>
      <c r="C926" s="101" t="s">
        <v>90</v>
      </c>
      <c r="D926" s="101">
        <v>0</v>
      </c>
      <c r="E926" s="101">
        <v>0</v>
      </c>
      <c r="F926" s="101">
        <v>0</v>
      </c>
      <c r="G926" s="101">
        <v>0</v>
      </c>
      <c r="H926" s="101">
        <v>0</v>
      </c>
      <c r="I926" s="101">
        <v>2041</v>
      </c>
      <c r="J926" s="101">
        <v>97</v>
      </c>
      <c r="K926" s="101">
        <v>95</v>
      </c>
      <c r="L926" s="101">
        <v>6.4447741000000001</v>
      </c>
      <c r="M926" s="101">
        <v>2.7297828000000002</v>
      </c>
      <c r="N926" s="101">
        <f>SUM(Query2[[#This Row],[Column5]],Query2[[#This Row],[Column6]])</f>
        <v>0</v>
      </c>
      <c r="O926" s="101">
        <f>SUM(Query2[[#This Row],[Column7]],Query2[[#This Row],[Column8]])</f>
        <v>0</v>
      </c>
      <c r="P926" s="101">
        <f>SUM(Query2[[#This Row],[Column10]],Query2[[#This Row],[Column11]])</f>
        <v>192</v>
      </c>
      <c r="Q926" s="101">
        <f>SUM(Query2[[#This Row],[Column12]],Query2[[#This Row],[Column13]])</f>
        <v>9.1745569000000007</v>
      </c>
      <c r="R926" s="103" t="e">
        <f>(Query2[[#This Row],[Column4]]/D989)</f>
        <v>#DIV/0!</v>
      </c>
      <c r="S926" s="103" t="e">
        <f>(Query2[[#This Row],[Column15]]/O990)</f>
        <v>#DIV/0!</v>
      </c>
      <c r="T926" s="103" t="e">
        <f>(Query2[[#This Row],[Column14]]/N990)</f>
        <v>#DIV/0!</v>
      </c>
      <c r="U926" s="103" t="e">
        <f>(Query2[[#This Row],[Column9]]/I989)</f>
        <v>#DIV/0!</v>
      </c>
      <c r="V926" s="103" t="e">
        <f>(Query2[[#This Row],[Column17]]/Q990)</f>
        <v>#DIV/0!</v>
      </c>
      <c r="W926" s="103" t="e">
        <f>(Query2[[#This Row],[Column10]]+Query2[[#This Row],[Column11]]/J989+K989)</f>
        <v>#DIV/0!</v>
      </c>
      <c r="X926" s="104">
        <f>(Query2[[#This Row],[Column5]]+Query2[[#This Row],[Column6]])</f>
        <v>0</v>
      </c>
      <c r="Y926" s="104">
        <f>(Query2[[#This Row],[Column7]]+Query2[[#This Row],[Column8]])</f>
        <v>0</v>
      </c>
      <c r="Z926" s="104">
        <f>(Query2[[#This Row],[Column10]]+Query2[[#This Row],[Column11]])</f>
        <v>192</v>
      </c>
      <c r="AA926" s="104">
        <f>(Query2[[#This Row],[Column12]]+Query2[[#This Row],[Column13]])</f>
        <v>9.1745569000000007</v>
      </c>
      <c r="AB926" s="104" t="e">
        <f t="shared" si="279"/>
        <v>#DIV/0!</v>
      </c>
      <c r="AC926" s="104" t="e">
        <f t="shared" si="280"/>
        <v>#DIV/0!</v>
      </c>
      <c r="AD926" s="104" t="e">
        <f t="shared" si="281"/>
        <v>#DIV/0!</v>
      </c>
      <c r="AE926" s="104" t="e">
        <f t="shared" si="282"/>
        <v>#DIV/0!</v>
      </c>
      <c r="AF926" s="104" t="e">
        <f>(Query2[[#This Row],[Column12]]+Query2[[#This Row],[Column13]]/I989)</f>
        <v>#DIV/0!</v>
      </c>
      <c r="AG926" s="104" t="e">
        <f t="shared" si="283"/>
        <v>#DIV/0!</v>
      </c>
      <c r="AH926" s="102" t="s">
        <v>176</v>
      </c>
    </row>
    <row r="927" spans="1:34">
      <c r="A927" s="105" t="s">
        <v>207</v>
      </c>
      <c r="B927" s="101" t="s">
        <v>49</v>
      </c>
      <c r="C927" s="101" t="s">
        <v>90</v>
      </c>
      <c r="D927" s="101">
        <v>2633713</v>
      </c>
      <c r="E927" s="101">
        <v>17220</v>
      </c>
      <c r="F927" s="101">
        <v>13839372</v>
      </c>
      <c r="G927" s="101">
        <v>982.83607840000002</v>
      </c>
      <c r="H927" s="101">
        <v>398780.46549179993</v>
      </c>
      <c r="I927" s="101">
        <v>1655770</v>
      </c>
      <c r="J927" s="101">
        <v>1430460</v>
      </c>
      <c r="K927" s="101">
        <v>2899347</v>
      </c>
      <c r="L927" s="101">
        <v>74063.051879999999</v>
      </c>
      <c r="M927" s="101">
        <v>59251.8952374</v>
      </c>
      <c r="N927" s="101">
        <f>SUM(Query2[[#This Row],[Column5]],Query2[[#This Row],[Column6]])</f>
        <v>13856592</v>
      </c>
      <c r="O927" s="101">
        <f>SUM(Query2[[#This Row],[Column7]],Query2[[#This Row],[Column8]])</f>
        <v>399763.30157019995</v>
      </c>
      <c r="P927" s="101">
        <f>SUM(Query2[[#This Row],[Column10]],Query2[[#This Row],[Column11]])</f>
        <v>4329807</v>
      </c>
      <c r="Q927" s="101">
        <f>SUM(Query2[[#This Row],[Column12]],Query2[[#This Row],[Column13]])</f>
        <v>133314.94711740001</v>
      </c>
      <c r="R927" s="103" t="e">
        <f>(Query2[[#This Row],[Column4]]/D990)</f>
        <v>#DIV/0!</v>
      </c>
      <c r="S927" s="103" t="e">
        <f>(Query2[[#This Row],[Column15]]/O991)</f>
        <v>#DIV/0!</v>
      </c>
      <c r="T927" s="103" t="e">
        <f>(Query2[[#This Row],[Column14]]/N991)</f>
        <v>#DIV/0!</v>
      </c>
      <c r="U927" s="103" t="e">
        <f>(Query2[[#This Row],[Column9]]/I990)</f>
        <v>#DIV/0!</v>
      </c>
      <c r="V927" s="103" t="e">
        <f>(Query2[[#This Row],[Column17]]/Q991)</f>
        <v>#DIV/0!</v>
      </c>
      <c r="W927" s="103" t="e">
        <f>(Query2[[#This Row],[Column10]]+Query2[[#This Row],[Column11]]/J990+K990)</f>
        <v>#DIV/0!</v>
      </c>
      <c r="X927" s="104">
        <f>(Query2[[#This Row],[Column5]]+Query2[[#This Row],[Column6]])</f>
        <v>13856592</v>
      </c>
      <c r="Y927" s="104">
        <f>(Query2[[#This Row],[Column7]]+Query2[[#This Row],[Column8]])</f>
        <v>399763.30157019995</v>
      </c>
      <c r="Z927" s="104">
        <f>(Query2[[#This Row],[Column10]]+Query2[[#This Row],[Column11]])</f>
        <v>4329807</v>
      </c>
      <c r="AA927" s="104">
        <f>(Query2[[#This Row],[Column12]]+Query2[[#This Row],[Column13]])</f>
        <v>133314.94711740001</v>
      </c>
      <c r="AB927" s="104" t="e">
        <f t="shared" si="279"/>
        <v>#DIV/0!</v>
      </c>
      <c r="AC927" s="104" t="e">
        <f t="shared" si="280"/>
        <v>#DIV/0!</v>
      </c>
      <c r="AD927" s="104" t="e">
        <f t="shared" si="281"/>
        <v>#DIV/0!</v>
      </c>
      <c r="AE927" s="104" t="e">
        <f t="shared" si="282"/>
        <v>#DIV/0!</v>
      </c>
      <c r="AF927" s="104" t="e">
        <f>(Query2[[#This Row],[Column12]]+Query2[[#This Row],[Column13]]/I990)</f>
        <v>#DIV/0!</v>
      </c>
      <c r="AG927" s="104" t="e">
        <f t="shared" si="283"/>
        <v>#DIV/0!</v>
      </c>
      <c r="AH927" s="102" t="s">
        <v>176</v>
      </c>
    </row>
    <row r="928" spans="1:34">
      <c r="A928" s="105" t="s">
        <v>207</v>
      </c>
      <c r="B928" s="101" t="s">
        <v>50</v>
      </c>
      <c r="C928" s="101" t="s">
        <v>90</v>
      </c>
      <c r="D928" s="101">
        <v>0</v>
      </c>
      <c r="E928" s="101">
        <v>0</v>
      </c>
      <c r="F928" s="101">
        <v>0</v>
      </c>
      <c r="G928" s="101">
        <v>0</v>
      </c>
      <c r="H928" s="101">
        <v>0</v>
      </c>
      <c r="I928" s="101">
        <v>1075279</v>
      </c>
      <c r="J928" s="101">
        <v>823028</v>
      </c>
      <c r="K928" s="101">
        <v>1110687</v>
      </c>
      <c r="L928" s="101">
        <v>27220.107650000002</v>
      </c>
      <c r="M928" s="101">
        <v>10871.01369</v>
      </c>
      <c r="N928" s="101">
        <f>SUM(Query2[[#This Row],[Column5]],Query2[[#This Row],[Column6]])</f>
        <v>0</v>
      </c>
      <c r="O928" s="101">
        <f>SUM(Query2[[#This Row],[Column7]],Query2[[#This Row],[Column8]])</f>
        <v>0</v>
      </c>
      <c r="P928" s="101">
        <f>SUM(Query2[[#This Row],[Column10]],Query2[[#This Row],[Column11]])</f>
        <v>1933715</v>
      </c>
      <c r="Q928" s="101">
        <f>SUM(Query2[[#This Row],[Column12]],Query2[[#This Row],[Column13]])</f>
        <v>38091.121339999998</v>
      </c>
      <c r="R928" s="103" t="e">
        <f>(Query2[[#This Row],[Column4]]/D991)</f>
        <v>#DIV/0!</v>
      </c>
      <c r="S928" s="103" t="e">
        <f>(Query2[[#This Row],[Column15]]/O992)</f>
        <v>#DIV/0!</v>
      </c>
      <c r="T928" s="103" t="e">
        <f>(Query2[[#This Row],[Column14]]/N992)</f>
        <v>#DIV/0!</v>
      </c>
      <c r="U928" s="103" t="e">
        <f>(Query2[[#This Row],[Column9]]/I991)</f>
        <v>#DIV/0!</v>
      </c>
      <c r="V928" s="103" t="e">
        <f>(Query2[[#This Row],[Column17]]/Q992)</f>
        <v>#DIV/0!</v>
      </c>
      <c r="W928" s="103" t="e">
        <f>(Query2[[#This Row],[Column10]]+Query2[[#This Row],[Column11]]/J991+K991)</f>
        <v>#DIV/0!</v>
      </c>
      <c r="X928" s="104">
        <f>(Query2[[#This Row],[Column5]]+Query2[[#This Row],[Column6]])</f>
        <v>0</v>
      </c>
      <c r="Y928" s="104">
        <f>(Query2[[#This Row],[Column7]]+Query2[[#This Row],[Column8]])</f>
        <v>0</v>
      </c>
      <c r="Z928" s="104">
        <f>(Query2[[#This Row],[Column10]]+Query2[[#This Row],[Column11]])</f>
        <v>1933715</v>
      </c>
      <c r="AA928" s="104">
        <f>(Query2[[#This Row],[Column12]]+Query2[[#This Row],[Column13]])</f>
        <v>38091.121339999998</v>
      </c>
      <c r="AB928" s="104" t="e">
        <f t="shared" si="279"/>
        <v>#DIV/0!</v>
      </c>
      <c r="AC928" s="104" t="e">
        <f t="shared" si="280"/>
        <v>#DIV/0!</v>
      </c>
      <c r="AD928" s="104" t="e">
        <f t="shared" si="281"/>
        <v>#DIV/0!</v>
      </c>
      <c r="AE928" s="104" t="e">
        <f t="shared" si="282"/>
        <v>#DIV/0!</v>
      </c>
      <c r="AF928" s="104" t="e">
        <f>(Query2[[#This Row],[Column12]]+Query2[[#This Row],[Column13]]/I991)</f>
        <v>#DIV/0!</v>
      </c>
      <c r="AG928" s="104" t="e">
        <f t="shared" si="283"/>
        <v>#DIV/0!</v>
      </c>
      <c r="AH928" s="102" t="s">
        <v>176</v>
      </c>
    </row>
    <row r="929" spans="1:34">
      <c r="A929" s="105" t="s">
        <v>207</v>
      </c>
      <c r="B929" s="101" t="s">
        <v>51</v>
      </c>
      <c r="C929" s="101" t="s">
        <v>90</v>
      </c>
      <c r="D929" s="101">
        <v>0</v>
      </c>
      <c r="E929" s="101">
        <v>0</v>
      </c>
      <c r="F929" s="101">
        <v>0</v>
      </c>
      <c r="G929" s="101">
        <v>0</v>
      </c>
      <c r="H929" s="101">
        <v>0</v>
      </c>
      <c r="I929" s="101">
        <v>123499</v>
      </c>
      <c r="J929" s="101">
        <v>60202</v>
      </c>
      <c r="K929" s="101">
        <v>131756</v>
      </c>
      <c r="L929" s="101">
        <v>3408.661478</v>
      </c>
      <c r="M929" s="101">
        <v>2735.0944760000002</v>
      </c>
      <c r="N929" s="101">
        <f>SUM(Query2[[#This Row],[Column5]],Query2[[#This Row],[Column6]])</f>
        <v>0</v>
      </c>
      <c r="O929" s="101">
        <f>SUM(Query2[[#This Row],[Column7]],Query2[[#This Row],[Column8]])</f>
        <v>0</v>
      </c>
      <c r="P929" s="101">
        <f>SUM(Query2[[#This Row],[Column10]],Query2[[#This Row],[Column11]])</f>
        <v>191958</v>
      </c>
      <c r="Q929" s="101">
        <f>SUM(Query2[[#This Row],[Column12]],Query2[[#This Row],[Column13]])</f>
        <v>6143.7559540000002</v>
      </c>
      <c r="R929" s="103" t="e">
        <f>(Query2[[#This Row],[Column4]]/D992)</f>
        <v>#DIV/0!</v>
      </c>
      <c r="S929" s="103" t="e">
        <f>(Query2[[#This Row],[Column15]]/O993)</f>
        <v>#DIV/0!</v>
      </c>
      <c r="T929" s="103" t="e">
        <f>(Query2[[#This Row],[Column14]]/N993)</f>
        <v>#DIV/0!</v>
      </c>
      <c r="U929" s="103" t="e">
        <f>(Query2[[#This Row],[Column9]]/I992)</f>
        <v>#DIV/0!</v>
      </c>
      <c r="V929" s="103" t="e">
        <f>(Query2[[#This Row],[Column17]]/Q993)</f>
        <v>#DIV/0!</v>
      </c>
      <c r="W929" s="103" t="e">
        <f>(Query2[[#This Row],[Column10]]+Query2[[#This Row],[Column11]]/J992+K992)</f>
        <v>#DIV/0!</v>
      </c>
      <c r="X929" s="104">
        <f>(Query2[[#This Row],[Column5]]+Query2[[#This Row],[Column6]])</f>
        <v>0</v>
      </c>
      <c r="Y929" s="104">
        <f>(Query2[[#This Row],[Column7]]+Query2[[#This Row],[Column8]])</f>
        <v>0</v>
      </c>
      <c r="Z929" s="104">
        <f>(Query2[[#This Row],[Column10]]+Query2[[#This Row],[Column11]])</f>
        <v>191958</v>
      </c>
      <c r="AA929" s="104">
        <f>(Query2[[#This Row],[Column12]]+Query2[[#This Row],[Column13]])</f>
        <v>6143.7559540000002</v>
      </c>
      <c r="AB929" s="104" t="e">
        <f t="shared" si="279"/>
        <v>#DIV/0!</v>
      </c>
      <c r="AC929" s="104" t="e">
        <f t="shared" si="280"/>
        <v>#DIV/0!</v>
      </c>
      <c r="AD929" s="104" t="e">
        <f t="shared" si="281"/>
        <v>#DIV/0!</v>
      </c>
      <c r="AE929" s="104" t="e">
        <f t="shared" si="282"/>
        <v>#DIV/0!</v>
      </c>
      <c r="AF929" s="104" t="e">
        <f>(Query2[[#This Row],[Column12]]+Query2[[#This Row],[Column13]]/I992)</f>
        <v>#DIV/0!</v>
      </c>
      <c r="AG929" s="104" t="e">
        <f t="shared" si="283"/>
        <v>#DIV/0!</v>
      </c>
      <c r="AH929" s="102" t="s">
        <v>176</v>
      </c>
    </row>
    <row r="930" spans="1:34">
      <c r="A930" s="105" t="s">
        <v>207</v>
      </c>
      <c r="B930" s="101" t="s">
        <v>52</v>
      </c>
      <c r="C930" s="101" t="s">
        <v>90</v>
      </c>
      <c r="D930" s="101">
        <v>859248</v>
      </c>
      <c r="E930" s="101">
        <v>2149</v>
      </c>
      <c r="F930" s="101">
        <v>1724069</v>
      </c>
      <c r="G930" s="101">
        <v>158.6413153</v>
      </c>
      <c r="H930" s="101">
        <v>72656.84036790111</v>
      </c>
      <c r="I930" s="101">
        <v>483551</v>
      </c>
      <c r="J930" s="101">
        <v>303688</v>
      </c>
      <c r="K930" s="101">
        <v>438711</v>
      </c>
      <c r="L930" s="101">
        <v>17326.361334000001</v>
      </c>
      <c r="M930" s="101">
        <v>10336.659586800006</v>
      </c>
      <c r="N930" s="101">
        <f>SUM(Query2[[#This Row],[Column5]],Query2[[#This Row],[Column6]])</f>
        <v>1726218</v>
      </c>
      <c r="O930" s="101">
        <f>SUM(Query2[[#This Row],[Column7]],Query2[[#This Row],[Column8]])</f>
        <v>72815.481683201113</v>
      </c>
      <c r="P930" s="101">
        <f>SUM(Query2[[#This Row],[Column10]],Query2[[#This Row],[Column11]])</f>
        <v>742399</v>
      </c>
      <c r="Q930" s="101">
        <f>SUM(Query2[[#This Row],[Column12]],Query2[[#This Row],[Column13]])</f>
        <v>27663.020920800009</v>
      </c>
      <c r="R930" s="103" t="e">
        <f>(Query2[[#This Row],[Column4]]/D993)</f>
        <v>#DIV/0!</v>
      </c>
      <c r="S930" s="103" t="e">
        <f>(Query2[[#This Row],[Column15]]/O994)</f>
        <v>#DIV/0!</v>
      </c>
      <c r="T930" s="103" t="e">
        <f>(Query2[[#This Row],[Column14]]/N994)</f>
        <v>#DIV/0!</v>
      </c>
      <c r="U930" s="103" t="e">
        <f>(Query2[[#This Row],[Column9]]/I993)</f>
        <v>#DIV/0!</v>
      </c>
      <c r="V930" s="103" t="e">
        <f>(Query2[[#This Row],[Column17]]/Q994)</f>
        <v>#DIV/0!</v>
      </c>
      <c r="W930" s="103" t="e">
        <f>(Query2[[#This Row],[Column10]]+Query2[[#This Row],[Column11]]/J993+K993)</f>
        <v>#DIV/0!</v>
      </c>
      <c r="X930" s="104">
        <f>(Query2[[#This Row],[Column5]]+Query2[[#This Row],[Column6]])</f>
        <v>1726218</v>
      </c>
      <c r="Y930" s="104">
        <f>(Query2[[#This Row],[Column7]]+Query2[[#This Row],[Column8]])</f>
        <v>72815.481683201113</v>
      </c>
      <c r="Z930" s="104">
        <f>(Query2[[#This Row],[Column10]]+Query2[[#This Row],[Column11]])</f>
        <v>742399</v>
      </c>
      <c r="AA930" s="104">
        <f>(Query2[[#This Row],[Column12]]+Query2[[#This Row],[Column13]])</f>
        <v>27663.020920800009</v>
      </c>
      <c r="AB930" s="104" t="e">
        <f t="shared" si="279"/>
        <v>#DIV/0!</v>
      </c>
      <c r="AC930" s="104" t="e">
        <f t="shared" si="280"/>
        <v>#DIV/0!</v>
      </c>
      <c r="AD930" s="104" t="e">
        <f t="shared" si="281"/>
        <v>#DIV/0!</v>
      </c>
      <c r="AE930" s="104" t="e">
        <f t="shared" si="282"/>
        <v>#DIV/0!</v>
      </c>
      <c r="AF930" s="104" t="e">
        <f>(Query2[[#This Row],[Column12]]+Query2[[#This Row],[Column13]]/I993)</f>
        <v>#DIV/0!</v>
      </c>
      <c r="AG930" s="104" t="e">
        <f t="shared" si="283"/>
        <v>#DIV/0!</v>
      </c>
      <c r="AH930" s="102" t="s">
        <v>176</v>
      </c>
    </row>
    <row r="931" spans="1:34">
      <c r="A931" s="105" t="s">
        <v>207</v>
      </c>
      <c r="B931" s="101" t="s">
        <v>135</v>
      </c>
      <c r="C931" s="101" t="s">
        <v>90</v>
      </c>
      <c r="D931" s="101">
        <v>118182</v>
      </c>
      <c r="E931" s="101">
        <v>68043</v>
      </c>
      <c r="F931" s="101">
        <v>187306</v>
      </c>
      <c r="G931" s="101">
        <v>5292.1970000000001</v>
      </c>
      <c r="H931" s="101">
        <v>8541.4660408999571</v>
      </c>
      <c r="I931" s="101">
        <v>9954</v>
      </c>
      <c r="J931" s="101">
        <v>5551</v>
      </c>
      <c r="K931" s="101">
        <v>3511</v>
      </c>
      <c r="L931" s="101">
        <v>200.19</v>
      </c>
      <c r="M931" s="101">
        <v>68.098771499999899</v>
      </c>
      <c r="N931" s="101">
        <f>SUM(Query2[[#This Row],[Column5]],Query2[[#This Row],[Column6]])</f>
        <v>255349</v>
      </c>
      <c r="O931" s="101">
        <f>SUM(Query2[[#This Row],[Column7]],Query2[[#This Row],[Column8]])</f>
        <v>13833.663040899957</v>
      </c>
      <c r="P931" s="101">
        <f>SUM(Query2[[#This Row],[Column10]],Query2[[#This Row],[Column11]])</f>
        <v>9062</v>
      </c>
      <c r="Q931" s="101">
        <f>SUM(Query2[[#This Row],[Column12]],Query2[[#This Row],[Column13]])</f>
        <v>268.28877149999988</v>
      </c>
      <c r="R931" s="103" t="e">
        <f>(Query2[[#This Row],[Column4]]/D994)</f>
        <v>#DIV/0!</v>
      </c>
      <c r="S931" s="103" t="e">
        <f>(Query2[[#This Row],[Column15]]/O995)</f>
        <v>#DIV/0!</v>
      </c>
      <c r="T931" s="103" t="e">
        <f>(Query2[[#This Row],[Column14]]/N995)</f>
        <v>#DIV/0!</v>
      </c>
      <c r="U931" s="103" t="e">
        <f>(Query2[[#This Row],[Column9]]/I994)</f>
        <v>#DIV/0!</v>
      </c>
      <c r="V931" s="103" t="e">
        <f>(Query2[[#This Row],[Column17]]/Q995)</f>
        <v>#DIV/0!</v>
      </c>
      <c r="W931" s="103" t="e">
        <f>(Query2[[#This Row],[Column10]]+Query2[[#This Row],[Column11]]/J994+K994)</f>
        <v>#DIV/0!</v>
      </c>
      <c r="X931" s="104">
        <f>(Query2[[#This Row],[Column5]]+Query2[[#This Row],[Column6]])</f>
        <v>255349</v>
      </c>
      <c r="Y931" s="104">
        <f>(Query2[[#This Row],[Column7]]+Query2[[#This Row],[Column8]])</f>
        <v>13833.663040899957</v>
      </c>
      <c r="Z931" s="104">
        <f>(Query2[[#This Row],[Column10]]+Query2[[#This Row],[Column11]])</f>
        <v>9062</v>
      </c>
      <c r="AA931" s="104">
        <f>(Query2[[#This Row],[Column12]]+Query2[[#This Row],[Column13]])</f>
        <v>268.28877149999988</v>
      </c>
      <c r="AB931" s="104" t="e">
        <f t="shared" si="279"/>
        <v>#DIV/0!</v>
      </c>
      <c r="AC931" s="104" t="e">
        <f t="shared" si="280"/>
        <v>#DIV/0!</v>
      </c>
      <c r="AD931" s="104" t="e">
        <f t="shared" si="281"/>
        <v>#DIV/0!</v>
      </c>
      <c r="AE931" s="104" t="e">
        <f t="shared" si="282"/>
        <v>#DIV/0!</v>
      </c>
      <c r="AF931" s="104" t="e">
        <f>(Query2[[#This Row],[Column12]]+Query2[[#This Row],[Column13]]/I994)</f>
        <v>#DIV/0!</v>
      </c>
      <c r="AG931" s="104" t="e">
        <f t="shared" si="283"/>
        <v>#DIV/0!</v>
      </c>
      <c r="AH931" s="102" t="s">
        <v>176</v>
      </c>
    </row>
    <row r="932" spans="1:34">
      <c r="A932" s="105" t="s">
        <v>207</v>
      </c>
      <c r="B932" s="101" t="s">
        <v>53</v>
      </c>
      <c r="C932" s="101" t="s">
        <v>90</v>
      </c>
      <c r="D932" s="101">
        <v>1477756</v>
      </c>
      <c r="E932" s="101">
        <v>5984</v>
      </c>
      <c r="F932" s="101">
        <v>3846981</v>
      </c>
      <c r="G932" s="101">
        <v>290.93119999999999</v>
      </c>
      <c r="H932" s="101">
        <v>116718.40598</v>
      </c>
      <c r="I932" s="101">
        <v>1033706</v>
      </c>
      <c r="J932" s="101">
        <v>1172039</v>
      </c>
      <c r="K932" s="101">
        <v>1894858</v>
      </c>
      <c r="L932" s="101">
        <v>50616.4977497</v>
      </c>
      <c r="M932" s="101">
        <v>37559.100736300003</v>
      </c>
      <c r="N932" s="101">
        <f>SUM(Query2[[#This Row],[Column5]],Query2[[#This Row],[Column6]])</f>
        <v>3852965</v>
      </c>
      <c r="O932" s="101">
        <f>SUM(Query2[[#This Row],[Column7]],Query2[[#This Row],[Column8]])</f>
        <v>117009.33718</v>
      </c>
      <c r="P932" s="101">
        <f>SUM(Query2[[#This Row],[Column10]],Query2[[#This Row],[Column11]])</f>
        <v>3066897</v>
      </c>
      <c r="Q932" s="101">
        <f>SUM(Query2[[#This Row],[Column12]],Query2[[#This Row],[Column13]])</f>
        <v>88175.598486000003</v>
      </c>
      <c r="R932" s="103" t="e">
        <f>(Query2[[#This Row],[Column4]]/D995)</f>
        <v>#DIV/0!</v>
      </c>
      <c r="S932" s="103" t="e">
        <f>(Query2[[#This Row],[Column15]]/O996)</f>
        <v>#DIV/0!</v>
      </c>
      <c r="T932" s="103" t="e">
        <f>(Query2[[#This Row],[Column14]]/N996)</f>
        <v>#DIV/0!</v>
      </c>
      <c r="U932" s="103" t="e">
        <f>(Query2[[#This Row],[Column9]]/I995)</f>
        <v>#DIV/0!</v>
      </c>
      <c r="V932" s="103" t="e">
        <f>(Query2[[#This Row],[Column17]]/Q996)</f>
        <v>#DIV/0!</v>
      </c>
      <c r="W932" s="103" t="e">
        <f>(Query2[[#This Row],[Column10]]+Query2[[#This Row],[Column11]]/J995+K995)</f>
        <v>#DIV/0!</v>
      </c>
      <c r="X932" s="104">
        <f>(Query2[[#This Row],[Column5]]+Query2[[#This Row],[Column6]])</f>
        <v>3852965</v>
      </c>
      <c r="Y932" s="104">
        <f>(Query2[[#This Row],[Column7]]+Query2[[#This Row],[Column8]])</f>
        <v>117009.33718</v>
      </c>
      <c r="Z932" s="104">
        <f>(Query2[[#This Row],[Column10]]+Query2[[#This Row],[Column11]])</f>
        <v>3066897</v>
      </c>
      <c r="AA932" s="104">
        <f>(Query2[[#This Row],[Column12]]+Query2[[#This Row],[Column13]])</f>
        <v>88175.598486000003</v>
      </c>
      <c r="AB932" s="104" t="e">
        <f t="shared" si="279"/>
        <v>#DIV/0!</v>
      </c>
      <c r="AC932" s="104" t="e">
        <f t="shared" si="280"/>
        <v>#DIV/0!</v>
      </c>
      <c r="AD932" s="104" t="e">
        <f t="shared" si="281"/>
        <v>#DIV/0!</v>
      </c>
      <c r="AE932" s="104" t="e">
        <f t="shared" si="282"/>
        <v>#DIV/0!</v>
      </c>
      <c r="AF932" s="104" t="e">
        <f>(Query2[[#This Row],[Column12]]+Query2[[#This Row],[Column13]]/I995)</f>
        <v>#DIV/0!</v>
      </c>
      <c r="AG932" s="104" t="e">
        <f t="shared" si="283"/>
        <v>#DIV/0!</v>
      </c>
      <c r="AH932" s="102" t="s">
        <v>176</v>
      </c>
    </row>
    <row r="933" spans="1:34">
      <c r="A933" s="105" t="s">
        <v>207</v>
      </c>
      <c r="B933" s="101"/>
      <c r="C933" s="101"/>
      <c r="D933" s="101"/>
      <c r="E933" s="101"/>
      <c r="F933" s="101"/>
      <c r="G933" s="101"/>
      <c r="H933" s="101"/>
      <c r="I933" s="101"/>
      <c r="J933" s="101"/>
      <c r="K933" s="101"/>
      <c r="L933" s="101"/>
      <c r="M933" s="101"/>
      <c r="N933" s="101">
        <f>SUM(Query2[[#This Row],[Column5]],Query2[[#This Row],[Column6]])</f>
        <v>0</v>
      </c>
      <c r="O933" s="101">
        <f>SUM(Query2[[#This Row],[Column7]],Query2[[#This Row],[Column8]])</f>
        <v>0</v>
      </c>
      <c r="P933" s="101">
        <f>SUM(Query2[[#This Row],[Column10]],Query2[[#This Row],[Column11]])</f>
        <v>0</v>
      </c>
      <c r="Q933" s="101">
        <f>SUM(Query2[[#This Row],[Column12]],Query2[[#This Row],[Column13]])</f>
        <v>0</v>
      </c>
      <c r="R933" s="103" t="e">
        <f>(Query2[[#This Row],[Column4]]/D996)</f>
        <v>#DIV/0!</v>
      </c>
      <c r="S933" s="103" t="e">
        <f>(Query2[[#This Row],[Column15]]/O997)</f>
        <v>#DIV/0!</v>
      </c>
      <c r="T933" s="103" t="e">
        <f>(Query2[[#This Row],[Column14]]/N997)</f>
        <v>#DIV/0!</v>
      </c>
      <c r="U933" s="103" t="e">
        <f>(Query2[[#This Row],[Column9]]/I996)</f>
        <v>#DIV/0!</v>
      </c>
      <c r="V933" s="103" t="e">
        <f>(Query2[[#This Row],[Column17]]/Q997)</f>
        <v>#DIV/0!</v>
      </c>
      <c r="W933" s="103" t="e">
        <f>(Query2[[#This Row],[Column10]]+Query2[[#This Row],[Column11]]/J996+K996)</f>
        <v>#DIV/0!</v>
      </c>
      <c r="X933" s="104">
        <f>(Query2[[#This Row],[Column5]]+Query2[[#This Row],[Column6]])</f>
        <v>0</v>
      </c>
      <c r="Y933" s="104">
        <f>(Query2[[#This Row],[Column7]]+Query2[[#This Row],[Column8]])</f>
        <v>0</v>
      </c>
      <c r="Z933" s="104">
        <f>(Query2[[#This Row],[Column10]]+Query2[[#This Row],[Column11]])</f>
        <v>0</v>
      </c>
      <c r="AA933" s="104">
        <f>(Query2[[#This Row],[Column12]]+Query2[[#This Row],[Column13]])</f>
        <v>0</v>
      </c>
      <c r="AB933" s="104" t="e">
        <f t="shared" si="279"/>
        <v>#DIV/0!</v>
      </c>
      <c r="AC933" s="104" t="e">
        <f t="shared" si="280"/>
        <v>#DIV/0!</v>
      </c>
      <c r="AD933" s="104" t="e">
        <f t="shared" si="281"/>
        <v>#DIV/0!</v>
      </c>
      <c r="AE933" s="104" t="e">
        <f t="shared" si="282"/>
        <v>#DIV/0!</v>
      </c>
      <c r="AF933" s="104" t="e">
        <f>(Query2[[#This Row],[Column12]]+Query2[[#This Row],[Column13]]/I996)</f>
        <v>#DIV/0!</v>
      </c>
      <c r="AG933" s="104" t="e">
        <f t="shared" si="283"/>
        <v>#DIV/0!</v>
      </c>
      <c r="AH933" s="102" t="s">
        <v>176</v>
      </c>
    </row>
    <row r="934" spans="1:34">
      <c r="A934" s="105" t="s">
        <v>207</v>
      </c>
      <c r="B934" s="101" t="s">
        <v>55</v>
      </c>
      <c r="C934" s="101" t="s">
        <v>91</v>
      </c>
      <c r="D934" s="101">
        <v>0</v>
      </c>
      <c r="E934" s="101">
        <v>0</v>
      </c>
      <c r="F934" s="101">
        <v>0</v>
      </c>
      <c r="G934" s="101">
        <v>0</v>
      </c>
      <c r="H934" s="101">
        <v>0</v>
      </c>
      <c r="I934" s="101">
        <v>1725816</v>
      </c>
      <c r="J934" s="101">
        <v>0</v>
      </c>
      <c r="K934" s="101">
        <v>405225</v>
      </c>
      <c r="L934" s="101">
        <v>0</v>
      </c>
      <c r="M934" s="101">
        <v>3247.8654822000003</v>
      </c>
      <c r="N934" s="101">
        <f>SUM(Query2[[#This Row],[Column5]],Query2[[#This Row],[Column6]])</f>
        <v>0</v>
      </c>
      <c r="O934" s="101">
        <f>SUM(Query2[[#This Row],[Column7]],Query2[[#This Row],[Column8]])</f>
        <v>0</v>
      </c>
      <c r="P934" s="101">
        <f>SUM(Query2[[#This Row],[Column10]],Query2[[#This Row],[Column11]])</f>
        <v>405225</v>
      </c>
      <c r="Q934" s="101">
        <f>SUM(Query2[[#This Row],[Column12]],Query2[[#This Row],[Column13]])</f>
        <v>3247.8654822000003</v>
      </c>
      <c r="R934" s="103" t="e">
        <f>(Query2[[#This Row],[Column4]]/D997)</f>
        <v>#DIV/0!</v>
      </c>
      <c r="S934" s="103" t="e">
        <f>(Query2[[#This Row],[Column15]]/O998)</f>
        <v>#DIV/0!</v>
      </c>
      <c r="T934" s="103" t="e">
        <f>(Query2[[#This Row],[Column14]]/N998)</f>
        <v>#DIV/0!</v>
      </c>
      <c r="U934" s="103" t="e">
        <f>(Query2[[#This Row],[Column9]]/I997)</f>
        <v>#DIV/0!</v>
      </c>
      <c r="V934" s="103" t="e">
        <f>(Query2[[#This Row],[Column17]]/Q998)</f>
        <v>#DIV/0!</v>
      </c>
      <c r="W934" s="103" t="e">
        <f>(Query2[[#This Row],[Column10]]+Query2[[#This Row],[Column11]]/J997+K997)</f>
        <v>#DIV/0!</v>
      </c>
      <c r="X934" s="104">
        <f>(Query2[[#This Row],[Column5]]+Query2[[#This Row],[Column6]])</f>
        <v>0</v>
      </c>
      <c r="Y934" s="104">
        <f>(Query2[[#This Row],[Column7]]+Query2[[#This Row],[Column8]])</f>
        <v>0</v>
      </c>
      <c r="Z934" s="104">
        <f>(Query2[[#This Row],[Column10]]+Query2[[#This Row],[Column11]])</f>
        <v>405225</v>
      </c>
      <c r="AA934" s="104">
        <f>(Query2[[#This Row],[Column12]]+Query2[[#This Row],[Column13]])</f>
        <v>3247.8654822000003</v>
      </c>
      <c r="AB934" s="104" t="e">
        <f t="shared" si="279"/>
        <v>#DIV/0!</v>
      </c>
      <c r="AC934" s="104" t="e">
        <f t="shared" si="280"/>
        <v>#DIV/0!</v>
      </c>
      <c r="AD934" s="104" t="e">
        <f t="shared" si="281"/>
        <v>#DIV/0!</v>
      </c>
      <c r="AE934" s="104" t="e">
        <f t="shared" si="282"/>
        <v>#DIV/0!</v>
      </c>
      <c r="AF934" s="104" t="e">
        <f>(Query2[[#This Row],[Column12]]+Query2[[#This Row],[Column13]]/I997)</f>
        <v>#DIV/0!</v>
      </c>
      <c r="AG934" s="104" t="e">
        <f t="shared" si="283"/>
        <v>#DIV/0!</v>
      </c>
      <c r="AH934" s="102" t="s">
        <v>176</v>
      </c>
    </row>
    <row r="935" spans="1:34">
      <c r="A935" s="105" t="s">
        <v>207</v>
      </c>
      <c r="B935" s="101" t="s">
        <v>56</v>
      </c>
      <c r="C935" s="101" t="s">
        <v>91</v>
      </c>
      <c r="D935" s="101">
        <v>0</v>
      </c>
      <c r="E935" s="101">
        <v>0</v>
      </c>
      <c r="F935" s="101">
        <v>0</v>
      </c>
      <c r="G935" s="101">
        <v>0</v>
      </c>
      <c r="H935" s="101">
        <v>0</v>
      </c>
      <c r="I935" s="101">
        <v>2266575</v>
      </c>
      <c r="J935" s="101">
        <v>759091</v>
      </c>
      <c r="K935" s="101">
        <v>188323</v>
      </c>
      <c r="L935" s="101">
        <v>22607.095530999999</v>
      </c>
      <c r="M935" s="101">
        <v>2640.5695497000002</v>
      </c>
      <c r="N935" s="101">
        <f>SUM(Query2[[#This Row],[Column5]],Query2[[#This Row],[Column6]])</f>
        <v>0</v>
      </c>
      <c r="O935" s="101">
        <f>SUM(Query2[[#This Row],[Column7]],Query2[[#This Row],[Column8]])</f>
        <v>0</v>
      </c>
      <c r="P935" s="101">
        <f>SUM(Query2[[#This Row],[Column10]],Query2[[#This Row],[Column11]])</f>
        <v>947414</v>
      </c>
      <c r="Q935" s="101">
        <f>SUM(Query2[[#This Row],[Column12]],Query2[[#This Row],[Column13]])</f>
        <v>25247.665080700001</v>
      </c>
      <c r="R935" s="103" t="e">
        <f>(Query2[[#This Row],[Column4]]/D998)</f>
        <v>#DIV/0!</v>
      </c>
      <c r="S935" s="103" t="e">
        <f>(Query2[[#This Row],[Column15]]/O999)</f>
        <v>#DIV/0!</v>
      </c>
      <c r="T935" s="103" t="e">
        <f>(Query2[[#This Row],[Column14]]/N999)</f>
        <v>#DIV/0!</v>
      </c>
      <c r="U935" s="103" t="e">
        <f>(Query2[[#This Row],[Column9]]/I998)</f>
        <v>#DIV/0!</v>
      </c>
      <c r="V935" s="103" t="e">
        <f>(Query2[[#This Row],[Column17]]/Q999)</f>
        <v>#DIV/0!</v>
      </c>
      <c r="W935" s="103" t="e">
        <f>(Query2[[#This Row],[Column10]]+Query2[[#This Row],[Column11]]/J998+K998)</f>
        <v>#DIV/0!</v>
      </c>
      <c r="X935" s="104">
        <f>(Query2[[#This Row],[Column5]]+Query2[[#This Row],[Column6]])</f>
        <v>0</v>
      </c>
      <c r="Y935" s="104">
        <f>(Query2[[#This Row],[Column7]]+Query2[[#This Row],[Column8]])</f>
        <v>0</v>
      </c>
      <c r="Z935" s="104">
        <f>(Query2[[#This Row],[Column10]]+Query2[[#This Row],[Column11]])</f>
        <v>947414</v>
      </c>
      <c r="AA935" s="104">
        <f>(Query2[[#This Row],[Column12]]+Query2[[#This Row],[Column13]])</f>
        <v>25247.665080700001</v>
      </c>
      <c r="AB935" s="104" t="e">
        <f t="shared" si="279"/>
        <v>#DIV/0!</v>
      </c>
      <c r="AC935" s="104" t="e">
        <f t="shared" si="280"/>
        <v>#DIV/0!</v>
      </c>
      <c r="AD935" s="104" t="e">
        <f t="shared" si="281"/>
        <v>#DIV/0!</v>
      </c>
      <c r="AE935" s="104" t="e">
        <f t="shared" si="282"/>
        <v>#DIV/0!</v>
      </c>
      <c r="AF935" s="104" t="e">
        <f>(Query2[[#This Row],[Column12]]+Query2[[#This Row],[Column13]]/I998)</f>
        <v>#DIV/0!</v>
      </c>
      <c r="AG935" s="104" t="e">
        <f t="shared" si="283"/>
        <v>#DIV/0!</v>
      </c>
      <c r="AH935" s="102" t="s">
        <v>176</v>
      </c>
    </row>
    <row r="936" spans="1:34">
      <c r="A936" s="105" t="s">
        <v>207</v>
      </c>
      <c r="B936" s="101" t="s">
        <v>57</v>
      </c>
      <c r="C936" s="101" t="s">
        <v>91</v>
      </c>
      <c r="D936" s="101">
        <v>0</v>
      </c>
      <c r="E936" s="101">
        <v>0</v>
      </c>
      <c r="F936" s="101">
        <v>0</v>
      </c>
      <c r="G936" s="101">
        <v>0</v>
      </c>
      <c r="H936" s="101">
        <v>0</v>
      </c>
      <c r="I936" s="101">
        <v>1112166</v>
      </c>
      <c r="J936" s="101">
        <v>0</v>
      </c>
      <c r="K936" s="101">
        <v>235098</v>
      </c>
      <c r="L936" s="101">
        <v>0</v>
      </c>
      <c r="M936" s="101">
        <v>1501.2638483000001</v>
      </c>
      <c r="N936" s="101">
        <f>SUM(Query2[[#This Row],[Column5]],Query2[[#This Row],[Column6]])</f>
        <v>0</v>
      </c>
      <c r="O936" s="101">
        <f>SUM(Query2[[#This Row],[Column7]],Query2[[#This Row],[Column8]])</f>
        <v>0</v>
      </c>
      <c r="P936" s="101">
        <f>SUM(Query2[[#This Row],[Column10]],Query2[[#This Row],[Column11]])</f>
        <v>235098</v>
      </c>
      <c r="Q936" s="101">
        <f>SUM(Query2[[#This Row],[Column12]],Query2[[#This Row],[Column13]])</f>
        <v>1501.2638483000001</v>
      </c>
      <c r="R936" s="103" t="e">
        <f>(Query2[[#This Row],[Column4]]/D999)</f>
        <v>#DIV/0!</v>
      </c>
      <c r="S936" s="103" t="e">
        <f>(Query2[[#This Row],[Column15]]/O1000)</f>
        <v>#DIV/0!</v>
      </c>
      <c r="T936" s="103" t="e">
        <f>(Query2[[#This Row],[Column14]]/N1000)</f>
        <v>#DIV/0!</v>
      </c>
      <c r="U936" s="103" t="e">
        <f>(Query2[[#This Row],[Column9]]/I999)</f>
        <v>#DIV/0!</v>
      </c>
      <c r="V936" s="103" t="e">
        <f>(Query2[[#This Row],[Column17]]/Q1000)</f>
        <v>#DIV/0!</v>
      </c>
      <c r="W936" s="103" t="e">
        <f>(Query2[[#This Row],[Column10]]+Query2[[#This Row],[Column11]]/J999+K999)</f>
        <v>#DIV/0!</v>
      </c>
      <c r="X936" s="104">
        <f>(Query2[[#This Row],[Column5]]+Query2[[#This Row],[Column6]])</f>
        <v>0</v>
      </c>
      <c r="Y936" s="104">
        <f>(Query2[[#This Row],[Column7]]+Query2[[#This Row],[Column8]])</f>
        <v>0</v>
      </c>
      <c r="Z936" s="104">
        <f>(Query2[[#This Row],[Column10]]+Query2[[#This Row],[Column11]])</f>
        <v>235098</v>
      </c>
      <c r="AA936" s="104">
        <f>(Query2[[#This Row],[Column12]]+Query2[[#This Row],[Column13]])</f>
        <v>1501.2638483000001</v>
      </c>
      <c r="AB936" s="104" t="e">
        <f t="shared" si="279"/>
        <v>#DIV/0!</v>
      </c>
      <c r="AC936" s="104" t="e">
        <f t="shared" si="280"/>
        <v>#DIV/0!</v>
      </c>
      <c r="AD936" s="104" t="e">
        <f t="shared" si="281"/>
        <v>#DIV/0!</v>
      </c>
      <c r="AE936" s="104" t="e">
        <f t="shared" si="282"/>
        <v>#DIV/0!</v>
      </c>
      <c r="AF936" s="104" t="e">
        <f>(Query2[[#This Row],[Column12]]+Query2[[#This Row],[Column13]]/I999)</f>
        <v>#DIV/0!</v>
      </c>
      <c r="AG936" s="104" t="e">
        <f t="shared" si="283"/>
        <v>#DIV/0!</v>
      </c>
      <c r="AH936" s="102" t="s">
        <v>176</v>
      </c>
    </row>
    <row r="937" spans="1:34">
      <c r="A937" s="105" t="s">
        <v>207</v>
      </c>
      <c r="B937" s="101" t="s">
        <v>58</v>
      </c>
      <c r="C937" s="101" t="s">
        <v>91</v>
      </c>
      <c r="D937" s="101">
        <v>0</v>
      </c>
      <c r="E937" s="101">
        <v>0</v>
      </c>
      <c r="F937" s="101">
        <v>0</v>
      </c>
      <c r="G937" s="101">
        <v>0</v>
      </c>
      <c r="H937" s="101">
        <v>0</v>
      </c>
      <c r="I937" s="101">
        <v>0</v>
      </c>
      <c r="J937" s="101">
        <v>0</v>
      </c>
      <c r="K937" s="101">
        <v>0</v>
      </c>
      <c r="L937" s="101">
        <v>0</v>
      </c>
      <c r="M937" s="101">
        <v>0</v>
      </c>
      <c r="N937" s="101">
        <f>SUM(Query2[[#This Row],[Column5]],Query2[[#This Row],[Column6]])</f>
        <v>0</v>
      </c>
      <c r="O937" s="101">
        <f>SUM(Query2[[#This Row],[Column7]],Query2[[#This Row],[Column8]])</f>
        <v>0</v>
      </c>
      <c r="P937" s="101">
        <f>SUM(Query2[[#This Row],[Column10]],Query2[[#This Row],[Column11]])</f>
        <v>0</v>
      </c>
      <c r="Q937" s="101">
        <f>SUM(Query2[[#This Row],[Column12]],Query2[[#This Row],[Column13]])</f>
        <v>0</v>
      </c>
      <c r="R937" s="103" t="e">
        <f>(Query2[[#This Row],[Column4]]/D1000)</f>
        <v>#DIV/0!</v>
      </c>
      <c r="S937" s="103" t="e">
        <f>(Query2[[#This Row],[Column15]]/O1001)</f>
        <v>#DIV/0!</v>
      </c>
      <c r="T937" s="103" t="e">
        <f>(Query2[[#This Row],[Column14]]/N1001)</f>
        <v>#DIV/0!</v>
      </c>
      <c r="U937" s="103" t="e">
        <f>(Query2[[#This Row],[Column9]]/I1000)</f>
        <v>#DIV/0!</v>
      </c>
      <c r="V937" s="103" t="e">
        <f>(Query2[[#This Row],[Column17]]/Q1001)</f>
        <v>#DIV/0!</v>
      </c>
      <c r="W937" s="103" t="e">
        <f>(Query2[[#This Row],[Column10]]+Query2[[#This Row],[Column11]]/J1000+K1000)</f>
        <v>#DIV/0!</v>
      </c>
      <c r="X937" s="104">
        <f>(Query2[[#This Row],[Column5]]+Query2[[#This Row],[Column6]])</f>
        <v>0</v>
      </c>
      <c r="Y937" s="104">
        <f>(Query2[[#This Row],[Column7]]+Query2[[#This Row],[Column8]])</f>
        <v>0</v>
      </c>
      <c r="Z937" s="104">
        <f>(Query2[[#This Row],[Column10]]+Query2[[#This Row],[Column11]])</f>
        <v>0</v>
      </c>
      <c r="AA937" s="104">
        <f>(Query2[[#This Row],[Column12]]+Query2[[#This Row],[Column13]])</f>
        <v>0</v>
      </c>
      <c r="AB937" s="104" t="e">
        <f t="shared" si="279"/>
        <v>#DIV/0!</v>
      </c>
      <c r="AC937" s="104" t="e">
        <f t="shared" si="280"/>
        <v>#DIV/0!</v>
      </c>
      <c r="AD937" s="104" t="e">
        <f t="shared" si="281"/>
        <v>#DIV/0!</v>
      </c>
      <c r="AE937" s="104" t="e">
        <f t="shared" si="282"/>
        <v>#DIV/0!</v>
      </c>
      <c r="AF937" s="104" t="e">
        <f>(Query2[[#This Row],[Column12]]+Query2[[#This Row],[Column13]]/I1000)</f>
        <v>#DIV/0!</v>
      </c>
      <c r="AG937" s="104" t="e">
        <f t="shared" si="283"/>
        <v>#DIV/0!</v>
      </c>
      <c r="AH937" s="102" t="s">
        <v>176</v>
      </c>
    </row>
    <row r="938" spans="1:34">
      <c r="A938" s="105" t="s">
        <v>207</v>
      </c>
      <c r="B938" s="101" t="s">
        <v>59</v>
      </c>
      <c r="C938" s="101" t="s">
        <v>91</v>
      </c>
      <c r="D938" s="101">
        <v>0</v>
      </c>
      <c r="E938" s="101">
        <v>0</v>
      </c>
      <c r="F938" s="101">
        <v>0</v>
      </c>
      <c r="G938" s="101">
        <v>0</v>
      </c>
      <c r="H938" s="101">
        <v>0</v>
      </c>
      <c r="I938" s="101">
        <v>136037</v>
      </c>
      <c r="J938" s="101">
        <v>2388</v>
      </c>
      <c r="K938" s="101">
        <v>21881</v>
      </c>
      <c r="L938" s="101">
        <v>82.016080000000002</v>
      </c>
      <c r="M938" s="101">
        <v>103.5167967</v>
      </c>
      <c r="N938" s="101">
        <f>SUM(Query2[[#This Row],[Column5]],Query2[[#This Row],[Column6]])</f>
        <v>0</v>
      </c>
      <c r="O938" s="101">
        <f>SUM(Query2[[#This Row],[Column7]],Query2[[#This Row],[Column8]])</f>
        <v>0</v>
      </c>
      <c r="P938" s="101">
        <f>SUM(Query2[[#This Row],[Column10]],Query2[[#This Row],[Column11]])</f>
        <v>24269</v>
      </c>
      <c r="Q938" s="101">
        <f>SUM(Query2[[#This Row],[Column12]],Query2[[#This Row],[Column13]])</f>
        <v>185.5328767</v>
      </c>
      <c r="R938" s="103" t="e">
        <f>(Query2[[#This Row],[Column4]]/D1001)</f>
        <v>#DIV/0!</v>
      </c>
      <c r="S938" s="103" t="e">
        <f>(Query2[[#This Row],[Column15]]/O1002)</f>
        <v>#DIV/0!</v>
      </c>
      <c r="T938" s="103" t="e">
        <f>(Query2[[#This Row],[Column14]]/N1002)</f>
        <v>#DIV/0!</v>
      </c>
      <c r="U938" s="103" t="e">
        <f>(Query2[[#This Row],[Column9]]/I1001)</f>
        <v>#DIV/0!</v>
      </c>
      <c r="V938" s="103" t="e">
        <f>(Query2[[#This Row],[Column17]]/Q1002)</f>
        <v>#DIV/0!</v>
      </c>
      <c r="W938" s="103" t="e">
        <f>(Query2[[#This Row],[Column10]]+Query2[[#This Row],[Column11]]/J1001+K1001)</f>
        <v>#DIV/0!</v>
      </c>
      <c r="X938" s="104">
        <f>(Query2[[#This Row],[Column5]]+Query2[[#This Row],[Column6]])</f>
        <v>0</v>
      </c>
      <c r="Y938" s="104">
        <f>(Query2[[#This Row],[Column7]]+Query2[[#This Row],[Column8]])</f>
        <v>0</v>
      </c>
      <c r="Z938" s="104">
        <f>(Query2[[#This Row],[Column10]]+Query2[[#This Row],[Column11]])</f>
        <v>24269</v>
      </c>
      <c r="AA938" s="104">
        <f>(Query2[[#This Row],[Column12]]+Query2[[#This Row],[Column13]])</f>
        <v>185.5328767</v>
      </c>
      <c r="AB938" s="104" t="e">
        <f t="shared" si="279"/>
        <v>#DIV/0!</v>
      </c>
      <c r="AC938" s="104" t="e">
        <f t="shared" si="280"/>
        <v>#DIV/0!</v>
      </c>
      <c r="AD938" s="104" t="e">
        <f t="shared" si="281"/>
        <v>#DIV/0!</v>
      </c>
      <c r="AE938" s="104" t="e">
        <f t="shared" si="282"/>
        <v>#DIV/0!</v>
      </c>
      <c r="AF938" s="104" t="e">
        <f>(Query2[[#This Row],[Column12]]+Query2[[#This Row],[Column13]]/I1001)</f>
        <v>#DIV/0!</v>
      </c>
      <c r="AG938" s="104" t="e">
        <f t="shared" si="283"/>
        <v>#DIV/0!</v>
      </c>
      <c r="AH938" s="102" t="s">
        <v>176</v>
      </c>
    </row>
    <row r="939" spans="1:34">
      <c r="A939" s="105" t="s">
        <v>207</v>
      </c>
      <c r="B939" s="101" t="s">
        <v>60</v>
      </c>
      <c r="C939" s="101" t="s">
        <v>91</v>
      </c>
      <c r="D939" s="101">
        <v>0</v>
      </c>
      <c r="E939" s="101">
        <v>0</v>
      </c>
      <c r="F939" s="101">
        <v>0</v>
      </c>
      <c r="G939" s="101">
        <v>0</v>
      </c>
      <c r="H939" s="101">
        <v>0</v>
      </c>
      <c r="I939" s="101">
        <v>63779943</v>
      </c>
      <c r="J939" s="101">
        <v>1771949</v>
      </c>
      <c r="K939" s="101">
        <v>2531827</v>
      </c>
      <c r="L939" s="101">
        <v>57084.909039999999</v>
      </c>
      <c r="M939" s="101">
        <v>22189.57734</v>
      </c>
      <c r="N939" s="101">
        <f>SUM(Query2[[#This Row],[Column5]],Query2[[#This Row],[Column6]])</f>
        <v>0</v>
      </c>
      <c r="O939" s="101">
        <f>SUM(Query2[[#This Row],[Column7]],Query2[[#This Row],[Column8]])</f>
        <v>0</v>
      </c>
      <c r="P939" s="101">
        <f>SUM(Query2[[#This Row],[Column10]],Query2[[#This Row],[Column11]])</f>
        <v>4303776</v>
      </c>
      <c r="Q939" s="101">
        <f>SUM(Query2[[#This Row],[Column12]],Query2[[#This Row],[Column13]])</f>
        <v>79274.486380000002</v>
      </c>
      <c r="R939" s="103" t="e">
        <f>(Query2[[#This Row],[Column4]]/D1002)</f>
        <v>#DIV/0!</v>
      </c>
      <c r="S939" s="103" t="e">
        <f>(Query2[[#This Row],[Column15]]/O1003)</f>
        <v>#DIV/0!</v>
      </c>
      <c r="T939" s="103" t="e">
        <f>(Query2[[#This Row],[Column14]]/N1003)</f>
        <v>#DIV/0!</v>
      </c>
      <c r="U939" s="103" t="e">
        <f>(Query2[[#This Row],[Column9]]/I1002)</f>
        <v>#DIV/0!</v>
      </c>
      <c r="V939" s="103" t="e">
        <f>(Query2[[#This Row],[Column17]]/Q1003)</f>
        <v>#DIV/0!</v>
      </c>
      <c r="W939" s="103" t="e">
        <f>(Query2[[#This Row],[Column10]]+Query2[[#This Row],[Column11]]/J1002+K1002)</f>
        <v>#DIV/0!</v>
      </c>
      <c r="X939" s="104">
        <f>(Query2[[#This Row],[Column5]]+Query2[[#This Row],[Column6]])</f>
        <v>0</v>
      </c>
      <c r="Y939" s="104">
        <f>(Query2[[#This Row],[Column7]]+Query2[[#This Row],[Column8]])</f>
        <v>0</v>
      </c>
      <c r="Z939" s="104">
        <f>(Query2[[#This Row],[Column10]]+Query2[[#This Row],[Column11]])</f>
        <v>4303776</v>
      </c>
      <c r="AA939" s="104">
        <f>(Query2[[#This Row],[Column12]]+Query2[[#This Row],[Column13]])</f>
        <v>79274.486380000002</v>
      </c>
      <c r="AB939" s="104" t="e">
        <f t="shared" si="279"/>
        <v>#DIV/0!</v>
      </c>
      <c r="AC939" s="104" t="e">
        <f t="shared" si="280"/>
        <v>#DIV/0!</v>
      </c>
      <c r="AD939" s="104" t="e">
        <f t="shared" si="281"/>
        <v>#DIV/0!</v>
      </c>
      <c r="AE939" s="104" t="e">
        <f t="shared" si="282"/>
        <v>#DIV/0!</v>
      </c>
      <c r="AF939" s="104" t="e">
        <f>(Query2[[#This Row],[Column12]]+Query2[[#This Row],[Column13]]/I1002)</f>
        <v>#DIV/0!</v>
      </c>
      <c r="AG939" s="104" t="e">
        <f t="shared" si="283"/>
        <v>#DIV/0!</v>
      </c>
      <c r="AH939" s="102" t="s">
        <v>176</v>
      </c>
    </row>
    <row r="940" spans="1:34">
      <c r="A940" s="105" t="s">
        <v>207</v>
      </c>
      <c r="B940" s="101" t="s">
        <v>61</v>
      </c>
      <c r="C940" s="101" t="s">
        <v>92</v>
      </c>
      <c r="D940" s="101">
        <v>11317</v>
      </c>
      <c r="E940" s="101">
        <v>298</v>
      </c>
      <c r="F940" s="101">
        <v>38201</v>
      </c>
      <c r="G940" s="101">
        <v>12.103</v>
      </c>
      <c r="H940" s="101">
        <v>966.63433129997759</v>
      </c>
      <c r="I940" s="101">
        <v>1513022</v>
      </c>
      <c r="J940" s="101">
        <v>724579</v>
      </c>
      <c r="K940" s="101">
        <v>374074</v>
      </c>
      <c r="L940" s="101">
        <v>48791.892746199999</v>
      </c>
      <c r="M940" s="101">
        <v>9352.8406894000072</v>
      </c>
      <c r="N940" s="101">
        <f>SUM(Query2[[#This Row],[Column5]],Query2[[#This Row],[Column6]])</f>
        <v>38499</v>
      </c>
      <c r="O940" s="101">
        <f>SUM(Query2[[#This Row],[Column7]],Query2[[#This Row],[Column8]])</f>
        <v>978.73733129997754</v>
      </c>
      <c r="P940" s="101">
        <f>SUM(Query2[[#This Row],[Column10]],Query2[[#This Row],[Column11]])</f>
        <v>1098653</v>
      </c>
      <c r="Q940" s="101">
        <f>SUM(Query2[[#This Row],[Column12]],Query2[[#This Row],[Column13]])</f>
        <v>58144.733435600006</v>
      </c>
      <c r="R940" s="103" t="e">
        <f>(Query2[[#This Row],[Column4]]/D1004)</f>
        <v>#DIV/0!</v>
      </c>
      <c r="S940" s="103" t="e">
        <f>(Query2[[#This Row],[Column15]]/O1004)</f>
        <v>#DIV/0!</v>
      </c>
      <c r="T940" s="103" t="e">
        <f>(Query2[[#This Row],[Column14]]/N1004)</f>
        <v>#DIV/0!</v>
      </c>
      <c r="U940" s="103" t="e">
        <f>(Query2[[#This Row],[Column9]]/I1004)</f>
        <v>#DIV/0!</v>
      </c>
      <c r="V940" s="103" t="e">
        <f>(Query2[[#This Row],[Column17]]/Q1004)</f>
        <v>#DIV/0!</v>
      </c>
      <c r="W940" s="103" t="e">
        <f>(Query2[[#This Row],[Column10]]+Query2[[#This Row],[Column11]]/J1004+K1004)</f>
        <v>#DIV/0!</v>
      </c>
      <c r="X940" s="104">
        <f>(Query2[[#This Row],[Column5]]+Query2[[#This Row],[Column6]])</f>
        <v>38499</v>
      </c>
      <c r="Y940" s="104">
        <f>(Query2[[#This Row],[Column7]]+Query2[[#This Row],[Column8]])</f>
        <v>978.73733129997754</v>
      </c>
      <c r="Z940" s="104">
        <f>(Query2[[#This Row],[Column10]]+Query2[[#This Row],[Column11]])</f>
        <v>1098653</v>
      </c>
      <c r="AA940" s="104">
        <f>(Query2[[#This Row],[Column12]]+Query2[[#This Row],[Column13]])</f>
        <v>58144.733435600006</v>
      </c>
      <c r="AB940" s="104" t="e">
        <f t="shared" ref="AB940:AB950" si="284">(G1004+H1004/E1004+F1004)</f>
        <v>#DIV/0!</v>
      </c>
      <c r="AC940" s="104" t="e">
        <f t="shared" ref="AC940:AC950" si="285">(G1004+H1004/D1004)</f>
        <v>#DIV/0!</v>
      </c>
      <c r="AD940" s="104" t="e">
        <f t="shared" ref="AD940:AD950" si="286">(E1004+F1004/D1004)</f>
        <v>#DIV/0!</v>
      </c>
      <c r="AE940" s="104" t="e">
        <f t="shared" ref="AE940:AE950" si="287">(L1004+M1004/J1004+K1004)</f>
        <v>#DIV/0!</v>
      </c>
      <c r="AF940" s="104" t="e">
        <f>(Query2[[#This Row],[Column12]]+Query2[[#This Row],[Column13]]/I1004)</f>
        <v>#DIV/0!</v>
      </c>
      <c r="AG940" s="104" t="e">
        <f t="shared" ref="AG940:AG950" si="288">(J1004+K1004/I1004)</f>
        <v>#DIV/0!</v>
      </c>
      <c r="AH940" s="102" t="s">
        <v>176</v>
      </c>
    </row>
    <row r="941" spans="1:34">
      <c r="A941" s="105" t="s">
        <v>207</v>
      </c>
      <c r="B941" s="101" t="s">
        <v>62</v>
      </c>
      <c r="C941" s="101" t="s">
        <v>92</v>
      </c>
      <c r="D941" s="101">
        <v>0</v>
      </c>
      <c r="E941" s="101">
        <v>0</v>
      </c>
      <c r="F941" s="101">
        <v>0</v>
      </c>
      <c r="G941" s="101">
        <v>0</v>
      </c>
      <c r="H941" s="101">
        <v>0</v>
      </c>
      <c r="I941" s="101">
        <v>152910</v>
      </c>
      <c r="J941" s="101">
        <v>107717</v>
      </c>
      <c r="K941" s="101">
        <v>70115</v>
      </c>
      <c r="L941" s="101">
        <v>5443.8130600000004</v>
      </c>
      <c r="M941" s="101">
        <v>1363.9551430000001</v>
      </c>
      <c r="N941" s="101">
        <f>SUM(Query2[[#This Row],[Column5]],Query2[[#This Row],[Column6]])</f>
        <v>0</v>
      </c>
      <c r="O941" s="101">
        <f>SUM(Query2[[#This Row],[Column7]],Query2[[#This Row],[Column8]])</f>
        <v>0</v>
      </c>
      <c r="P941" s="101">
        <f>SUM(Query2[[#This Row],[Column10]],Query2[[#This Row],[Column11]])</f>
        <v>177832</v>
      </c>
      <c r="Q941" s="101">
        <f>SUM(Query2[[#This Row],[Column12]],Query2[[#This Row],[Column13]])</f>
        <v>6807.7682030000005</v>
      </c>
      <c r="R941" s="103" t="e">
        <f>(Query2[[#This Row],[Column4]]/D1005)</f>
        <v>#DIV/0!</v>
      </c>
      <c r="S941" s="103" t="e">
        <f>(Query2[[#This Row],[Column15]]/O1005)</f>
        <v>#DIV/0!</v>
      </c>
      <c r="T941" s="103" t="e">
        <f>(Query2[[#This Row],[Column14]]/N1005)</f>
        <v>#DIV/0!</v>
      </c>
      <c r="U941" s="103" t="e">
        <f>(Query2[[#This Row],[Column9]]/I1005)</f>
        <v>#DIV/0!</v>
      </c>
      <c r="V941" s="103" t="e">
        <f>(Query2[[#This Row],[Column17]]/Q1005)</f>
        <v>#DIV/0!</v>
      </c>
      <c r="W941" s="103" t="e">
        <f>(Query2[[#This Row],[Column10]]+Query2[[#This Row],[Column11]]/J1005+K1005)</f>
        <v>#DIV/0!</v>
      </c>
      <c r="X941" s="104">
        <f>(Query2[[#This Row],[Column5]]+Query2[[#This Row],[Column6]])</f>
        <v>0</v>
      </c>
      <c r="Y941" s="104">
        <f>(Query2[[#This Row],[Column7]]+Query2[[#This Row],[Column8]])</f>
        <v>0</v>
      </c>
      <c r="Z941" s="104">
        <f>(Query2[[#This Row],[Column10]]+Query2[[#This Row],[Column11]])</f>
        <v>177832</v>
      </c>
      <c r="AA941" s="104">
        <f>(Query2[[#This Row],[Column12]]+Query2[[#This Row],[Column13]])</f>
        <v>6807.7682030000005</v>
      </c>
      <c r="AB941" s="104" t="e">
        <f t="shared" si="284"/>
        <v>#DIV/0!</v>
      </c>
      <c r="AC941" s="104" t="e">
        <f t="shared" si="285"/>
        <v>#DIV/0!</v>
      </c>
      <c r="AD941" s="104" t="e">
        <f t="shared" si="286"/>
        <v>#DIV/0!</v>
      </c>
      <c r="AE941" s="104" t="e">
        <f t="shared" si="287"/>
        <v>#DIV/0!</v>
      </c>
      <c r="AF941" s="104" t="e">
        <f>(Query2[[#This Row],[Column12]]+Query2[[#This Row],[Column13]]/I1005)</f>
        <v>#DIV/0!</v>
      </c>
      <c r="AG941" s="104" t="e">
        <f t="shared" si="288"/>
        <v>#DIV/0!</v>
      </c>
      <c r="AH941" s="102" t="s">
        <v>176</v>
      </c>
    </row>
    <row r="942" spans="1:34">
      <c r="A942" s="105" t="s">
        <v>207</v>
      </c>
      <c r="B942" s="101" t="s">
        <v>63</v>
      </c>
      <c r="C942" s="101" t="s">
        <v>92</v>
      </c>
      <c r="D942" s="101">
        <v>0</v>
      </c>
      <c r="E942" s="101">
        <v>0</v>
      </c>
      <c r="F942" s="101">
        <v>0</v>
      </c>
      <c r="G942" s="101">
        <v>0</v>
      </c>
      <c r="H942" s="101">
        <v>0</v>
      </c>
      <c r="I942" s="101">
        <v>2620147</v>
      </c>
      <c r="J942" s="101">
        <v>835300</v>
      </c>
      <c r="K942" s="101">
        <v>60333</v>
      </c>
      <c r="L942" s="101">
        <v>42183.515099999997</v>
      </c>
      <c r="M942" s="101">
        <v>559.42200900000012</v>
      </c>
      <c r="N942" s="101">
        <f>SUM(Query2[[#This Row],[Column5]],Query2[[#This Row],[Column6]])</f>
        <v>0</v>
      </c>
      <c r="O942" s="101">
        <f>SUM(Query2[[#This Row],[Column7]],Query2[[#This Row],[Column8]])</f>
        <v>0</v>
      </c>
      <c r="P942" s="101">
        <f>SUM(Query2[[#This Row],[Column10]],Query2[[#This Row],[Column11]])</f>
        <v>895633</v>
      </c>
      <c r="Q942" s="101">
        <f>SUM(Query2[[#This Row],[Column12]],Query2[[#This Row],[Column13]])</f>
        <v>42742.937108999999</v>
      </c>
      <c r="R942" s="103" t="e">
        <f>(Query2[[#This Row],[Column4]]/D1006)</f>
        <v>#DIV/0!</v>
      </c>
      <c r="S942" s="103" t="e">
        <f>(Query2[[#This Row],[Column15]]/O1006)</f>
        <v>#DIV/0!</v>
      </c>
      <c r="T942" s="103" t="e">
        <f>(Query2[[#This Row],[Column14]]/N1006)</f>
        <v>#DIV/0!</v>
      </c>
      <c r="U942" s="103" t="e">
        <f>(Query2[[#This Row],[Column9]]/I1006)</f>
        <v>#DIV/0!</v>
      </c>
      <c r="V942" s="103" t="e">
        <f>(Query2[[#This Row],[Column17]]/Q1006)</f>
        <v>#DIV/0!</v>
      </c>
      <c r="W942" s="103" t="e">
        <f>(Query2[[#This Row],[Column10]]+Query2[[#This Row],[Column11]]/J1006+K1006)</f>
        <v>#DIV/0!</v>
      </c>
      <c r="X942" s="104">
        <f>(Query2[[#This Row],[Column5]]+Query2[[#This Row],[Column6]])</f>
        <v>0</v>
      </c>
      <c r="Y942" s="104">
        <f>(Query2[[#This Row],[Column7]]+Query2[[#This Row],[Column8]])</f>
        <v>0</v>
      </c>
      <c r="Z942" s="104">
        <f>(Query2[[#This Row],[Column10]]+Query2[[#This Row],[Column11]])</f>
        <v>895633</v>
      </c>
      <c r="AA942" s="104">
        <f>(Query2[[#This Row],[Column12]]+Query2[[#This Row],[Column13]])</f>
        <v>42742.937108999999</v>
      </c>
      <c r="AB942" s="104" t="e">
        <f t="shared" si="284"/>
        <v>#DIV/0!</v>
      </c>
      <c r="AC942" s="104" t="e">
        <f t="shared" si="285"/>
        <v>#DIV/0!</v>
      </c>
      <c r="AD942" s="104" t="e">
        <f t="shared" si="286"/>
        <v>#DIV/0!</v>
      </c>
      <c r="AE942" s="104" t="e">
        <f t="shared" si="287"/>
        <v>#DIV/0!</v>
      </c>
      <c r="AF942" s="104" t="e">
        <f>(Query2[[#This Row],[Column12]]+Query2[[#This Row],[Column13]]/I1006)</f>
        <v>#DIV/0!</v>
      </c>
      <c r="AG942" s="104" t="e">
        <f t="shared" si="288"/>
        <v>#DIV/0!</v>
      </c>
      <c r="AH942" s="102" t="s">
        <v>176</v>
      </c>
    </row>
    <row r="943" spans="1:34">
      <c r="A943" s="105" t="s">
        <v>207</v>
      </c>
      <c r="B943" s="101" t="s">
        <v>64</v>
      </c>
      <c r="C943" s="101" t="s">
        <v>92</v>
      </c>
      <c r="D943" s="101">
        <v>0</v>
      </c>
      <c r="E943" s="101">
        <v>0</v>
      </c>
      <c r="F943" s="101">
        <v>0</v>
      </c>
      <c r="G943" s="101">
        <v>0</v>
      </c>
      <c r="H943" s="101">
        <v>0</v>
      </c>
      <c r="I943" s="101">
        <v>1164678</v>
      </c>
      <c r="J943" s="101">
        <v>879782</v>
      </c>
      <c r="K943" s="101">
        <v>348001</v>
      </c>
      <c r="L943" s="101">
        <v>23449.945</v>
      </c>
      <c r="M943" s="101">
        <v>16824.078665199999</v>
      </c>
      <c r="N943" s="101">
        <f>SUM(Query2[[#This Row],[Column5]],Query2[[#This Row],[Column6]])</f>
        <v>0</v>
      </c>
      <c r="O943" s="101">
        <f>SUM(Query2[[#This Row],[Column7]],Query2[[#This Row],[Column8]])</f>
        <v>0</v>
      </c>
      <c r="P943" s="101">
        <f>SUM(Query2[[#This Row],[Column10]],Query2[[#This Row],[Column11]])</f>
        <v>1227783</v>
      </c>
      <c r="Q943" s="101">
        <f>SUM(Query2[[#This Row],[Column12]],Query2[[#This Row],[Column13]])</f>
        <v>40274.023665200002</v>
      </c>
      <c r="R943" s="103" t="e">
        <f>(Query2[[#This Row],[Column4]]/D1007)</f>
        <v>#DIV/0!</v>
      </c>
      <c r="S943" s="103" t="e">
        <f>(Query2[[#This Row],[Column15]]/O1007)</f>
        <v>#DIV/0!</v>
      </c>
      <c r="T943" s="103" t="e">
        <f>(Query2[[#This Row],[Column14]]/N1007)</f>
        <v>#DIV/0!</v>
      </c>
      <c r="U943" s="103" t="e">
        <f>(Query2[[#This Row],[Column9]]/I1007)</f>
        <v>#DIV/0!</v>
      </c>
      <c r="V943" s="103" t="e">
        <f>(Query2[[#This Row],[Column17]]/Q1007)</f>
        <v>#DIV/0!</v>
      </c>
      <c r="W943" s="103" t="e">
        <f>(Query2[[#This Row],[Column10]]+Query2[[#This Row],[Column11]]/J1007+K1007)</f>
        <v>#DIV/0!</v>
      </c>
      <c r="X943" s="104">
        <f>(Query2[[#This Row],[Column5]]+Query2[[#This Row],[Column6]])</f>
        <v>0</v>
      </c>
      <c r="Y943" s="104">
        <f>(Query2[[#This Row],[Column7]]+Query2[[#This Row],[Column8]])</f>
        <v>0</v>
      </c>
      <c r="Z943" s="104">
        <f>(Query2[[#This Row],[Column10]]+Query2[[#This Row],[Column11]])</f>
        <v>1227783</v>
      </c>
      <c r="AA943" s="104">
        <f>(Query2[[#This Row],[Column12]]+Query2[[#This Row],[Column13]])</f>
        <v>40274.023665200002</v>
      </c>
      <c r="AB943" s="104" t="e">
        <f t="shared" si="284"/>
        <v>#DIV/0!</v>
      </c>
      <c r="AC943" s="104" t="e">
        <f t="shared" si="285"/>
        <v>#DIV/0!</v>
      </c>
      <c r="AD943" s="104" t="e">
        <f t="shared" si="286"/>
        <v>#DIV/0!</v>
      </c>
      <c r="AE943" s="104" t="e">
        <f t="shared" si="287"/>
        <v>#DIV/0!</v>
      </c>
      <c r="AF943" s="104" t="e">
        <f>(Query2[[#This Row],[Column12]]+Query2[[#This Row],[Column13]]/I1007)</f>
        <v>#DIV/0!</v>
      </c>
      <c r="AG943" s="104" t="e">
        <f t="shared" si="288"/>
        <v>#DIV/0!</v>
      </c>
      <c r="AH943" s="102" t="s">
        <v>176</v>
      </c>
    </row>
    <row r="944" spans="1:34">
      <c r="A944" s="105" t="s">
        <v>207</v>
      </c>
      <c r="B944" s="101" t="s">
        <v>65</v>
      </c>
      <c r="C944" s="101" t="s">
        <v>92</v>
      </c>
      <c r="D944" s="101">
        <v>0</v>
      </c>
      <c r="E944" s="101">
        <v>0</v>
      </c>
      <c r="F944" s="101">
        <v>0</v>
      </c>
      <c r="G944" s="101">
        <v>0</v>
      </c>
      <c r="H944" s="101">
        <v>0</v>
      </c>
      <c r="I944" s="101">
        <v>3689813</v>
      </c>
      <c r="J944" s="101">
        <v>1000702</v>
      </c>
      <c r="K944" s="101">
        <v>265710</v>
      </c>
      <c r="L944" s="101">
        <v>49689.405650000001</v>
      </c>
      <c r="M944" s="101">
        <v>2405.9724795000006</v>
      </c>
      <c r="N944" s="101">
        <f>SUM(Query2[[#This Row],[Column5]],Query2[[#This Row],[Column6]])</f>
        <v>0</v>
      </c>
      <c r="O944" s="101">
        <f>SUM(Query2[[#This Row],[Column7]],Query2[[#This Row],[Column8]])</f>
        <v>0</v>
      </c>
      <c r="P944" s="101">
        <f>SUM(Query2[[#This Row],[Column10]],Query2[[#This Row],[Column11]])</f>
        <v>1266412</v>
      </c>
      <c r="Q944" s="101">
        <f>SUM(Query2[[#This Row],[Column12]],Query2[[#This Row],[Column13]])</f>
        <v>52095.378129500001</v>
      </c>
      <c r="R944" s="103" t="e">
        <f>(Query2[[#This Row],[Column4]]/D1008)</f>
        <v>#DIV/0!</v>
      </c>
      <c r="S944" s="103" t="e">
        <f>(Query2[[#This Row],[Column15]]/O1008)</f>
        <v>#DIV/0!</v>
      </c>
      <c r="T944" s="103" t="e">
        <f>(Query2[[#This Row],[Column14]]/N1008)</f>
        <v>#DIV/0!</v>
      </c>
      <c r="U944" s="103" t="e">
        <f>(Query2[[#This Row],[Column9]]/I1008)</f>
        <v>#DIV/0!</v>
      </c>
      <c r="V944" s="103" t="e">
        <f>(Query2[[#This Row],[Column17]]/Q1008)</f>
        <v>#DIV/0!</v>
      </c>
      <c r="W944" s="103" t="e">
        <f>(Query2[[#This Row],[Column10]]+Query2[[#This Row],[Column11]]/J1008+K1008)</f>
        <v>#DIV/0!</v>
      </c>
      <c r="X944" s="104">
        <f>(Query2[[#This Row],[Column5]]+Query2[[#This Row],[Column6]])</f>
        <v>0</v>
      </c>
      <c r="Y944" s="104">
        <f>(Query2[[#This Row],[Column7]]+Query2[[#This Row],[Column8]])</f>
        <v>0</v>
      </c>
      <c r="Z944" s="104">
        <f>(Query2[[#This Row],[Column10]]+Query2[[#This Row],[Column11]])</f>
        <v>1266412</v>
      </c>
      <c r="AA944" s="104">
        <f>(Query2[[#This Row],[Column12]]+Query2[[#This Row],[Column13]])</f>
        <v>52095.378129500001</v>
      </c>
      <c r="AB944" s="104" t="e">
        <f t="shared" si="284"/>
        <v>#DIV/0!</v>
      </c>
      <c r="AC944" s="104" t="e">
        <f t="shared" si="285"/>
        <v>#DIV/0!</v>
      </c>
      <c r="AD944" s="104" t="e">
        <f t="shared" si="286"/>
        <v>#DIV/0!</v>
      </c>
      <c r="AE944" s="104" t="e">
        <f t="shared" si="287"/>
        <v>#DIV/0!</v>
      </c>
      <c r="AF944" s="104" t="e">
        <f>(Query2[[#This Row],[Column12]]+Query2[[#This Row],[Column13]]/I1008)</f>
        <v>#DIV/0!</v>
      </c>
      <c r="AG944" s="104" t="e">
        <f t="shared" si="288"/>
        <v>#DIV/0!</v>
      </c>
      <c r="AH944" s="102" t="s">
        <v>176</v>
      </c>
    </row>
    <row r="945" spans="1:34">
      <c r="A945" s="105" t="s">
        <v>207</v>
      </c>
      <c r="B945" s="101" t="s">
        <v>66</v>
      </c>
      <c r="C945" s="101" t="s">
        <v>92</v>
      </c>
      <c r="D945" s="101">
        <v>0</v>
      </c>
      <c r="E945" s="101">
        <v>0</v>
      </c>
      <c r="F945" s="101">
        <v>0</v>
      </c>
      <c r="G945" s="101">
        <v>0</v>
      </c>
      <c r="H945" s="101">
        <v>0</v>
      </c>
      <c r="I945" s="101">
        <v>1977661</v>
      </c>
      <c r="J945" s="101">
        <v>470812</v>
      </c>
      <c r="K945" s="101">
        <v>112357</v>
      </c>
      <c r="L945" s="101">
        <v>24239.574000000001</v>
      </c>
      <c r="M945" s="101">
        <v>1472.0222961000002</v>
      </c>
      <c r="N945" s="101">
        <f>SUM(Query2[[#This Row],[Column5]],Query2[[#This Row],[Column6]])</f>
        <v>0</v>
      </c>
      <c r="O945" s="101">
        <f>SUM(Query2[[#This Row],[Column7]],Query2[[#This Row],[Column8]])</f>
        <v>0</v>
      </c>
      <c r="P945" s="101">
        <f>SUM(Query2[[#This Row],[Column10]],Query2[[#This Row],[Column11]])</f>
        <v>583169</v>
      </c>
      <c r="Q945" s="101">
        <f>SUM(Query2[[#This Row],[Column12]],Query2[[#This Row],[Column13]])</f>
        <v>25711.5962961</v>
      </c>
      <c r="R945" s="103" t="e">
        <f>(Query2[[#This Row],[Column4]]/D1009)</f>
        <v>#DIV/0!</v>
      </c>
      <c r="S945" s="103" t="e">
        <f>(Query2[[#This Row],[Column15]]/O1009)</f>
        <v>#DIV/0!</v>
      </c>
      <c r="T945" s="103" t="e">
        <f>(Query2[[#This Row],[Column14]]/N1009)</f>
        <v>#DIV/0!</v>
      </c>
      <c r="U945" s="103" t="e">
        <f>(Query2[[#This Row],[Column9]]/I1009)</f>
        <v>#DIV/0!</v>
      </c>
      <c r="V945" s="103" t="e">
        <f>(Query2[[#This Row],[Column17]]/Q1009)</f>
        <v>#DIV/0!</v>
      </c>
      <c r="W945" s="103" t="e">
        <f>(Query2[[#This Row],[Column10]]+Query2[[#This Row],[Column11]]/J1009+K1009)</f>
        <v>#DIV/0!</v>
      </c>
      <c r="X945" s="104">
        <f>(Query2[[#This Row],[Column5]]+Query2[[#This Row],[Column6]])</f>
        <v>0</v>
      </c>
      <c r="Y945" s="104">
        <f>(Query2[[#This Row],[Column7]]+Query2[[#This Row],[Column8]])</f>
        <v>0</v>
      </c>
      <c r="Z945" s="104">
        <f>(Query2[[#This Row],[Column10]]+Query2[[#This Row],[Column11]])</f>
        <v>583169</v>
      </c>
      <c r="AA945" s="104">
        <f>(Query2[[#This Row],[Column12]]+Query2[[#This Row],[Column13]])</f>
        <v>25711.5962961</v>
      </c>
      <c r="AB945" s="104" t="e">
        <f t="shared" si="284"/>
        <v>#DIV/0!</v>
      </c>
      <c r="AC945" s="104" t="e">
        <f t="shared" si="285"/>
        <v>#DIV/0!</v>
      </c>
      <c r="AD945" s="104" t="e">
        <f t="shared" si="286"/>
        <v>#DIV/0!</v>
      </c>
      <c r="AE945" s="104" t="e">
        <f t="shared" si="287"/>
        <v>#DIV/0!</v>
      </c>
      <c r="AF945" s="104" t="e">
        <f>(Query2[[#This Row],[Column12]]+Query2[[#This Row],[Column13]]/I1009)</f>
        <v>#DIV/0!</v>
      </c>
      <c r="AG945" s="104" t="e">
        <f t="shared" si="288"/>
        <v>#DIV/0!</v>
      </c>
      <c r="AH945" s="102" t="s">
        <v>176</v>
      </c>
    </row>
    <row r="946" spans="1:34">
      <c r="A946" s="105" t="s">
        <v>207</v>
      </c>
      <c r="B946" s="101" t="s">
        <v>67</v>
      </c>
      <c r="C946" s="101" t="s">
        <v>92</v>
      </c>
      <c r="D946" s="101">
        <v>0</v>
      </c>
      <c r="E946" s="101">
        <v>0</v>
      </c>
      <c r="F946" s="101">
        <v>0</v>
      </c>
      <c r="G946" s="101">
        <v>0</v>
      </c>
      <c r="H946" s="101">
        <v>0</v>
      </c>
      <c r="I946" s="101">
        <v>243693</v>
      </c>
      <c r="J946" s="101">
        <v>36361</v>
      </c>
      <c r="K946" s="101">
        <v>19152</v>
      </c>
      <c r="L946" s="101">
        <v>1503.7174299999999</v>
      </c>
      <c r="M946" s="101">
        <v>222.28444840000003</v>
      </c>
      <c r="N946" s="101">
        <f>SUM(Query2[[#This Row],[Column5]],Query2[[#This Row],[Column6]])</f>
        <v>0</v>
      </c>
      <c r="O946" s="101">
        <f>SUM(Query2[[#This Row],[Column7]],Query2[[#This Row],[Column8]])</f>
        <v>0</v>
      </c>
      <c r="P946" s="101">
        <f>SUM(Query2[[#This Row],[Column10]],Query2[[#This Row],[Column11]])</f>
        <v>55513</v>
      </c>
      <c r="Q946" s="101">
        <f>SUM(Query2[[#This Row],[Column12]],Query2[[#This Row],[Column13]])</f>
        <v>1726.0018783999999</v>
      </c>
      <c r="R946" s="103" t="e">
        <f>(Query2[[#This Row],[Column4]]/D1010)</f>
        <v>#DIV/0!</v>
      </c>
      <c r="S946" s="103" t="e">
        <f>(Query2[[#This Row],[Column15]]/O1010)</f>
        <v>#DIV/0!</v>
      </c>
      <c r="T946" s="103" t="e">
        <f>(Query2[[#This Row],[Column14]]/N1010)</f>
        <v>#DIV/0!</v>
      </c>
      <c r="U946" s="103" t="e">
        <f>(Query2[[#This Row],[Column9]]/I1010)</f>
        <v>#DIV/0!</v>
      </c>
      <c r="V946" s="103" t="e">
        <f>(Query2[[#This Row],[Column17]]/Q1010)</f>
        <v>#DIV/0!</v>
      </c>
      <c r="W946" s="103" t="e">
        <f>(Query2[[#This Row],[Column10]]+Query2[[#This Row],[Column11]]/J1010+K1010)</f>
        <v>#DIV/0!</v>
      </c>
      <c r="X946" s="104">
        <f>(Query2[[#This Row],[Column5]]+Query2[[#This Row],[Column6]])</f>
        <v>0</v>
      </c>
      <c r="Y946" s="104">
        <f>(Query2[[#This Row],[Column7]]+Query2[[#This Row],[Column8]])</f>
        <v>0</v>
      </c>
      <c r="Z946" s="104">
        <f>(Query2[[#This Row],[Column10]]+Query2[[#This Row],[Column11]])</f>
        <v>55513</v>
      </c>
      <c r="AA946" s="104">
        <f>(Query2[[#This Row],[Column12]]+Query2[[#This Row],[Column13]])</f>
        <v>1726.0018783999999</v>
      </c>
      <c r="AB946" s="104" t="e">
        <f t="shared" si="284"/>
        <v>#DIV/0!</v>
      </c>
      <c r="AC946" s="104" t="e">
        <f t="shared" si="285"/>
        <v>#DIV/0!</v>
      </c>
      <c r="AD946" s="104" t="e">
        <f t="shared" si="286"/>
        <v>#DIV/0!</v>
      </c>
      <c r="AE946" s="104" t="e">
        <f t="shared" si="287"/>
        <v>#DIV/0!</v>
      </c>
      <c r="AF946" s="104" t="e">
        <f>(Query2[[#This Row],[Column12]]+Query2[[#This Row],[Column13]]/I1010)</f>
        <v>#DIV/0!</v>
      </c>
      <c r="AG946" s="104" t="e">
        <f t="shared" si="288"/>
        <v>#DIV/0!</v>
      </c>
      <c r="AH946" s="102" t="s">
        <v>176</v>
      </c>
    </row>
    <row r="947" spans="1:34">
      <c r="A947" s="105" t="s">
        <v>207</v>
      </c>
      <c r="B947" s="101" t="s">
        <v>68</v>
      </c>
      <c r="C947" s="101" t="s">
        <v>92</v>
      </c>
      <c r="D947" s="101">
        <v>0</v>
      </c>
      <c r="E947" s="101">
        <v>0</v>
      </c>
      <c r="F947" s="101">
        <v>0</v>
      </c>
      <c r="G947" s="101">
        <v>0</v>
      </c>
      <c r="H947" s="101">
        <v>0</v>
      </c>
      <c r="I947" s="101">
        <v>242447</v>
      </c>
      <c r="J947" s="101">
        <v>125443</v>
      </c>
      <c r="K947" s="101">
        <v>37235</v>
      </c>
      <c r="L947" s="101">
        <v>6484.442</v>
      </c>
      <c r="M947" s="101">
        <v>445.16373279999999</v>
      </c>
      <c r="N947" s="101">
        <f>SUM(Query2[[#This Row],[Column5]],Query2[[#This Row],[Column6]])</f>
        <v>0</v>
      </c>
      <c r="O947" s="101">
        <f>SUM(Query2[[#This Row],[Column7]],Query2[[#This Row],[Column8]])</f>
        <v>0</v>
      </c>
      <c r="P947" s="101">
        <f>SUM(Query2[[#This Row],[Column10]],Query2[[#This Row],[Column11]])</f>
        <v>162678</v>
      </c>
      <c r="Q947" s="101">
        <f>SUM(Query2[[#This Row],[Column12]],Query2[[#This Row],[Column13]])</f>
        <v>6929.6057327999997</v>
      </c>
      <c r="R947" s="103" t="e">
        <f>(Query2[[#This Row],[Column4]]/D1011)</f>
        <v>#DIV/0!</v>
      </c>
      <c r="S947" s="103" t="e">
        <f>(Query2[[#This Row],[Column15]]/O1011)</f>
        <v>#DIV/0!</v>
      </c>
      <c r="T947" s="103" t="e">
        <f>(Query2[[#This Row],[Column14]]/N1011)</f>
        <v>#DIV/0!</v>
      </c>
      <c r="U947" s="103" t="e">
        <f>(Query2[[#This Row],[Column9]]/I1011)</f>
        <v>#DIV/0!</v>
      </c>
      <c r="V947" s="103" t="e">
        <f>(Query2[[#This Row],[Column17]]/Q1011)</f>
        <v>#DIV/0!</v>
      </c>
      <c r="W947" s="103" t="e">
        <f>(Query2[[#This Row],[Column10]]+Query2[[#This Row],[Column11]]/J1011+K1011)</f>
        <v>#DIV/0!</v>
      </c>
      <c r="X947" s="104">
        <f>(Query2[[#This Row],[Column5]]+Query2[[#This Row],[Column6]])</f>
        <v>0</v>
      </c>
      <c r="Y947" s="104">
        <f>(Query2[[#This Row],[Column7]]+Query2[[#This Row],[Column8]])</f>
        <v>0</v>
      </c>
      <c r="Z947" s="104">
        <f>(Query2[[#This Row],[Column10]]+Query2[[#This Row],[Column11]])</f>
        <v>162678</v>
      </c>
      <c r="AA947" s="104">
        <f>(Query2[[#This Row],[Column12]]+Query2[[#This Row],[Column13]])</f>
        <v>6929.6057327999997</v>
      </c>
      <c r="AB947" s="104" t="e">
        <f t="shared" si="284"/>
        <v>#DIV/0!</v>
      </c>
      <c r="AC947" s="104" t="e">
        <f t="shared" si="285"/>
        <v>#DIV/0!</v>
      </c>
      <c r="AD947" s="104" t="e">
        <f t="shared" si="286"/>
        <v>#DIV/0!</v>
      </c>
      <c r="AE947" s="104" t="e">
        <f t="shared" si="287"/>
        <v>#DIV/0!</v>
      </c>
      <c r="AF947" s="104" t="e">
        <f>(Query2[[#This Row],[Column12]]+Query2[[#This Row],[Column13]]/I1011)</f>
        <v>#DIV/0!</v>
      </c>
      <c r="AG947" s="104" t="e">
        <f t="shared" si="288"/>
        <v>#DIV/0!</v>
      </c>
      <c r="AH947" s="102" t="s">
        <v>176</v>
      </c>
    </row>
    <row r="948" spans="1:34">
      <c r="A948" s="105" t="s">
        <v>207</v>
      </c>
      <c r="B948" s="101" t="s">
        <v>69</v>
      </c>
      <c r="C948" s="101" t="s">
        <v>92</v>
      </c>
      <c r="D948" s="101">
        <v>0</v>
      </c>
      <c r="E948" s="101">
        <v>0</v>
      </c>
      <c r="F948" s="101">
        <v>0</v>
      </c>
      <c r="G948" s="101">
        <v>0</v>
      </c>
      <c r="H948" s="101">
        <v>0</v>
      </c>
      <c r="I948" s="101">
        <v>6218154</v>
      </c>
      <c r="J948" s="101">
        <v>3121133</v>
      </c>
      <c r="K948" s="101">
        <v>545170</v>
      </c>
      <c r="L948" s="101">
        <v>136136.54615149999</v>
      </c>
      <c r="M948" s="101">
        <v>7363.3212124000001</v>
      </c>
      <c r="N948" s="101">
        <f>SUM(Query2[[#This Row],[Column5]],Query2[[#This Row],[Column6]])</f>
        <v>0</v>
      </c>
      <c r="O948" s="101">
        <f>SUM(Query2[[#This Row],[Column7]],Query2[[#This Row],[Column8]])</f>
        <v>0</v>
      </c>
      <c r="P948" s="101">
        <f>SUM(Query2[[#This Row],[Column10]],Query2[[#This Row],[Column11]])</f>
        <v>3666303</v>
      </c>
      <c r="Q948" s="101">
        <f>SUM(Query2[[#This Row],[Column12]],Query2[[#This Row],[Column13]])</f>
        <v>143499.8673639</v>
      </c>
      <c r="R948" s="103" t="e">
        <f>(Query2[[#This Row],[Column4]]/D1012)</f>
        <v>#DIV/0!</v>
      </c>
      <c r="S948" s="103" t="e">
        <f>(Query2[[#This Row],[Column15]]/O1012)</f>
        <v>#DIV/0!</v>
      </c>
      <c r="T948" s="103" t="e">
        <f>(Query2[[#This Row],[Column14]]/N1012)</f>
        <v>#DIV/0!</v>
      </c>
      <c r="U948" s="103" t="e">
        <f>(Query2[[#This Row],[Column9]]/I1012)</f>
        <v>#DIV/0!</v>
      </c>
      <c r="V948" s="103" t="e">
        <f>(Query2[[#This Row],[Column17]]/Q1012)</f>
        <v>#DIV/0!</v>
      </c>
      <c r="W948" s="103" t="e">
        <f>(Query2[[#This Row],[Column10]]+Query2[[#This Row],[Column11]]/J1012+K1012)</f>
        <v>#DIV/0!</v>
      </c>
      <c r="X948" s="104">
        <f>(Query2[[#This Row],[Column5]]+Query2[[#This Row],[Column6]])</f>
        <v>0</v>
      </c>
      <c r="Y948" s="104">
        <f>(Query2[[#This Row],[Column7]]+Query2[[#This Row],[Column8]])</f>
        <v>0</v>
      </c>
      <c r="Z948" s="104">
        <f>(Query2[[#This Row],[Column10]]+Query2[[#This Row],[Column11]])</f>
        <v>3666303</v>
      </c>
      <c r="AA948" s="104">
        <f>(Query2[[#This Row],[Column12]]+Query2[[#This Row],[Column13]])</f>
        <v>143499.8673639</v>
      </c>
      <c r="AB948" s="104" t="e">
        <f t="shared" si="284"/>
        <v>#DIV/0!</v>
      </c>
      <c r="AC948" s="104" t="e">
        <f t="shared" si="285"/>
        <v>#DIV/0!</v>
      </c>
      <c r="AD948" s="104" t="e">
        <f t="shared" si="286"/>
        <v>#DIV/0!</v>
      </c>
      <c r="AE948" s="104" t="e">
        <f t="shared" si="287"/>
        <v>#DIV/0!</v>
      </c>
      <c r="AF948" s="104" t="e">
        <f>(Query2[[#This Row],[Column12]]+Query2[[#This Row],[Column13]]/I1012)</f>
        <v>#DIV/0!</v>
      </c>
      <c r="AG948" s="104" t="e">
        <f t="shared" si="288"/>
        <v>#DIV/0!</v>
      </c>
      <c r="AH948" s="102" t="s">
        <v>176</v>
      </c>
    </row>
    <row r="949" spans="1:34">
      <c r="A949" s="105" t="s">
        <v>207</v>
      </c>
      <c r="B949" s="101" t="s">
        <v>70</v>
      </c>
      <c r="C949" s="101" t="s">
        <v>92</v>
      </c>
      <c r="D949" s="101">
        <v>0</v>
      </c>
      <c r="E949" s="101">
        <v>0</v>
      </c>
      <c r="F949" s="101">
        <v>0</v>
      </c>
      <c r="G949" s="101">
        <v>0</v>
      </c>
      <c r="H949" s="101">
        <v>0</v>
      </c>
      <c r="I949" s="101">
        <v>824699</v>
      </c>
      <c r="J949" s="101">
        <v>174471</v>
      </c>
      <c r="K949" s="101">
        <v>64375</v>
      </c>
      <c r="L949" s="101">
        <v>6989.96659</v>
      </c>
      <c r="M949" s="101">
        <v>805.1388731999989</v>
      </c>
      <c r="N949" s="101">
        <f>SUM(Query2[[#This Row],[Column5]],Query2[[#This Row],[Column6]])</f>
        <v>0</v>
      </c>
      <c r="O949" s="101">
        <f>SUM(Query2[[#This Row],[Column7]],Query2[[#This Row],[Column8]])</f>
        <v>0</v>
      </c>
      <c r="P949" s="101">
        <f>SUM(Query2[[#This Row],[Column10]],Query2[[#This Row],[Column11]])</f>
        <v>238846</v>
      </c>
      <c r="Q949" s="101">
        <f>SUM(Query2[[#This Row],[Column12]],Query2[[#This Row],[Column13]])</f>
        <v>7795.1054631999987</v>
      </c>
      <c r="R949" s="103" t="e">
        <f>(Query2[[#This Row],[Column4]]/D1013)</f>
        <v>#DIV/0!</v>
      </c>
      <c r="S949" s="103" t="e">
        <f>(Query2[[#This Row],[Column15]]/O1013)</f>
        <v>#DIV/0!</v>
      </c>
      <c r="T949" s="103" t="e">
        <f>(Query2[[#This Row],[Column14]]/N1013)</f>
        <v>#DIV/0!</v>
      </c>
      <c r="U949" s="103" t="e">
        <f>(Query2[[#This Row],[Column9]]/I1013)</f>
        <v>#DIV/0!</v>
      </c>
      <c r="V949" s="103" t="e">
        <f>(Query2[[#This Row],[Column17]]/Q1013)</f>
        <v>#DIV/0!</v>
      </c>
      <c r="W949" s="103" t="e">
        <f>(Query2[[#This Row],[Column10]]+Query2[[#This Row],[Column11]]/J1013+K1013)</f>
        <v>#DIV/0!</v>
      </c>
      <c r="X949" s="104">
        <f>(Query2[[#This Row],[Column5]]+Query2[[#This Row],[Column6]])</f>
        <v>0</v>
      </c>
      <c r="Y949" s="104">
        <f>(Query2[[#This Row],[Column7]]+Query2[[#This Row],[Column8]])</f>
        <v>0</v>
      </c>
      <c r="Z949" s="104">
        <f>(Query2[[#This Row],[Column10]]+Query2[[#This Row],[Column11]])</f>
        <v>238846</v>
      </c>
      <c r="AA949" s="104">
        <f>(Query2[[#This Row],[Column12]]+Query2[[#This Row],[Column13]])</f>
        <v>7795.1054631999987</v>
      </c>
      <c r="AB949" s="104" t="e">
        <f t="shared" si="284"/>
        <v>#DIV/0!</v>
      </c>
      <c r="AC949" s="104" t="e">
        <f t="shared" si="285"/>
        <v>#DIV/0!</v>
      </c>
      <c r="AD949" s="104" t="e">
        <f t="shared" si="286"/>
        <v>#DIV/0!</v>
      </c>
      <c r="AE949" s="104" t="e">
        <f t="shared" si="287"/>
        <v>#DIV/0!</v>
      </c>
      <c r="AF949" s="104" t="e">
        <f>(Query2[[#This Row],[Column12]]+Query2[[#This Row],[Column13]]/I1013)</f>
        <v>#DIV/0!</v>
      </c>
      <c r="AG949" s="104" t="e">
        <f t="shared" si="288"/>
        <v>#DIV/0!</v>
      </c>
      <c r="AH949" s="102" t="s">
        <v>176</v>
      </c>
    </row>
    <row r="950" spans="1:34">
      <c r="A950" s="101"/>
      <c r="B950" s="101" t="s">
        <v>71</v>
      </c>
      <c r="C950" s="101"/>
      <c r="D950" s="101">
        <f t="shared" ref="D950:M950" si="289">SUM(D891:D949)</f>
        <v>62049087</v>
      </c>
      <c r="E950" s="101">
        <f t="shared" si="289"/>
        <v>592827</v>
      </c>
      <c r="F950" s="101">
        <f t="shared" si="289"/>
        <v>189159370</v>
      </c>
      <c r="G950" s="101">
        <f t="shared" si="289"/>
        <v>30699.765114600003</v>
      </c>
      <c r="H950" s="101">
        <f t="shared" si="289"/>
        <v>7238227.1937421616</v>
      </c>
      <c r="I950" s="101">
        <f t="shared" si="289"/>
        <v>898201796</v>
      </c>
      <c r="J950" s="101">
        <f t="shared" si="289"/>
        <v>601611788</v>
      </c>
      <c r="K950" s="101">
        <f t="shared" si="289"/>
        <v>380525052</v>
      </c>
      <c r="L950" s="101">
        <f t="shared" si="289"/>
        <v>28463574.347724896</v>
      </c>
      <c r="M950" s="101">
        <f t="shared" si="289"/>
        <v>6682934.3562760018</v>
      </c>
      <c r="N950" s="101">
        <f>SUM(Query2[[#This Row],[Column5]],Query2[[#This Row],[Column6]])</f>
        <v>189752197</v>
      </c>
      <c r="O950" s="101">
        <f>SUM(Query2[[#This Row],[Column7]],Query2[[#This Row],[Column8]])</f>
        <v>7268926.9588567615</v>
      </c>
      <c r="P950" s="101">
        <f>SUM(Query2[[#This Row],[Column10]],Query2[[#This Row],[Column11]])</f>
        <v>982136840</v>
      </c>
      <c r="Q950" s="101">
        <f>SUM(Query2[[#This Row],[Column12]],Query2[[#This Row],[Column13]])</f>
        <v>35146508.704000898</v>
      </c>
      <c r="R950" s="103" t="e">
        <f>(Query2[[#This Row],[Column4]]/D1014)</f>
        <v>#DIV/0!</v>
      </c>
      <c r="S950" s="103" t="e">
        <f>(Query2[[#This Row],[Column15]]/O1014)</f>
        <v>#DIV/0!</v>
      </c>
      <c r="T950" s="103" t="e">
        <f>(Query2[[#This Row],[Column14]]/N1014)</f>
        <v>#DIV/0!</v>
      </c>
      <c r="U950" s="103" t="e">
        <f>(Query2[[#This Row],[Column9]]/I1014)</f>
        <v>#DIV/0!</v>
      </c>
      <c r="V950" s="103" t="e">
        <f>(Query2[[#This Row],[Column17]]/Q1014)</f>
        <v>#DIV/0!</v>
      </c>
      <c r="W950" s="103" t="e">
        <f>(Query2[[#This Row],[Column10]]+Query2[[#This Row],[Column11]]/J1014+K1014)</f>
        <v>#DIV/0!</v>
      </c>
      <c r="X950" s="104">
        <f>(Query2[[#This Row],[Column5]]+Query2[[#This Row],[Column6]])</f>
        <v>189752197</v>
      </c>
      <c r="Y950" s="104">
        <f>(Query2[[#This Row],[Column7]]+Query2[[#This Row],[Column8]])</f>
        <v>7268926.9588567615</v>
      </c>
      <c r="Z950" s="104">
        <f>(Query2[[#This Row],[Column10]]+Query2[[#This Row],[Column11]])</f>
        <v>982136840</v>
      </c>
      <c r="AA950" s="104">
        <f>(Query2[[#This Row],[Column12]]+Query2[[#This Row],[Column13]])</f>
        <v>35146508.704000898</v>
      </c>
      <c r="AB950" s="104" t="e">
        <f t="shared" si="284"/>
        <v>#DIV/0!</v>
      </c>
      <c r="AC950" s="104" t="e">
        <f t="shared" si="285"/>
        <v>#DIV/0!</v>
      </c>
      <c r="AD950" s="104" t="e">
        <f t="shared" si="286"/>
        <v>#DIV/0!</v>
      </c>
      <c r="AE950" s="104" t="e">
        <f t="shared" si="287"/>
        <v>#DIV/0!</v>
      </c>
      <c r="AF950" s="104" t="e">
        <f>(Query2[[#This Row],[Column12]]+Query2[[#This Row],[Column13]]/I1014)</f>
        <v>#DIV/0!</v>
      </c>
      <c r="AG950" s="104" t="e">
        <f t="shared" si="288"/>
        <v>#DIV/0!</v>
      </c>
      <c r="AH950" s="102" t="s">
        <v>177</v>
      </c>
    </row>
  </sheetData>
  <phoneticPr fontId="9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01"/>
  <sheetViews>
    <sheetView zoomScale="67" zoomScaleNormal="88" workbookViewId="0">
      <pane ySplit="6" topLeftCell="A7" activePane="bottomLeft" state="frozen"/>
      <selection pane="bottomLeft" activeCell="Q14" sqref="Q14"/>
    </sheetView>
  </sheetViews>
  <sheetFormatPr defaultColWidth="14.44140625" defaultRowHeight="15" customHeight="1"/>
  <cols>
    <col min="1" max="1" width="10.77734375" customWidth="1"/>
    <col min="2" max="2" width="43.109375" customWidth="1"/>
    <col min="3" max="3" width="12.6640625" customWidth="1"/>
    <col min="4" max="7" width="11.44140625" customWidth="1"/>
    <col min="8" max="8" width="12" customWidth="1"/>
    <col min="9" max="12" width="11.44140625" customWidth="1"/>
    <col min="13" max="20" width="9.109375" customWidth="1"/>
  </cols>
  <sheetData>
    <row r="1" spans="1:20" ht="14.4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4.4">
      <c r="A2" s="75" t="s">
        <v>138</v>
      </c>
      <c r="B2" s="28" t="s">
        <v>139</v>
      </c>
      <c r="C2" s="28" t="s">
        <v>142</v>
      </c>
      <c r="D2" s="28" t="s">
        <v>143</v>
      </c>
      <c r="E2" s="28" t="s">
        <v>144</v>
      </c>
      <c r="F2" s="28" t="s">
        <v>145</v>
      </c>
      <c r="G2" s="28" t="s">
        <v>146</v>
      </c>
      <c r="H2" s="28" t="s">
        <v>147</v>
      </c>
      <c r="I2" s="28" t="s">
        <v>148</v>
      </c>
      <c r="J2" s="28" t="s">
        <v>149</v>
      </c>
      <c r="K2" s="28" t="s">
        <v>150</v>
      </c>
      <c r="L2" s="28" t="s">
        <v>151</v>
      </c>
      <c r="M2" s="1"/>
      <c r="N2" s="1"/>
      <c r="O2" s="1"/>
      <c r="P2" s="1"/>
      <c r="Q2" s="1"/>
      <c r="R2" s="1"/>
      <c r="S2" s="1"/>
      <c r="T2" s="1"/>
    </row>
    <row r="3" spans="1:20" ht="25.5" customHeight="1">
      <c r="A3" s="65" t="s">
        <v>0</v>
      </c>
      <c r="B3" s="3"/>
      <c r="C3" s="3"/>
      <c r="D3" s="3"/>
      <c r="E3" s="3"/>
      <c r="F3" s="3"/>
      <c r="G3" s="3"/>
      <c r="H3" s="3"/>
      <c r="I3" s="3"/>
      <c r="J3" s="3"/>
      <c r="K3" s="3"/>
      <c r="L3" s="69"/>
      <c r="M3" s="1"/>
      <c r="N3" s="1"/>
      <c r="O3" s="1"/>
      <c r="P3" s="1"/>
      <c r="Q3" s="1"/>
      <c r="R3" s="1"/>
      <c r="S3" s="1"/>
      <c r="T3" s="1"/>
    </row>
    <row r="4" spans="1:20" ht="43.5" customHeight="1">
      <c r="A4" s="66" t="s">
        <v>1</v>
      </c>
      <c r="B4" s="6" t="s">
        <v>2</v>
      </c>
      <c r="C4" s="2" t="s">
        <v>4</v>
      </c>
      <c r="D4" s="3"/>
      <c r="E4" s="3"/>
      <c r="F4" s="3"/>
      <c r="G4" s="4"/>
      <c r="H4" s="2" t="s">
        <v>5</v>
      </c>
      <c r="I4" s="3"/>
      <c r="J4" s="3"/>
      <c r="K4" s="3"/>
      <c r="L4" s="69"/>
      <c r="M4" s="1"/>
      <c r="N4" s="1"/>
      <c r="O4" s="1"/>
      <c r="P4" s="1"/>
      <c r="Q4" s="1"/>
      <c r="R4" s="1"/>
      <c r="S4" s="1"/>
      <c r="T4" s="1"/>
    </row>
    <row r="5" spans="1:20" ht="40.5" customHeight="1">
      <c r="A5" s="67"/>
      <c r="B5" s="8"/>
      <c r="C5" s="5" t="s">
        <v>152</v>
      </c>
      <c r="D5" s="7" t="s">
        <v>153</v>
      </c>
      <c r="E5" s="4" t="s">
        <v>154</v>
      </c>
      <c r="F5" s="9" t="s">
        <v>155</v>
      </c>
      <c r="G5" s="4" t="s">
        <v>156</v>
      </c>
      <c r="H5" s="5" t="s">
        <v>157</v>
      </c>
      <c r="I5" s="7" t="s">
        <v>158</v>
      </c>
      <c r="J5" s="4" t="s">
        <v>159</v>
      </c>
      <c r="K5" s="9" t="s">
        <v>160</v>
      </c>
      <c r="L5" s="69" t="s">
        <v>161</v>
      </c>
      <c r="M5" s="1"/>
      <c r="N5" s="1"/>
      <c r="O5" s="1"/>
      <c r="P5" s="1"/>
      <c r="Q5" s="1"/>
      <c r="R5" s="1"/>
      <c r="S5" s="1"/>
      <c r="T5" s="1"/>
    </row>
    <row r="6" spans="1:20" ht="14.4">
      <c r="A6" s="67"/>
      <c r="B6" s="8"/>
      <c r="C6" s="10"/>
      <c r="D6" s="11" t="s">
        <v>6</v>
      </c>
      <c r="E6" s="11" t="s">
        <v>3</v>
      </c>
      <c r="F6" s="12" t="s">
        <v>6</v>
      </c>
      <c r="G6" s="12" t="s">
        <v>3</v>
      </c>
      <c r="H6" s="10"/>
      <c r="I6" s="11" t="s">
        <v>6</v>
      </c>
      <c r="J6" s="11" t="s">
        <v>3</v>
      </c>
      <c r="K6" s="13" t="s">
        <v>6</v>
      </c>
      <c r="L6" s="70" t="s">
        <v>3</v>
      </c>
      <c r="M6" s="1"/>
      <c r="N6" s="1"/>
      <c r="O6" s="1"/>
      <c r="P6" s="1"/>
      <c r="Q6" s="1"/>
      <c r="R6" s="1"/>
      <c r="S6" s="1"/>
      <c r="T6" s="1"/>
    </row>
    <row r="7" spans="1:20" ht="14.4">
      <c r="A7" s="26"/>
      <c r="B7" s="10"/>
      <c r="C7" s="11">
        <v>5</v>
      </c>
      <c r="D7" s="11">
        <v>6</v>
      </c>
      <c r="E7" s="11">
        <v>7</v>
      </c>
      <c r="F7" s="13">
        <v>8</v>
      </c>
      <c r="G7" s="13">
        <v>9</v>
      </c>
      <c r="H7" s="11">
        <v>10</v>
      </c>
      <c r="I7" s="11">
        <v>11</v>
      </c>
      <c r="J7" s="11">
        <v>12</v>
      </c>
      <c r="K7" s="13">
        <v>13</v>
      </c>
      <c r="L7" s="70">
        <v>14</v>
      </c>
      <c r="M7" s="1"/>
      <c r="N7" s="1"/>
      <c r="O7" s="1"/>
      <c r="P7" s="1"/>
      <c r="Q7" s="1"/>
      <c r="R7" s="1"/>
      <c r="S7" s="1"/>
      <c r="T7" s="1"/>
    </row>
    <row r="8" spans="1:20" ht="14.4">
      <c r="A8" s="68">
        <v>1</v>
      </c>
      <c r="B8" s="15" t="s">
        <v>7</v>
      </c>
      <c r="C8" s="17">
        <v>0</v>
      </c>
      <c r="D8" s="17">
        <v>0</v>
      </c>
      <c r="E8" s="17">
        <v>0</v>
      </c>
      <c r="F8" s="17">
        <v>0</v>
      </c>
      <c r="G8" s="17">
        <v>0</v>
      </c>
      <c r="H8" s="17">
        <v>6720335</v>
      </c>
      <c r="I8" s="17">
        <v>5907695</v>
      </c>
      <c r="J8" s="17">
        <v>4635265</v>
      </c>
      <c r="K8" s="17">
        <v>237009</v>
      </c>
      <c r="L8" s="71">
        <v>39552</v>
      </c>
      <c r="M8" s="1"/>
      <c r="N8" s="1"/>
      <c r="O8" s="1"/>
      <c r="P8" s="1"/>
      <c r="Q8" s="1"/>
      <c r="R8" s="1"/>
      <c r="S8" s="1"/>
      <c r="T8" s="1"/>
    </row>
    <row r="9" spans="1:20" ht="14.4">
      <c r="A9" s="68">
        <v>2</v>
      </c>
      <c r="B9" s="15" t="s">
        <v>8</v>
      </c>
      <c r="C9" s="17">
        <v>304670</v>
      </c>
      <c r="D9" s="17">
        <v>9313</v>
      </c>
      <c r="E9" s="17">
        <v>607168</v>
      </c>
      <c r="F9" s="17">
        <v>436.58022319999998</v>
      </c>
      <c r="G9" s="17">
        <v>14659.115034</v>
      </c>
      <c r="H9" s="17">
        <v>12947608</v>
      </c>
      <c r="I9" s="17">
        <v>13713219</v>
      </c>
      <c r="J9" s="17">
        <v>7848257</v>
      </c>
      <c r="K9" s="17">
        <v>580100.52217899996</v>
      </c>
      <c r="L9" s="71">
        <v>105131.0026529</v>
      </c>
      <c r="M9" s="1"/>
      <c r="N9" s="1"/>
      <c r="O9" s="1"/>
      <c r="P9" s="1"/>
      <c r="Q9" s="1"/>
      <c r="R9" s="1"/>
      <c r="S9" s="1"/>
      <c r="T9" s="1"/>
    </row>
    <row r="10" spans="1:20" ht="14.4">
      <c r="A10" s="68">
        <v>3</v>
      </c>
      <c r="B10" s="15" t="s">
        <v>9</v>
      </c>
      <c r="C10" s="17">
        <v>441917</v>
      </c>
      <c r="D10" s="17">
        <v>15409</v>
      </c>
      <c r="E10" s="17">
        <v>1126096</v>
      </c>
      <c r="F10" s="17">
        <v>638.22900000000004</v>
      </c>
      <c r="G10" s="17">
        <v>23885.388480000001</v>
      </c>
      <c r="H10" s="17">
        <v>54029306</v>
      </c>
      <c r="I10" s="17">
        <v>32933816</v>
      </c>
      <c r="J10" s="17">
        <v>21871835</v>
      </c>
      <c r="K10" s="17">
        <v>1379388.0094734561</v>
      </c>
      <c r="L10" s="71">
        <v>270150.93190620001</v>
      </c>
      <c r="M10" s="1"/>
      <c r="N10" s="1"/>
      <c r="O10" s="1"/>
      <c r="P10" s="1"/>
      <c r="Q10" s="1"/>
      <c r="R10" s="1"/>
      <c r="S10" s="1"/>
      <c r="T10" s="1"/>
    </row>
    <row r="11" spans="1:20" ht="14.4">
      <c r="A11" s="68">
        <v>4</v>
      </c>
      <c r="B11" s="15" t="s">
        <v>10</v>
      </c>
      <c r="C11" s="17">
        <v>165660</v>
      </c>
      <c r="D11" s="17">
        <v>15550</v>
      </c>
      <c r="E11" s="17">
        <v>440276</v>
      </c>
      <c r="F11" s="17">
        <v>865.71253060000004</v>
      </c>
      <c r="G11" s="17">
        <v>9929.3893755000008</v>
      </c>
      <c r="H11" s="17">
        <v>39986161</v>
      </c>
      <c r="I11" s="17">
        <v>21284478</v>
      </c>
      <c r="J11" s="17">
        <v>11814821</v>
      </c>
      <c r="K11" s="17">
        <v>752834.82531999995</v>
      </c>
      <c r="L11" s="71">
        <v>124343.688444</v>
      </c>
      <c r="M11" s="18"/>
      <c r="N11" s="18"/>
      <c r="O11" s="18"/>
      <c r="P11" s="18"/>
      <c r="Q11" s="18"/>
      <c r="R11" s="18"/>
      <c r="S11" s="18"/>
      <c r="T11" s="18"/>
    </row>
    <row r="12" spans="1:20" ht="14.4">
      <c r="A12" s="68">
        <v>5</v>
      </c>
      <c r="B12" s="15" t="s">
        <v>11</v>
      </c>
      <c r="C12" s="17">
        <v>0</v>
      </c>
      <c r="D12" s="17">
        <v>0</v>
      </c>
      <c r="E12" s="17">
        <v>0</v>
      </c>
      <c r="F12" s="17">
        <v>0</v>
      </c>
      <c r="G12" s="17">
        <v>0</v>
      </c>
      <c r="H12" s="17">
        <v>7386860</v>
      </c>
      <c r="I12" s="17">
        <v>8551954</v>
      </c>
      <c r="J12" s="17">
        <v>5693552</v>
      </c>
      <c r="K12" s="17">
        <v>307793.82689839997</v>
      </c>
      <c r="L12" s="71">
        <v>58430.082750000001</v>
      </c>
      <c r="M12" s="1"/>
      <c r="N12" s="1"/>
      <c r="O12" s="1"/>
      <c r="P12" s="1"/>
      <c r="Q12" s="1"/>
      <c r="R12" s="1"/>
      <c r="S12" s="1"/>
      <c r="T12" s="1"/>
    </row>
    <row r="13" spans="1:20" ht="14.4">
      <c r="A13" s="68">
        <v>6</v>
      </c>
      <c r="B13" s="15" t="s">
        <v>12</v>
      </c>
      <c r="C13" s="17">
        <v>519024</v>
      </c>
      <c r="D13" s="17">
        <v>61470</v>
      </c>
      <c r="E13" s="17">
        <v>877393</v>
      </c>
      <c r="F13" s="17">
        <v>2996.1552345</v>
      </c>
      <c r="G13" s="17">
        <v>20358.038164599999</v>
      </c>
      <c r="H13" s="17">
        <v>23290533</v>
      </c>
      <c r="I13" s="17">
        <v>26916776</v>
      </c>
      <c r="J13" s="17">
        <v>14724508</v>
      </c>
      <c r="K13" s="17">
        <v>1226966.1815394</v>
      </c>
      <c r="L13" s="71">
        <v>190509.55820199996</v>
      </c>
      <c r="M13" s="1"/>
      <c r="N13" s="1"/>
      <c r="O13" s="1"/>
      <c r="P13" s="1"/>
      <c r="Q13" s="1"/>
      <c r="R13" s="1"/>
      <c r="S13" s="1"/>
      <c r="T13" s="1"/>
    </row>
    <row r="14" spans="1:20" ht="14.4">
      <c r="A14" s="68">
        <v>7</v>
      </c>
      <c r="B14" s="15" t="s">
        <v>13</v>
      </c>
      <c r="C14" s="17">
        <v>88906</v>
      </c>
      <c r="D14" s="17">
        <v>1708</v>
      </c>
      <c r="E14" s="17">
        <v>150948</v>
      </c>
      <c r="F14" s="17">
        <v>80.166059799999999</v>
      </c>
      <c r="G14" s="17">
        <v>3191.6231444</v>
      </c>
      <c r="H14" s="17">
        <v>23814241</v>
      </c>
      <c r="I14" s="17">
        <v>12616349</v>
      </c>
      <c r="J14" s="17">
        <v>7051582</v>
      </c>
      <c r="K14" s="17">
        <v>511043.78615</v>
      </c>
      <c r="L14" s="71">
        <v>91670.529461200014</v>
      </c>
      <c r="M14" s="1"/>
      <c r="N14" s="1"/>
      <c r="O14" s="1"/>
      <c r="P14" s="1"/>
      <c r="Q14" s="1"/>
      <c r="R14" s="1"/>
      <c r="S14" s="1"/>
      <c r="T14" s="1"/>
    </row>
    <row r="15" spans="1:20" ht="14.4">
      <c r="A15" s="68">
        <v>8</v>
      </c>
      <c r="B15" s="15" t="s">
        <v>14</v>
      </c>
      <c r="C15" s="17">
        <v>113884</v>
      </c>
      <c r="D15" s="17">
        <v>1658</v>
      </c>
      <c r="E15" s="17">
        <v>163452</v>
      </c>
      <c r="F15" s="17">
        <v>81.177846299999999</v>
      </c>
      <c r="G15" s="17">
        <v>3859.7400567</v>
      </c>
      <c r="H15" s="17">
        <v>7920402</v>
      </c>
      <c r="I15" s="17">
        <v>7320517</v>
      </c>
      <c r="J15" s="17">
        <v>4658069</v>
      </c>
      <c r="K15" s="17">
        <v>300431.80806730001</v>
      </c>
      <c r="L15" s="71">
        <v>55896.694004399993</v>
      </c>
      <c r="M15" s="1"/>
      <c r="N15" s="1"/>
      <c r="O15" s="1"/>
      <c r="P15" s="1"/>
      <c r="Q15" s="1"/>
      <c r="R15" s="1"/>
      <c r="S15" s="1"/>
      <c r="T15" s="1"/>
    </row>
    <row r="16" spans="1:20" ht="14.4">
      <c r="A16" s="68">
        <v>9</v>
      </c>
      <c r="B16" s="15" t="s">
        <v>15</v>
      </c>
      <c r="C16" s="17">
        <v>101874</v>
      </c>
      <c r="D16" s="17">
        <v>4235</v>
      </c>
      <c r="E16" s="17">
        <v>184359</v>
      </c>
      <c r="F16" s="17">
        <v>279.49333000000001</v>
      </c>
      <c r="G16" s="17">
        <v>4458.8440199999995</v>
      </c>
      <c r="H16" s="17">
        <v>14402089</v>
      </c>
      <c r="I16" s="17">
        <v>23744238</v>
      </c>
      <c r="J16" s="17">
        <v>8318566</v>
      </c>
      <c r="K16" s="17">
        <v>728380.65618970001</v>
      </c>
      <c r="L16" s="71">
        <v>104013.10500899999</v>
      </c>
      <c r="M16" s="1"/>
      <c r="N16" s="1"/>
      <c r="O16" s="1"/>
      <c r="P16" s="1"/>
      <c r="Q16" s="1"/>
      <c r="R16" s="1"/>
      <c r="S16" s="1"/>
      <c r="T16" s="1"/>
    </row>
    <row r="17" spans="1:20" ht="14.4">
      <c r="A17" s="68">
        <v>10</v>
      </c>
      <c r="B17" s="15" t="s">
        <v>16</v>
      </c>
      <c r="C17" s="17">
        <v>59933</v>
      </c>
      <c r="D17" s="17">
        <v>918</v>
      </c>
      <c r="E17" s="17">
        <v>99720</v>
      </c>
      <c r="F17" s="17">
        <v>36.373579999999997</v>
      </c>
      <c r="G17" s="17">
        <v>1933.0903900000001</v>
      </c>
      <c r="H17" s="17">
        <v>17701592</v>
      </c>
      <c r="I17" s="17">
        <v>13766430</v>
      </c>
      <c r="J17" s="17">
        <v>5759275</v>
      </c>
      <c r="K17" s="17">
        <v>531376.00800000003</v>
      </c>
      <c r="L17" s="71">
        <v>77462.782439999995</v>
      </c>
      <c r="M17" s="1"/>
      <c r="N17" s="1"/>
      <c r="O17" s="1"/>
      <c r="P17" s="1"/>
      <c r="Q17" s="1"/>
      <c r="R17" s="1"/>
      <c r="S17" s="1"/>
      <c r="T17" s="1"/>
    </row>
    <row r="18" spans="1:20" ht="14.4">
      <c r="A18" s="68">
        <v>11</v>
      </c>
      <c r="B18" s="15" t="s">
        <v>17</v>
      </c>
      <c r="C18" s="17">
        <v>0</v>
      </c>
      <c r="D18" s="17">
        <v>0</v>
      </c>
      <c r="E18" s="17">
        <v>0</v>
      </c>
      <c r="F18" s="17">
        <v>0</v>
      </c>
      <c r="G18" s="17">
        <v>0</v>
      </c>
      <c r="H18" s="17">
        <v>12171157</v>
      </c>
      <c r="I18" s="17">
        <v>5857939</v>
      </c>
      <c r="J18" s="17">
        <v>4258078</v>
      </c>
      <c r="K18" s="17">
        <v>253499.9638541</v>
      </c>
      <c r="L18" s="71">
        <v>51086.931015900002</v>
      </c>
      <c r="M18" s="1"/>
      <c r="N18" s="1"/>
      <c r="O18" s="1"/>
      <c r="P18" s="1"/>
      <c r="Q18" s="1"/>
      <c r="R18" s="1"/>
      <c r="S18" s="1"/>
      <c r="T18" s="1"/>
    </row>
    <row r="19" spans="1:20" ht="14.4">
      <c r="A19" s="68">
        <v>12</v>
      </c>
      <c r="B19" s="15" t="s">
        <v>18</v>
      </c>
      <c r="C19" s="17">
        <v>0</v>
      </c>
      <c r="D19" s="17">
        <v>0</v>
      </c>
      <c r="E19" s="17">
        <v>0</v>
      </c>
      <c r="F19" s="17">
        <v>0</v>
      </c>
      <c r="G19" s="17">
        <v>0</v>
      </c>
      <c r="H19" s="17">
        <v>2677571</v>
      </c>
      <c r="I19" s="17">
        <v>1661434</v>
      </c>
      <c r="J19" s="17">
        <v>759659</v>
      </c>
      <c r="K19" s="17">
        <v>68962.06177</v>
      </c>
      <c r="L19" s="71">
        <v>10872.404838599999</v>
      </c>
      <c r="M19" s="1"/>
      <c r="N19" s="1"/>
      <c r="O19" s="1"/>
      <c r="P19" s="1"/>
      <c r="Q19" s="1"/>
      <c r="R19" s="1"/>
      <c r="S19" s="1"/>
      <c r="T19" s="1"/>
    </row>
    <row r="20" spans="1:20" ht="14.4">
      <c r="A20" s="68">
        <v>13</v>
      </c>
      <c r="B20" s="15" t="s">
        <v>19</v>
      </c>
      <c r="C20" s="17">
        <v>345194</v>
      </c>
      <c r="D20" s="17">
        <v>3997</v>
      </c>
      <c r="E20" s="17">
        <v>647141</v>
      </c>
      <c r="F20" s="17">
        <v>107.67382050000001</v>
      </c>
      <c r="G20" s="17">
        <v>13774.166568400002</v>
      </c>
      <c r="H20" s="17">
        <v>23796687</v>
      </c>
      <c r="I20" s="17">
        <v>26367837</v>
      </c>
      <c r="J20" s="17">
        <v>15708389</v>
      </c>
      <c r="K20" s="17">
        <v>1193077.6917558999</v>
      </c>
      <c r="L20" s="71">
        <v>223734.13031439998</v>
      </c>
      <c r="M20" s="1"/>
      <c r="N20" s="1"/>
      <c r="O20" s="1"/>
      <c r="P20" s="1"/>
      <c r="Q20" s="1"/>
      <c r="R20" s="1"/>
      <c r="S20" s="1"/>
      <c r="T20" s="1"/>
    </row>
    <row r="21" spans="1:20" ht="15.75" customHeight="1">
      <c r="A21" s="68">
        <v>14</v>
      </c>
      <c r="B21" s="15" t="s">
        <v>20</v>
      </c>
      <c r="C21" s="17">
        <v>46683</v>
      </c>
      <c r="D21" s="17">
        <v>1992</v>
      </c>
      <c r="E21" s="17">
        <v>195926</v>
      </c>
      <c r="F21" s="17">
        <v>89.599914800000008</v>
      </c>
      <c r="G21" s="17">
        <v>4344.0149807999996</v>
      </c>
      <c r="H21" s="17">
        <v>9665117</v>
      </c>
      <c r="I21" s="17">
        <v>9887309</v>
      </c>
      <c r="J21" s="17">
        <v>6083742</v>
      </c>
      <c r="K21" s="17">
        <v>403057.69992039993</v>
      </c>
      <c r="L21" s="71">
        <v>71066.478047399985</v>
      </c>
      <c r="M21" s="1"/>
      <c r="N21" s="1"/>
      <c r="O21" s="1"/>
      <c r="P21" s="1"/>
      <c r="Q21" s="1"/>
      <c r="R21" s="1"/>
      <c r="S21" s="1"/>
      <c r="T21" s="1"/>
    </row>
    <row r="22" spans="1:20" ht="15.75" customHeight="1">
      <c r="A22" s="68">
        <v>15</v>
      </c>
      <c r="B22" s="15" t="s">
        <v>21</v>
      </c>
      <c r="C22" s="17">
        <v>0</v>
      </c>
      <c r="D22" s="17">
        <v>0</v>
      </c>
      <c r="E22" s="17">
        <v>0</v>
      </c>
      <c r="F22" s="17">
        <v>0</v>
      </c>
      <c r="G22" s="17">
        <v>0</v>
      </c>
      <c r="H22" s="17">
        <v>8245082</v>
      </c>
      <c r="I22" s="17">
        <v>6708794</v>
      </c>
      <c r="J22" s="17">
        <v>4236353</v>
      </c>
      <c r="K22" s="17">
        <v>264405</v>
      </c>
      <c r="L22" s="71">
        <v>48970</v>
      </c>
      <c r="M22" s="1"/>
      <c r="N22" s="1"/>
      <c r="O22" s="1"/>
      <c r="P22" s="1"/>
      <c r="Q22" s="1"/>
      <c r="R22" s="1"/>
      <c r="S22" s="1"/>
      <c r="T22" s="1"/>
    </row>
    <row r="23" spans="1:20" ht="15.75" customHeight="1">
      <c r="A23" s="68">
        <v>16</v>
      </c>
      <c r="B23" s="15" t="s">
        <v>22</v>
      </c>
      <c r="C23" s="17">
        <v>45930</v>
      </c>
      <c r="D23" s="17">
        <v>3320</v>
      </c>
      <c r="E23" s="17">
        <v>228016</v>
      </c>
      <c r="F23" s="17">
        <v>172.70903759999999</v>
      </c>
      <c r="G23" s="17">
        <v>5630.8624</v>
      </c>
      <c r="H23" s="17">
        <v>20378661</v>
      </c>
      <c r="I23" s="17">
        <v>29633142</v>
      </c>
      <c r="J23" s="17">
        <v>11352870</v>
      </c>
      <c r="K23" s="17">
        <v>941741.73026949994</v>
      </c>
      <c r="L23" s="71">
        <v>126100.36428299999</v>
      </c>
      <c r="M23" s="1"/>
      <c r="N23" s="1"/>
      <c r="O23" s="1"/>
      <c r="P23" s="1"/>
      <c r="Q23" s="1"/>
      <c r="R23" s="1"/>
      <c r="S23" s="1"/>
      <c r="T23" s="1"/>
    </row>
    <row r="24" spans="1:20" ht="15.75" customHeight="1">
      <c r="A24" s="68">
        <v>17</v>
      </c>
      <c r="B24" s="15" t="s">
        <v>23</v>
      </c>
      <c r="C24" s="17">
        <v>7655</v>
      </c>
      <c r="D24" s="17">
        <v>231</v>
      </c>
      <c r="E24" s="17">
        <v>17147</v>
      </c>
      <c r="F24" s="17">
        <v>10.132999999999999</v>
      </c>
      <c r="G24" s="17">
        <v>320.15032129999997</v>
      </c>
      <c r="H24" s="17">
        <v>9174028</v>
      </c>
      <c r="I24" s="17">
        <v>7189205</v>
      </c>
      <c r="J24" s="17">
        <v>2613278</v>
      </c>
      <c r="K24" s="17">
        <v>233301.83937999999</v>
      </c>
      <c r="L24" s="71">
        <v>32520.95621</v>
      </c>
      <c r="M24" s="1"/>
      <c r="N24" s="1"/>
      <c r="O24" s="1"/>
      <c r="P24" s="1"/>
      <c r="Q24" s="1"/>
      <c r="R24" s="1"/>
      <c r="S24" s="1"/>
      <c r="T24" s="1"/>
    </row>
    <row r="25" spans="1:20" ht="15.75" customHeight="1">
      <c r="A25" s="68">
        <v>18</v>
      </c>
      <c r="B25" s="15" t="s">
        <v>24</v>
      </c>
      <c r="C25" s="17">
        <v>35703</v>
      </c>
      <c r="D25" s="17">
        <v>713</v>
      </c>
      <c r="E25" s="17">
        <v>136046</v>
      </c>
      <c r="F25" s="17">
        <v>39.420999999999999</v>
      </c>
      <c r="G25" s="17">
        <v>3353.6433901</v>
      </c>
      <c r="H25" s="17">
        <v>12492418</v>
      </c>
      <c r="I25" s="17">
        <v>9120576</v>
      </c>
      <c r="J25" s="17">
        <v>6359682</v>
      </c>
      <c r="K25" s="17">
        <v>412031.50923690002</v>
      </c>
      <c r="L25" s="71">
        <v>84448.404412799995</v>
      </c>
      <c r="M25" s="1"/>
      <c r="N25" s="1"/>
      <c r="O25" s="1"/>
      <c r="P25" s="1"/>
      <c r="Q25" s="1"/>
      <c r="R25" s="1"/>
      <c r="S25" s="1"/>
      <c r="T25" s="1"/>
    </row>
    <row r="26" spans="1:20" ht="15.75" customHeight="1">
      <c r="A26" s="68">
        <v>19</v>
      </c>
      <c r="B26" s="15" t="s">
        <v>25</v>
      </c>
      <c r="C26" s="17">
        <v>10237289</v>
      </c>
      <c r="D26" s="17">
        <v>158211</v>
      </c>
      <c r="E26" s="17">
        <v>38128452</v>
      </c>
      <c r="F26" s="17">
        <v>6082.5182100000002</v>
      </c>
      <c r="G26" s="17">
        <v>1222942.8469199999</v>
      </c>
      <c r="H26" s="17">
        <v>274093023</v>
      </c>
      <c r="I26" s="17">
        <v>205938180</v>
      </c>
      <c r="J26" s="17">
        <v>130968859</v>
      </c>
      <c r="K26" s="17">
        <v>10449269.223850401</v>
      </c>
      <c r="L26" s="71">
        <v>1799799.7687971999</v>
      </c>
      <c r="M26" s="1"/>
      <c r="N26" s="1"/>
      <c r="O26" s="1"/>
      <c r="P26" s="1"/>
      <c r="Q26" s="1"/>
      <c r="R26" s="1"/>
      <c r="S26" s="1"/>
      <c r="T26" s="1"/>
    </row>
    <row r="27" spans="1:20" ht="15.75" customHeight="1">
      <c r="A27" s="68">
        <v>20</v>
      </c>
      <c r="B27" s="15" t="s">
        <v>26</v>
      </c>
      <c r="C27" s="17">
        <v>6850890</v>
      </c>
      <c r="D27" s="17">
        <v>67112</v>
      </c>
      <c r="E27" s="17">
        <v>17012372</v>
      </c>
      <c r="F27" s="17">
        <v>3131.6531360000004</v>
      </c>
      <c r="G27" s="17">
        <v>689649.80466999998</v>
      </c>
      <c r="H27" s="17">
        <v>24375638</v>
      </c>
      <c r="I27" s="17">
        <v>29048830</v>
      </c>
      <c r="J27" s="17">
        <v>29013169</v>
      </c>
      <c r="K27" s="17">
        <v>1501677.0115454998</v>
      </c>
      <c r="L27" s="71">
        <v>443265.12708000001</v>
      </c>
      <c r="M27" s="1"/>
      <c r="N27" s="1"/>
      <c r="O27" s="1"/>
      <c r="P27" s="1"/>
      <c r="Q27" s="1"/>
      <c r="R27" s="1"/>
      <c r="S27" s="1"/>
      <c r="T27" s="1"/>
    </row>
    <row r="28" spans="1:20" ht="15.75" customHeight="1">
      <c r="A28" s="68">
        <v>21</v>
      </c>
      <c r="B28" s="15" t="s">
        <v>27</v>
      </c>
      <c r="C28" s="17">
        <v>0</v>
      </c>
      <c r="D28" s="17">
        <v>0</v>
      </c>
      <c r="E28" s="17">
        <v>0</v>
      </c>
      <c r="F28" s="17">
        <v>0</v>
      </c>
      <c r="G28" s="17">
        <v>0</v>
      </c>
      <c r="H28" s="17">
        <v>3523762</v>
      </c>
      <c r="I28" s="17">
        <v>2421548</v>
      </c>
      <c r="J28" s="17">
        <v>1112262</v>
      </c>
      <c r="K28" s="17">
        <v>90216.243640000001</v>
      </c>
      <c r="L28" s="71">
        <v>16595.611692800001</v>
      </c>
      <c r="M28" s="1"/>
      <c r="N28" s="1"/>
      <c r="O28" s="1"/>
      <c r="P28" s="1"/>
      <c r="Q28" s="1"/>
      <c r="R28" s="1"/>
      <c r="S28" s="1"/>
      <c r="T28" s="1"/>
    </row>
    <row r="29" spans="1:20" ht="15.75" customHeight="1">
      <c r="A29" s="68">
        <v>22</v>
      </c>
      <c r="B29" s="15" t="s">
        <v>28</v>
      </c>
      <c r="C29" s="17">
        <v>0</v>
      </c>
      <c r="D29" s="17">
        <v>0</v>
      </c>
      <c r="E29" s="17">
        <v>0</v>
      </c>
      <c r="F29" s="17">
        <v>0</v>
      </c>
      <c r="G29" s="17">
        <v>0</v>
      </c>
      <c r="H29" s="17">
        <v>691007</v>
      </c>
      <c r="I29" s="17">
        <v>518303</v>
      </c>
      <c r="J29" s="17">
        <v>287924</v>
      </c>
      <c r="K29" s="17">
        <v>20630.952389999999</v>
      </c>
      <c r="L29" s="71">
        <v>3821.5737300000001</v>
      </c>
      <c r="M29" s="1"/>
      <c r="N29" s="1"/>
      <c r="O29" s="1"/>
      <c r="P29" s="1"/>
      <c r="Q29" s="1"/>
      <c r="R29" s="1"/>
      <c r="S29" s="1"/>
      <c r="T29" s="1"/>
    </row>
    <row r="30" spans="1:20" ht="15.75" customHeight="1">
      <c r="A30" s="68">
        <v>23</v>
      </c>
      <c r="B30" s="15" t="s">
        <v>29</v>
      </c>
      <c r="C30" s="17">
        <v>6760</v>
      </c>
      <c r="D30" s="17">
        <v>313</v>
      </c>
      <c r="E30" s="17">
        <v>21695</v>
      </c>
      <c r="F30" s="17">
        <v>7.4009948999999997</v>
      </c>
      <c r="G30" s="17">
        <v>564.00226270000007</v>
      </c>
      <c r="H30" s="17">
        <v>1993916</v>
      </c>
      <c r="I30" s="17">
        <v>2552007</v>
      </c>
      <c r="J30" s="17">
        <v>2064057</v>
      </c>
      <c r="K30" s="17">
        <v>116994.37676049999</v>
      </c>
      <c r="L30" s="71">
        <v>25740.875398200002</v>
      </c>
      <c r="M30" s="1"/>
      <c r="N30" s="1"/>
      <c r="O30" s="1"/>
      <c r="P30" s="1"/>
      <c r="Q30" s="1"/>
      <c r="R30" s="1"/>
      <c r="S30" s="1"/>
      <c r="T30" s="1"/>
    </row>
    <row r="31" spans="1:20" ht="15.75" customHeight="1">
      <c r="A31" s="68">
        <v>24</v>
      </c>
      <c r="B31" s="15" t="s">
        <v>30</v>
      </c>
      <c r="C31" s="17">
        <v>26132</v>
      </c>
      <c r="D31" s="17">
        <v>907</v>
      </c>
      <c r="E31" s="17">
        <v>66612</v>
      </c>
      <c r="F31" s="17">
        <v>61.831290000000003</v>
      </c>
      <c r="G31" s="17">
        <v>744.19893000000002</v>
      </c>
      <c r="H31" s="17">
        <v>718469</v>
      </c>
      <c r="I31" s="17">
        <v>516523</v>
      </c>
      <c r="J31" s="17">
        <v>641059</v>
      </c>
      <c r="K31" s="17">
        <v>29787.57662</v>
      </c>
      <c r="L31" s="71">
        <v>14189.10562</v>
      </c>
      <c r="M31" s="1"/>
      <c r="N31" s="1"/>
      <c r="O31" s="1"/>
      <c r="P31" s="1"/>
      <c r="Q31" s="1"/>
      <c r="R31" s="1"/>
      <c r="S31" s="1"/>
      <c r="T31" s="1"/>
    </row>
    <row r="32" spans="1:20" ht="15.75" customHeight="1">
      <c r="A32" s="68">
        <v>25</v>
      </c>
      <c r="B32" s="15" t="s">
        <v>31</v>
      </c>
      <c r="C32" s="17">
        <v>6142</v>
      </c>
      <c r="D32" s="17">
        <v>465</v>
      </c>
      <c r="E32" s="17">
        <v>24663</v>
      </c>
      <c r="F32" s="19">
        <v>6.81318</v>
      </c>
      <c r="G32" s="17">
        <v>473.44595500000003</v>
      </c>
      <c r="H32" s="17">
        <v>471824</v>
      </c>
      <c r="I32" s="17">
        <v>569277</v>
      </c>
      <c r="J32" s="17">
        <v>307974</v>
      </c>
      <c r="K32" s="17">
        <v>18969.271088199999</v>
      </c>
      <c r="L32" s="71">
        <v>4207.3616293000005</v>
      </c>
      <c r="M32" s="1"/>
      <c r="N32" s="1"/>
      <c r="O32" s="1"/>
      <c r="P32" s="1"/>
      <c r="Q32" s="1"/>
      <c r="R32" s="1"/>
      <c r="S32" s="1"/>
      <c r="T32" s="1"/>
    </row>
    <row r="33" spans="1:20" ht="15.75" customHeight="1">
      <c r="A33" s="68">
        <v>26</v>
      </c>
      <c r="B33" s="15" t="s">
        <v>32</v>
      </c>
      <c r="C33" s="17">
        <v>0</v>
      </c>
      <c r="D33" s="17">
        <v>0</v>
      </c>
      <c r="E33" s="17">
        <v>0</v>
      </c>
      <c r="F33" s="17">
        <v>0</v>
      </c>
      <c r="G33" s="17">
        <v>0</v>
      </c>
      <c r="H33" s="17">
        <v>7525776</v>
      </c>
      <c r="I33" s="17">
        <v>8913002</v>
      </c>
      <c r="J33" s="17">
        <v>6389360</v>
      </c>
      <c r="K33" s="17">
        <v>403509.56951</v>
      </c>
      <c r="L33" s="71">
        <v>88269.272602600002</v>
      </c>
      <c r="M33" s="1"/>
      <c r="N33" s="1"/>
      <c r="O33" s="1"/>
      <c r="P33" s="1"/>
      <c r="Q33" s="1"/>
      <c r="R33" s="1"/>
      <c r="S33" s="1"/>
      <c r="T33" s="1"/>
    </row>
    <row r="34" spans="1:20" ht="15.75" customHeight="1">
      <c r="A34" s="68">
        <v>27</v>
      </c>
      <c r="B34" s="15" t="s">
        <v>33</v>
      </c>
      <c r="C34" s="17">
        <v>14174067</v>
      </c>
      <c r="D34" s="17">
        <v>212314</v>
      </c>
      <c r="E34" s="17">
        <v>58329150</v>
      </c>
      <c r="F34" s="17">
        <v>12240.0022826</v>
      </c>
      <c r="G34" s="17">
        <v>1946178.6959960999</v>
      </c>
      <c r="H34" s="17">
        <v>31338699</v>
      </c>
      <c r="I34" s="17">
        <v>41932670</v>
      </c>
      <c r="J34" s="17">
        <v>54044384</v>
      </c>
      <c r="K34" s="17">
        <v>2161833.1449974007</v>
      </c>
      <c r="L34" s="71">
        <v>791466.25529750006</v>
      </c>
      <c r="M34" s="1"/>
      <c r="N34" s="1"/>
      <c r="O34" s="1"/>
      <c r="P34" s="1"/>
      <c r="Q34" s="1"/>
      <c r="R34" s="1"/>
      <c r="S34" s="1"/>
      <c r="T34" s="1"/>
    </row>
    <row r="35" spans="1:20" ht="15.75" customHeight="1">
      <c r="A35" s="68">
        <v>28</v>
      </c>
      <c r="B35" s="15" t="s">
        <v>34</v>
      </c>
      <c r="C35" s="17">
        <v>8793125</v>
      </c>
      <c r="D35" s="17">
        <v>54201</v>
      </c>
      <c r="E35" s="17">
        <v>30226722</v>
      </c>
      <c r="F35" s="17">
        <v>2027.4134899999999</v>
      </c>
      <c r="G35" s="17">
        <v>893414.18400999997</v>
      </c>
      <c r="H35" s="17">
        <v>45905832</v>
      </c>
      <c r="I35" s="17">
        <v>34101912</v>
      </c>
      <c r="J35" s="17">
        <v>41895458</v>
      </c>
      <c r="K35" s="17">
        <v>1778529.8003100001</v>
      </c>
      <c r="L35" s="71">
        <v>627637.23082000006</v>
      </c>
      <c r="M35" s="1"/>
      <c r="N35" s="1"/>
      <c r="O35" s="1"/>
      <c r="P35" s="1"/>
      <c r="Q35" s="1"/>
      <c r="R35" s="1"/>
      <c r="S35" s="1"/>
      <c r="T35" s="1"/>
    </row>
    <row r="36" spans="1:20" ht="15.75" customHeight="1">
      <c r="A36" s="68">
        <v>29</v>
      </c>
      <c r="B36" s="15" t="s">
        <v>35</v>
      </c>
      <c r="C36" s="17">
        <v>0</v>
      </c>
      <c r="D36" s="17">
        <v>0</v>
      </c>
      <c r="E36" s="17">
        <v>0</v>
      </c>
      <c r="F36" s="17">
        <v>0</v>
      </c>
      <c r="G36" s="17">
        <v>0</v>
      </c>
      <c r="H36" s="17">
        <v>1946913</v>
      </c>
      <c r="I36" s="17">
        <v>2535865</v>
      </c>
      <c r="J36" s="17">
        <v>1769019</v>
      </c>
      <c r="K36" s="17">
        <v>82353.392089999994</v>
      </c>
      <c r="L36" s="71">
        <v>17968.355370699999</v>
      </c>
      <c r="M36" s="1"/>
      <c r="N36" s="1"/>
      <c r="O36" s="1"/>
      <c r="P36" s="1"/>
      <c r="Q36" s="1"/>
      <c r="R36" s="1"/>
      <c r="S36" s="1"/>
      <c r="T36" s="1"/>
    </row>
    <row r="37" spans="1:20" ht="15.75" customHeight="1">
      <c r="A37" s="68">
        <v>30</v>
      </c>
      <c r="B37" s="15" t="s">
        <v>36</v>
      </c>
      <c r="C37" s="17">
        <v>1304183</v>
      </c>
      <c r="D37" s="17">
        <v>18408</v>
      </c>
      <c r="E37" s="17">
        <v>3751138</v>
      </c>
      <c r="F37" s="17">
        <v>955.07846269999993</v>
      </c>
      <c r="G37" s="17">
        <v>246487.7393168</v>
      </c>
      <c r="H37" s="17">
        <v>5408475</v>
      </c>
      <c r="I37" s="17">
        <v>4212334</v>
      </c>
      <c r="J37" s="17">
        <v>3171638</v>
      </c>
      <c r="K37" s="17">
        <v>189025.6237315</v>
      </c>
      <c r="L37" s="71">
        <v>51507.909269999996</v>
      </c>
      <c r="M37" s="1"/>
      <c r="N37" s="1"/>
      <c r="O37" s="1"/>
      <c r="P37" s="1"/>
      <c r="Q37" s="1"/>
      <c r="R37" s="1"/>
      <c r="S37" s="1"/>
      <c r="T37" s="1"/>
    </row>
    <row r="38" spans="1:20" ht="15.75" customHeight="1">
      <c r="A38" s="68">
        <v>31</v>
      </c>
      <c r="B38" s="15" t="s">
        <v>37</v>
      </c>
      <c r="C38" s="17">
        <v>138920</v>
      </c>
      <c r="D38" s="17">
        <v>10494</v>
      </c>
      <c r="E38" s="17">
        <v>196079</v>
      </c>
      <c r="F38" s="17">
        <v>405.73599999999999</v>
      </c>
      <c r="G38" s="17">
        <v>8773.4322009999996</v>
      </c>
      <c r="H38" s="17">
        <v>4166464</v>
      </c>
      <c r="I38" s="17">
        <v>6129482</v>
      </c>
      <c r="J38" s="17">
        <v>1186067</v>
      </c>
      <c r="K38" s="17">
        <v>299248.89838999999</v>
      </c>
      <c r="L38" s="71">
        <v>24673.387589000002</v>
      </c>
      <c r="M38" s="1"/>
      <c r="N38" s="1"/>
      <c r="O38" s="1"/>
      <c r="P38" s="1"/>
      <c r="Q38" s="1"/>
      <c r="R38" s="1"/>
      <c r="S38" s="1"/>
      <c r="T38" s="1"/>
    </row>
    <row r="39" spans="1:20" ht="15.75" customHeight="1">
      <c r="A39" s="68">
        <v>32</v>
      </c>
      <c r="B39" s="15" t="s">
        <v>38</v>
      </c>
      <c r="C39" s="17">
        <v>0</v>
      </c>
      <c r="D39" s="17">
        <v>0</v>
      </c>
      <c r="E39" s="17">
        <v>0</v>
      </c>
      <c r="F39" s="17">
        <v>0</v>
      </c>
      <c r="G39" s="17">
        <v>0</v>
      </c>
      <c r="H39" s="17">
        <v>4563569</v>
      </c>
      <c r="I39" s="17">
        <v>5071120</v>
      </c>
      <c r="J39" s="17">
        <v>3485311</v>
      </c>
      <c r="K39" s="17">
        <v>195261.82376</v>
      </c>
      <c r="L39" s="71">
        <v>40298.662369999998</v>
      </c>
      <c r="M39" s="1"/>
      <c r="N39" s="1"/>
      <c r="O39" s="1"/>
      <c r="P39" s="1"/>
      <c r="Q39" s="1"/>
      <c r="R39" s="1"/>
      <c r="S39" s="1"/>
      <c r="T39" s="1"/>
    </row>
    <row r="40" spans="1:20" ht="15.75" customHeight="1">
      <c r="A40" s="68">
        <v>33</v>
      </c>
      <c r="B40" s="15" t="s">
        <v>39</v>
      </c>
      <c r="C40" s="17">
        <v>2857</v>
      </c>
      <c r="D40" s="17">
        <v>197</v>
      </c>
      <c r="E40" s="17">
        <v>10286</v>
      </c>
      <c r="F40" s="17">
        <v>6.7232180000000001</v>
      </c>
      <c r="G40" s="17">
        <v>802.5394</v>
      </c>
      <c r="H40" s="17">
        <v>3868740</v>
      </c>
      <c r="I40" s="17">
        <v>5724593</v>
      </c>
      <c r="J40" s="17">
        <v>3325705</v>
      </c>
      <c r="K40" s="17">
        <v>254299.41078999999</v>
      </c>
      <c r="L40" s="71">
        <v>47291.918290000001</v>
      </c>
      <c r="M40" s="1"/>
      <c r="N40" s="1"/>
      <c r="O40" s="1"/>
      <c r="P40" s="1"/>
      <c r="Q40" s="1"/>
      <c r="R40" s="1"/>
      <c r="S40" s="1"/>
      <c r="T40" s="1"/>
    </row>
    <row r="41" spans="1:20" ht="15.75" customHeight="1">
      <c r="A41" s="68">
        <v>34</v>
      </c>
      <c r="B41" s="15" t="s">
        <v>40</v>
      </c>
      <c r="C41" s="17">
        <v>2276761</v>
      </c>
      <c r="D41" s="17">
        <v>41630</v>
      </c>
      <c r="E41" s="17">
        <v>6083085</v>
      </c>
      <c r="F41" s="17">
        <v>1859.6388480000001</v>
      </c>
      <c r="G41" s="17">
        <v>179172.09070999999</v>
      </c>
      <c r="H41" s="17">
        <v>14340099</v>
      </c>
      <c r="I41" s="17">
        <v>9313040</v>
      </c>
      <c r="J41" s="17">
        <v>11691713</v>
      </c>
      <c r="K41" s="17">
        <v>373179.43368999998</v>
      </c>
      <c r="L41" s="71">
        <v>165741.908589</v>
      </c>
      <c r="M41" s="1"/>
      <c r="N41" s="1"/>
      <c r="O41" s="1"/>
      <c r="P41" s="1"/>
      <c r="Q41" s="1"/>
      <c r="R41" s="1"/>
      <c r="S41" s="1"/>
      <c r="T41" s="1"/>
    </row>
    <row r="42" spans="1:20" ht="15.75" customHeight="1">
      <c r="A42" s="68">
        <v>35</v>
      </c>
      <c r="B42" s="15" t="s">
        <v>41</v>
      </c>
      <c r="C42" s="17">
        <v>2537468</v>
      </c>
      <c r="D42" s="17">
        <v>109051</v>
      </c>
      <c r="E42" s="17">
        <v>9036615</v>
      </c>
      <c r="F42" s="17">
        <v>4171.6085233999993</v>
      </c>
      <c r="G42" s="17">
        <v>287740.07429610001</v>
      </c>
      <c r="H42" s="17">
        <v>910668</v>
      </c>
      <c r="I42" s="17">
        <v>799065</v>
      </c>
      <c r="J42" s="17">
        <v>677475</v>
      </c>
      <c r="K42" s="17">
        <v>30471.4349019</v>
      </c>
      <c r="L42" s="71">
        <v>8483.9354810999994</v>
      </c>
      <c r="M42" s="1"/>
      <c r="N42" s="1"/>
      <c r="O42" s="1"/>
      <c r="P42" s="1"/>
      <c r="Q42" s="1"/>
      <c r="R42" s="1"/>
      <c r="S42" s="1"/>
      <c r="T42" s="1"/>
    </row>
    <row r="43" spans="1:20" ht="15.75" customHeight="1">
      <c r="A43" s="68">
        <v>36</v>
      </c>
      <c r="B43" s="15" t="s">
        <v>42</v>
      </c>
      <c r="C43" s="17">
        <v>0</v>
      </c>
      <c r="D43" s="17">
        <v>0</v>
      </c>
      <c r="E43" s="17">
        <v>0</v>
      </c>
      <c r="F43" s="17">
        <v>0</v>
      </c>
      <c r="G43" s="17">
        <v>0</v>
      </c>
      <c r="H43" s="17">
        <v>3149178</v>
      </c>
      <c r="I43" s="17">
        <v>3284742</v>
      </c>
      <c r="J43" s="17">
        <v>2417613</v>
      </c>
      <c r="K43" s="17">
        <v>134526.19169790001</v>
      </c>
      <c r="L43" s="71">
        <v>33436.51251</v>
      </c>
      <c r="M43" s="1"/>
      <c r="N43" s="1"/>
      <c r="O43" s="1"/>
      <c r="P43" s="1"/>
      <c r="Q43" s="1"/>
      <c r="R43" s="1"/>
      <c r="S43" s="1"/>
      <c r="T43" s="1"/>
    </row>
    <row r="44" spans="1:20" ht="15.75" customHeight="1">
      <c r="A44" s="68">
        <v>37</v>
      </c>
      <c r="B44" s="15" t="s">
        <v>43</v>
      </c>
      <c r="C44" s="17">
        <v>23655</v>
      </c>
      <c r="D44" s="17">
        <v>2524</v>
      </c>
      <c r="E44" s="17">
        <v>59645</v>
      </c>
      <c r="F44" s="17">
        <v>109.60834</v>
      </c>
      <c r="G44" s="17">
        <v>2189.6054899999999</v>
      </c>
      <c r="H44" s="17">
        <v>1727965</v>
      </c>
      <c r="I44" s="17">
        <v>5266013</v>
      </c>
      <c r="J44" s="17">
        <v>804327</v>
      </c>
      <c r="K44" s="17">
        <v>214798.03124000001</v>
      </c>
      <c r="L44" s="71">
        <v>11545.2103763</v>
      </c>
      <c r="M44" s="1"/>
      <c r="N44" s="1"/>
      <c r="O44" s="1"/>
      <c r="P44" s="1"/>
      <c r="Q44" s="1"/>
      <c r="R44" s="1"/>
      <c r="S44" s="1"/>
      <c r="T44" s="1"/>
    </row>
    <row r="45" spans="1:20" ht="15.75" customHeight="1">
      <c r="A45" s="68">
        <v>38</v>
      </c>
      <c r="B45" s="15" t="s">
        <v>44</v>
      </c>
      <c r="C45" s="17">
        <v>0</v>
      </c>
      <c r="D45" s="17">
        <v>0</v>
      </c>
      <c r="E45" s="17">
        <v>0</v>
      </c>
      <c r="F45" s="17">
        <v>0</v>
      </c>
      <c r="G45" s="17">
        <v>0</v>
      </c>
      <c r="H45" s="17">
        <v>1405621</v>
      </c>
      <c r="I45" s="17">
        <v>927926</v>
      </c>
      <c r="J45" s="17">
        <v>514617</v>
      </c>
      <c r="K45" s="17">
        <v>42365.843270700003</v>
      </c>
      <c r="L45" s="71">
        <v>7105.117660500001</v>
      </c>
      <c r="M45" s="1"/>
      <c r="N45" s="1"/>
      <c r="O45" s="1"/>
      <c r="P45" s="1"/>
      <c r="Q45" s="1"/>
      <c r="R45" s="1"/>
      <c r="S45" s="1"/>
      <c r="T45" s="1"/>
    </row>
    <row r="46" spans="1:20" ht="15.75" customHeight="1">
      <c r="A46" s="68">
        <v>39</v>
      </c>
      <c r="B46" s="15" t="s">
        <v>45</v>
      </c>
      <c r="C46" s="17">
        <v>827061</v>
      </c>
      <c r="D46" s="17">
        <v>16209</v>
      </c>
      <c r="E46" s="17">
        <v>2379644</v>
      </c>
      <c r="F46" s="17">
        <v>656.84959060000006</v>
      </c>
      <c r="G46" s="17">
        <v>65419.491856400004</v>
      </c>
      <c r="H46" s="17">
        <v>2854269</v>
      </c>
      <c r="I46" s="17">
        <v>3329990</v>
      </c>
      <c r="J46" s="17">
        <v>3497425</v>
      </c>
      <c r="K46" s="17">
        <v>142292.54852020001</v>
      </c>
      <c r="L46" s="71">
        <v>50862.207479099998</v>
      </c>
      <c r="M46" s="1"/>
      <c r="N46" s="1"/>
      <c r="O46" s="1"/>
      <c r="P46" s="1"/>
      <c r="Q46" s="1"/>
      <c r="R46" s="1"/>
      <c r="S46" s="1"/>
      <c r="T46" s="1"/>
    </row>
    <row r="47" spans="1:20" ht="15.75" customHeight="1">
      <c r="A47" s="68">
        <v>40</v>
      </c>
      <c r="B47" s="15" t="s">
        <v>46</v>
      </c>
      <c r="C47" s="17">
        <v>1674085</v>
      </c>
      <c r="D47" s="17">
        <v>3316</v>
      </c>
      <c r="E47" s="17">
        <v>7720295</v>
      </c>
      <c r="F47" s="17">
        <v>248.31</v>
      </c>
      <c r="G47" s="17">
        <v>432667.15730999998</v>
      </c>
      <c r="H47" s="17">
        <v>0</v>
      </c>
      <c r="I47" s="17">
        <v>0</v>
      </c>
      <c r="J47" s="17">
        <v>0</v>
      </c>
      <c r="K47" s="17">
        <v>0</v>
      </c>
      <c r="L47" s="71">
        <v>0</v>
      </c>
      <c r="M47" s="1"/>
      <c r="N47" s="1"/>
      <c r="O47" s="1"/>
      <c r="P47" s="1"/>
      <c r="Q47" s="1"/>
      <c r="R47" s="1"/>
      <c r="S47" s="1"/>
      <c r="T47" s="1"/>
    </row>
    <row r="48" spans="1:20" ht="15.75" customHeight="1">
      <c r="A48" s="68">
        <v>41</v>
      </c>
      <c r="B48" s="15" t="s">
        <v>47</v>
      </c>
      <c r="C48" s="17">
        <v>27029</v>
      </c>
      <c r="D48" s="17">
        <v>27</v>
      </c>
      <c r="E48" s="17">
        <v>75777</v>
      </c>
      <c r="F48" s="20">
        <v>2.2690000000000001</v>
      </c>
      <c r="G48" s="17">
        <v>3748.2536117999994</v>
      </c>
      <c r="H48" s="17">
        <v>0</v>
      </c>
      <c r="I48" s="17">
        <v>0</v>
      </c>
      <c r="J48" s="17">
        <v>0</v>
      </c>
      <c r="K48" s="17">
        <v>0</v>
      </c>
      <c r="L48" s="71">
        <v>0</v>
      </c>
      <c r="M48" s="1"/>
      <c r="N48" s="1"/>
      <c r="O48" s="1"/>
      <c r="P48" s="1"/>
      <c r="Q48" s="1"/>
      <c r="R48" s="1"/>
      <c r="S48" s="1"/>
      <c r="T48" s="1"/>
    </row>
    <row r="49" spans="1:20" ht="15.75" customHeight="1">
      <c r="A49" s="68">
        <v>42</v>
      </c>
      <c r="B49" s="15" t="s">
        <v>48</v>
      </c>
      <c r="C49" s="17">
        <v>0</v>
      </c>
      <c r="D49" s="17">
        <v>0</v>
      </c>
      <c r="E49" s="17">
        <v>0</v>
      </c>
      <c r="F49" s="17">
        <v>0</v>
      </c>
      <c r="G49" s="17">
        <v>0</v>
      </c>
      <c r="H49" s="17">
        <v>2271</v>
      </c>
      <c r="I49" s="17">
        <v>116</v>
      </c>
      <c r="J49" s="17">
        <v>302</v>
      </c>
      <c r="K49" s="17">
        <v>7.6810947999999994</v>
      </c>
      <c r="L49" s="71">
        <v>11.754592499999999</v>
      </c>
      <c r="M49" s="1"/>
      <c r="N49" s="1"/>
      <c r="O49" s="1"/>
      <c r="P49" s="1"/>
      <c r="Q49" s="1"/>
      <c r="R49" s="1"/>
      <c r="S49" s="1"/>
      <c r="T49" s="1"/>
    </row>
    <row r="50" spans="1:20" ht="15.75" customHeight="1">
      <c r="A50" s="68">
        <v>43</v>
      </c>
      <c r="B50" s="15" t="s">
        <v>49</v>
      </c>
      <c r="C50" s="17">
        <v>2777490</v>
      </c>
      <c r="D50" s="17">
        <v>28656</v>
      </c>
      <c r="E50" s="17">
        <v>18087426</v>
      </c>
      <c r="F50" s="17">
        <v>1511.00252</v>
      </c>
      <c r="G50" s="17">
        <v>427757.01075000002</v>
      </c>
      <c r="H50" s="17">
        <v>1685968</v>
      </c>
      <c r="I50" s="17">
        <v>2044055</v>
      </c>
      <c r="J50" s="17">
        <v>5047687</v>
      </c>
      <c r="K50" s="17">
        <v>85272.724740000005</v>
      </c>
      <c r="L50" s="71">
        <v>65857.022589999993</v>
      </c>
      <c r="M50" s="1"/>
      <c r="N50" s="1"/>
      <c r="O50" s="1"/>
      <c r="P50" s="1"/>
      <c r="Q50" s="1"/>
      <c r="R50" s="1"/>
      <c r="S50" s="1"/>
      <c r="T50" s="1"/>
    </row>
    <row r="51" spans="1:20" ht="15.75" customHeight="1">
      <c r="A51" s="68">
        <v>44</v>
      </c>
      <c r="B51" s="15" t="s">
        <v>50</v>
      </c>
      <c r="C51" s="17">
        <v>0</v>
      </c>
      <c r="D51" s="17">
        <v>0</v>
      </c>
      <c r="E51" s="17">
        <v>0</v>
      </c>
      <c r="F51" s="17">
        <v>0</v>
      </c>
      <c r="G51" s="17">
        <v>0</v>
      </c>
      <c r="H51" s="17">
        <v>1413979</v>
      </c>
      <c r="I51" s="17">
        <v>902960</v>
      </c>
      <c r="J51" s="17">
        <v>1407850</v>
      </c>
      <c r="K51" s="17">
        <v>22406.632663100001</v>
      </c>
      <c r="L51" s="71">
        <v>10994.021771700001</v>
      </c>
      <c r="M51" s="1"/>
      <c r="N51" s="1"/>
      <c r="O51" s="1"/>
      <c r="P51" s="1"/>
      <c r="Q51" s="1"/>
      <c r="R51" s="1"/>
      <c r="S51" s="1"/>
      <c r="T51" s="1"/>
    </row>
    <row r="52" spans="1:20" ht="15.75" customHeight="1">
      <c r="A52" s="68">
        <v>45</v>
      </c>
      <c r="B52" s="15" t="s">
        <v>51</v>
      </c>
      <c r="C52" s="17">
        <v>0</v>
      </c>
      <c r="D52" s="17">
        <v>0</v>
      </c>
      <c r="E52" s="17">
        <v>0</v>
      </c>
      <c r="F52" s="17">
        <v>0</v>
      </c>
      <c r="G52" s="17">
        <v>0</v>
      </c>
      <c r="H52" s="17">
        <v>125794</v>
      </c>
      <c r="I52" s="17">
        <v>95017</v>
      </c>
      <c r="J52" s="17">
        <v>196414</v>
      </c>
      <c r="K52" s="17">
        <v>4506.5782900000004</v>
      </c>
      <c r="L52" s="71">
        <v>3203.3221800000001</v>
      </c>
      <c r="M52" s="1"/>
      <c r="N52" s="1"/>
      <c r="O52" s="1"/>
      <c r="P52" s="1"/>
      <c r="Q52" s="1"/>
      <c r="R52" s="1"/>
      <c r="S52" s="1"/>
      <c r="T52" s="1"/>
    </row>
    <row r="53" spans="1:20" ht="15.75" customHeight="1">
      <c r="A53" s="68">
        <v>46</v>
      </c>
      <c r="B53" s="15" t="s">
        <v>52</v>
      </c>
      <c r="C53" s="17">
        <v>849245</v>
      </c>
      <c r="D53" s="17">
        <v>4066</v>
      </c>
      <c r="E53" s="17">
        <v>2348292</v>
      </c>
      <c r="F53" s="17">
        <v>288.97559510000002</v>
      </c>
      <c r="G53" s="17">
        <v>74204.8833055</v>
      </c>
      <c r="H53" s="17">
        <v>472358</v>
      </c>
      <c r="I53" s="17">
        <v>327076</v>
      </c>
      <c r="J53" s="17">
        <v>456594</v>
      </c>
      <c r="K53" s="17">
        <v>105004.8604493</v>
      </c>
      <c r="L53" s="71">
        <v>15089.845321199999</v>
      </c>
      <c r="M53" s="1"/>
      <c r="N53" s="1"/>
      <c r="O53" s="1"/>
      <c r="P53" s="1"/>
      <c r="Q53" s="1"/>
      <c r="R53" s="1"/>
      <c r="S53" s="1"/>
      <c r="T53" s="1"/>
    </row>
    <row r="54" spans="1:20" ht="12.75" customHeight="1">
      <c r="A54" s="68">
        <v>47</v>
      </c>
      <c r="B54" s="15" t="s">
        <v>53</v>
      </c>
      <c r="C54" s="17">
        <v>1310053</v>
      </c>
      <c r="D54" s="17">
        <v>6114</v>
      </c>
      <c r="E54" s="17">
        <v>4497189</v>
      </c>
      <c r="F54" s="17">
        <v>393.03728999999998</v>
      </c>
      <c r="G54" s="17">
        <v>107597.23265999999</v>
      </c>
      <c r="H54" s="17">
        <v>969018</v>
      </c>
      <c r="I54" s="17">
        <v>1643192</v>
      </c>
      <c r="J54" s="17">
        <v>2947342</v>
      </c>
      <c r="K54" s="17">
        <v>57781.519690500005</v>
      </c>
      <c r="L54" s="71">
        <v>35340.176696199997</v>
      </c>
      <c r="M54" s="1"/>
      <c r="N54" s="1"/>
      <c r="O54" s="1"/>
      <c r="P54" s="1"/>
      <c r="Q54" s="1"/>
      <c r="R54" s="1"/>
      <c r="S54" s="1"/>
      <c r="T54" s="1"/>
    </row>
    <row r="55" spans="1:20" ht="12.75" customHeight="1">
      <c r="A55" s="68">
        <v>48</v>
      </c>
      <c r="B55" s="15" t="s">
        <v>54</v>
      </c>
      <c r="C55" s="17">
        <v>0</v>
      </c>
      <c r="D55" s="17">
        <v>0</v>
      </c>
      <c r="E55" s="17">
        <v>0</v>
      </c>
      <c r="F55" s="17">
        <v>0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71">
        <v>0</v>
      </c>
      <c r="M55" s="1"/>
      <c r="N55" s="1"/>
      <c r="O55" s="1"/>
      <c r="P55" s="1"/>
      <c r="Q55" s="1"/>
      <c r="R55" s="1"/>
      <c r="S55" s="1"/>
      <c r="T55" s="1"/>
    </row>
    <row r="56" spans="1:20" ht="15.75" customHeight="1">
      <c r="A56" s="68">
        <v>49</v>
      </c>
      <c r="B56" s="15" t="s">
        <v>55</v>
      </c>
      <c r="C56" s="17">
        <v>0</v>
      </c>
      <c r="D56" s="17">
        <v>0</v>
      </c>
      <c r="E56" s="17">
        <v>0</v>
      </c>
      <c r="F56" s="17">
        <v>0</v>
      </c>
      <c r="G56" s="17">
        <v>0</v>
      </c>
      <c r="H56" s="17">
        <v>1088158</v>
      </c>
      <c r="I56" s="17">
        <v>0</v>
      </c>
      <c r="J56" s="17">
        <v>418337</v>
      </c>
      <c r="K56" s="17">
        <v>0</v>
      </c>
      <c r="L56" s="71">
        <v>2047.5013899999999</v>
      </c>
      <c r="M56" s="1"/>
      <c r="N56" s="1"/>
      <c r="O56" s="1"/>
      <c r="P56" s="1"/>
      <c r="Q56" s="1"/>
      <c r="R56" s="1"/>
      <c r="S56" s="1"/>
      <c r="T56" s="1"/>
    </row>
    <row r="57" spans="1:20" ht="12" customHeight="1">
      <c r="A57" s="68">
        <v>50</v>
      </c>
      <c r="B57" s="15" t="s">
        <v>56</v>
      </c>
      <c r="C57" s="17">
        <v>0</v>
      </c>
      <c r="D57" s="17">
        <v>0</v>
      </c>
      <c r="E57" s="17">
        <v>0</v>
      </c>
      <c r="F57" s="17">
        <v>0</v>
      </c>
      <c r="G57" s="17">
        <v>0</v>
      </c>
      <c r="H57" s="17">
        <v>963101</v>
      </c>
      <c r="I57" s="17">
        <v>390671</v>
      </c>
      <c r="J57" s="17">
        <v>184229</v>
      </c>
      <c r="K57" s="17">
        <v>11668.2117</v>
      </c>
      <c r="L57" s="71">
        <v>1412.5282459</v>
      </c>
      <c r="M57" s="1"/>
      <c r="N57" s="1"/>
      <c r="O57" s="1"/>
      <c r="P57" s="1"/>
      <c r="Q57" s="1"/>
      <c r="R57" s="1"/>
      <c r="S57" s="1"/>
      <c r="T57" s="1"/>
    </row>
    <row r="58" spans="1:20" ht="12.75" customHeight="1">
      <c r="A58" s="68">
        <v>51</v>
      </c>
      <c r="B58" s="15" t="s">
        <v>57</v>
      </c>
      <c r="C58" s="17">
        <v>0</v>
      </c>
      <c r="D58" s="17">
        <v>0</v>
      </c>
      <c r="E58" s="17">
        <v>0</v>
      </c>
      <c r="F58" s="17">
        <v>0</v>
      </c>
      <c r="G58" s="17">
        <v>0</v>
      </c>
      <c r="H58" s="17">
        <v>30</v>
      </c>
      <c r="I58" s="17">
        <v>0</v>
      </c>
      <c r="J58" s="17">
        <v>9</v>
      </c>
      <c r="K58" s="17">
        <v>0</v>
      </c>
      <c r="L58" s="72">
        <v>9.1299999999999992E-3</v>
      </c>
      <c r="M58" s="1"/>
      <c r="N58" s="1"/>
      <c r="O58" s="1"/>
      <c r="P58" s="1"/>
      <c r="Q58" s="1"/>
      <c r="R58" s="1"/>
      <c r="S58" s="1"/>
      <c r="T58" s="1"/>
    </row>
    <row r="59" spans="1:20" ht="12.75" customHeight="1">
      <c r="A59" s="68">
        <v>52</v>
      </c>
      <c r="B59" s="15" t="s">
        <v>58</v>
      </c>
      <c r="C59" s="17">
        <v>0</v>
      </c>
      <c r="D59" s="17">
        <v>0</v>
      </c>
      <c r="E59" s="17">
        <v>0</v>
      </c>
      <c r="F59" s="17">
        <v>0</v>
      </c>
      <c r="G59" s="17">
        <v>0</v>
      </c>
      <c r="H59" s="17">
        <v>0</v>
      </c>
      <c r="I59" s="17">
        <v>0</v>
      </c>
      <c r="J59" s="17">
        <v>0</v>
      </c>
      <c r="K59" s="17">
        <v>0</v>
      </c>
      <c r="L59" s="71">
        <v>0</v>
      </c>
      <c r="M59" s="1"/>
      <c r="N59" s="1"/>
      <c r="O59" s="1"/>
      <c r="P59" s="1"/>
      <c r="Q59" s="1"/>
      <c r="R59" s="1"/>
      <c r="S59" s="1"/>
      <c r="T59" s="1"/>
    </row>
    <row r="60" spans="1:20" ht="12.75" customHeight="1">
      <c r="A60" s="68">
        <v>53</v>
      </c>
      <c r="B60" s="15" t="s">
        <v>59</v>
      </c>
      <c r="C60" s="17">
        <v>0</v>
      </c>
      <c r="D60" s="17">
        <v>0</v>
      </c>
      <c r="E60" s="17">
        <v>0</v>
      </c>
      <c r="F60" s="17">
        <v>0</v>
      </c>
      <c r="G60" s="17">
        <v>0</v>
      </c>
      <c r="H60" s="17">
        <v>283</v>
      </c>
      <c r="I60" s="17">
        <v>6</v>
      </c>
      <c r="J60" s="17">
        <v>66</v>
      </c>
      <c r="K60" s="20">
        <v>0.125</v>
      </c>
      <c r="L60" s="73">
        <v>0.40395750000000002</v>
      </c>
      <c r="M60" s="1"/>
      <c r="N60" s="1"/>
      <c r="O60" s="1"/>
      <c r="P60" s="1"/>
      <c r="Q60" s="1"/>
      <c r="R60" s="1"/>
      <c r="S60" s="1"/>
      <c r="T60" s="1"/>
    </row>
    <row r="61" spans="1:20" ht="12.75" customHeight="1">
      <c r="A61" s="68">
        <v>54</v>
      </c>
      <c r="B61" s="15" t="s">
        <v>60</v>
      </c>
      <c r="C61" s="17">
        <v>0</v>
      </c>
      <c r="D61" s="17">
        <v>0</v>
      </c>
      <c r="E61" s="17">
        <v>0</v>
      </c>
      <c r="F61" s="17">
        <v>0</v>
      </c>
      <c r="G61" s="17">
        <v>0</v>
      </c>
      <c r="H61" s="17">
        <v>55998002</v>
      </c>
      <c r="I61" s="17">
        <v>2202091</v>
      </c>
      <c r="J61" s="17">
        <v>3233664</v>
      </c>
      <c r="K61" s="17">
        <v>62144.463490000002</v>
      </c>
      <c r="L61" s="71">
        <v>21461.395130000001</v>
      </c>
      <c r="M61" s="1"/>
      <c r="N61" s="1"/>
      <c r="O61" s="1"/>
      <c r="P61" s="1"/>
      <c r="Q61" s="1"/>
      <c r="R61" s="1"/>
      <c r="S61" s="1"/>
      <c r="T61" s="1"/>
    </row>
    <row r="62" spans="1:20" ht="12.75" customHeight="1">
      <c r="A62" s="68">
        <v>55</v>
      </c>
      <c r="B62" s="15" t="s">
        <v>61</v>
      </c>
      <c r="C62" s="17">
        <v>0</v>
      </c>
      <c r="D62" s="17">
        <v>0</v>
      </c>
      <c r="E62" s="17">
        <v>0</v>
      </c>
      <c r="F62" s="17">
        <v>0</v>
      </c>
      <c r="G62" s="17">
        <v>0</v>
      </c>
      <c r="H62" s="17">
        <v>1255400</v>
      </c>
      <c r="I62" s="17">
        <v>704519</v>
      </c>
      <c r="J62" s="17">
        <v>387752</v>
      </c>
      <c r="K62" s="17">
        <v>39973.238440000001</v>
      </c>
      <c r="L62" s="71">
        <v>6641.8218699999998</v>
      </c>
      <c r="M62" s="1"/>
      <c r="N62" s="1"/>
      <c r="O62" s="1"/>
      <c r="P62" s="1"/>
      <c r="Q62" s="1"/>
      <c r="R62" s="1"/>
      <c r="S62" s="1"/>
      <c r="T62" s="1"/>
    </row>
    <row r="63" spans="1:20" ht="12.75" customHeight="1">
      <c r="A63" s="68">
        <v>56</v>
      </c>
      <c r="B63" s="15" t="s">
        <v>62</v>
      </c>
      <c r="C63" s="17">
        <v>0</v>
      </c>
      <c r="D63" s="17">
        <v>0</v>
      </c>
      <c r="E63" s="17">
        <v>0</v>
      </c>
      <c r="F63" s="17">
        <v>0</v>
      </c>
      <c r="G63" s="17">
        <v>0</v>
      </c>
      <c r="H63" s="17">
        <v>121074</v>
      </c>
      <c r="I63" s="17">
        <v>90528</v>
      </c>
      <c r="J63" s="17">
        <v>64191</v>
      </c>
      <c r="K63" s="17">
        <v>4398.2553500000004</v>
      </c>
      <c r="L63" s="71">
        <v>1064.387551</v>
      </c>
      <c r="M63" s="1"/>
      <c r="N63" s="1"/>
      <c r="O63" s="1"/>
      <c r="P63" s="1"/>
      <c r="Q63" s="1"/>
      <c r="R63" s="1"/>
      <c r="S63" s="1"/>
      <c r="T63" s="1"/>
    </row>
    <row r="64" spans="1:20" ht="12.75" customHeight="1">
      <c r="A64" s="68">
        <v>57</v>
      </c>
      <c r="B64" s="15" t="s">
        <v>63</v>
      </c>
      <c r="C64" s="17">
        <v>0</v>
      </c>
      <c r="D64" s="17">
        <v>0</v>
      </c>
      <c r="E64" s="17">
        <v>0</v>
      </c>
      <c r="F64" s="17">
        <v>0</v>
      </c>
      <c r="G64" s="17">
        <v>0</v>
      </c>
      <c r="H64" s="17">
        <v>1938494</v>
      </c>
      <c r="I64" s="17">
        <v>923965</v>
      </c>
      <c r="J64" s="17">
        <v>50064</v>
      </c>
      <c r="K64" s="17">
        <v>35074.667479999996</v>
      </c>
      <c r="L64" s="71">
        <v>439.40073999999998</v>
      </c>
      <c r="M64" s="1"/>
      <c r="N64" s="1"/>
      <c r="O64" s="1"/>
      <c r="P64" s="1"/>
      <c r="Q64" s="1"/>
      <c r="R64" s="1"/>
      <c r="S64" s="1"/>
      <c r="T64" s="1"/>
    </row>
    <row r="65" spans="1:20" ht="12.75" customHeight="1">
      <c r="A65" s="68">
        <v>58</v>
      </c>
      <c r="B65" s="15" t="s">
        <v>64</v>
      </c>
      <c r="C65" s="17">
        <v>0</v>
      </c>
      <c r="D65" s="17">
        <v>0</v>
      </c>
      <c r="E65" s="17">
        <v>0</v>
      </c>
      <c r="F65" s="17">
        <v>0</v>
      </c>
      <c r="G65" s="17">
        <v>0</v>
      </c>
      <c r="H65" s="17">
        <v>637431</v>
      </c>
      <c r="I65" s="17">
        <v>909641</v>
      </c>
      <c r="J65" s="17">
        <v>206232</v>
      </c>
      <c r="K65" s="17">
        <v>19589.238000000001</v>
      </c>
      <c r="L65" s="71">
        <v>3836</v>
      </c>
      <c r="M65" s="1"/>
      <c r="N65" s="1"/>
      <c r="O65" s="1"/>
      <c r="P65" s="1"/>
      <c r="Q65" s="1"/>
      <c r="R65" s="1"/>
      <c r="S65" s="1"/>
      <c r="T65" s="1"/>
    </row>
    <row r="66" spans="1:20" ht="12.75" customHeight="1">
      <c r="A66" s="68">
        <v>59</v>
      </c>
      <c r="B66" s="15" t="s">
        <v>65</v>
      </c>
      <c r="C66" s="17">
        <v>0</v>
      </c>
      <c r="D66" s="17">
        <v>0</v>
      </c>
      <c r="E66" s="17">
        <v>0</v>
      </c>
      <c r="F66" s="17">
        <v>0</v>
      </c>
      <c r="G66" s="17">
        <v>0</v>
      </c>
      <c r="H66" s="17">
        <v>1523759</v>
      </c>
      <c r="I66" s="17">
        <v>939005</v>
      </c>
      <c r="J66" s="17">
        <v>161149</v>
      </c>
      <c r="K66" s="17">
        <v>53460.170109999999</v>
      </c>
      <c r="L66" s="71">
        <v>1387.6768271000001</v>
      </c>
      <c r="M66" s="1"/>
      <c r="N66" s="1"/>
      <c r="O66" s="1"/>
      <c r="P66" s="1"/>
      <c r="Q66" s="1"/>
      <c r="R66" s="1"/>
      <c r="S66" s="1"/>
      <c r="T66" s="1"/>
    </row>
    <row r="67" spans="1:20" ht="12.75" customHeight="1">
      <c r="A67" s="68">
        <v>60</v>
      </c>
      <c r="B67" s="15" t="s">
        <v>66</v>
      </c>
      <c r="C67" s="17">
        <v>0</v>
      </c>
      <c r="D67" s="17">
        <v>0</v>
      </c>
      <c r="E67" s="17">
        <v>0</v>
      </c>
      <c r="F67" s="17">
        <v>0</v>
      </c>
      <c r="G67" s="17">
        <v>0</v>
      </c>
      <c r="H67" s="17">
        <v>1119517</v>
      </c>
      <c r="I67" s="17">
        <v>566186</v>
      </c>
      <c r="J67" s="17">
        <v>95442</v>
      </c>
      <c r="K67" s="17">
        <v>30023.495999999999</v>
      </c>
      <c r="L67" s="71">
        <v>1030.8385800000001</v>
      </c>
      <c r="M67" s="1"/>
      <c r="N67" s="1"/>
      <c r="O67" s="1"/>
      <c r="P67" s="1"/>
      <c r="Q67" s="1"/>
      <c r="R67" s="1"/>
      <c r="S67" s="1"/>
      <c r="T67" s="1"/>
    </row>
    <row r="68" spans="1:20" ht="12.75" customHeight="1">
      <c r="A68" s="68">
        <v>61</v>
      </c>
      <c r="B68" s="15" t="s">
        <v>67</v>
      </c>
      <c r="C68" s="17">
        <v>0</v>
      </c>
      <c r="D68" s="17">
        <v>0</v>
      </c>
      <c r="E68" s="17">
        <v>0</v>
      </c>
      <c r="F68" s="17">
        <v>0</v>
      </c>
      <c r="G68" s="17">
        <v>0</v>
      </c>
      <c r="H68" s="17">
        <v>113876</v>
      </c>
      <c r="I68" s="17">
        <v>18950</v>
      </c>
      <c r="J68" s="17">
        <v>12569</v>
      </c>
      <c r="K68" s="17">
        <v>690.28372999999999</v>
      </c>
      <c r="L68" s="71">
        <v>111.09861289999999</v>
      </c>
      <c r="M68" s="1"/>
      <c r="N68" s="1"/>
      <c r="O68" s="1"/>
      <c r="P68" s="1"/>
      <c r="Q68" s="1"/>
      <c r="R68" s="1"/>
      <c r="S68" s="1"/>
      <c r="T68" s="1"/>
    </row>
    <row r="69" spans="1:20" ht="12.75" customHeight="1">
      <c r="A69" s="68">
        <v>62</v>
      </c>
      <c r="B69" s="15" t="s">
        <v>68</v>
      </c>
      <c r="C69" s="17">
        <v>0</v>
      </c>
      <c r="D69" s="17">
        <v>0</v>
      </c>
      <c r="E69" s="17">
        <v>0</v>
      </c>
      <c r="F69" s="17">
        <v>0</v>
      </c>
      <c r="G69" s="17">
        <v>0</v>
      </c>
      <c r="H69" s="17">
        <v>29810</v>
      </c>
      <c r="I69" s="17">
        <v>35468</v>
      </c>
      <c r="J69" s="17">
        <v>27940</v>
      </c>
      <c r="K69" s="17">
        <v>1164.0811200000001</v>
      </c>
      <c r="L69" s="74">
        <v>325.84089469999998</v>
      </c>
      <c r="M69" s="1"/>
      <c r="N69" s="1"/>
      <c r="O69" s="1"/>
      <c r="P69" s="1"/>
      <c r="Q69" s="1"/>
      <c r="R69" s="1"/>
      <c r="S69" s="1"/>
      <c r="T69" s="1"/>
    </row>
    <row r="70" spans="1:20" ht="12.75" customHeight="1">
      <c r="A70" s="68">
        <v>63</v>
      </c>
      <c r="B70" s="15" t="s">
        <v>69</v>
      </c>
      <c r="C70" s="17">
        <v>0</v>
      </c>
      <c r="D70" s="17">
        <v>0</v>
      </c>
      <c r="E70" s="17">
        <v>0</v>
      </c>
      <c r="F70" s="17">
        <v>0</v>
      </c>
      <c r="G70" s="17">
        <v>0</v>
      </c>
      <c r="H70" s="17">
        <v>5132660</v>
      </c>
      <c r="I70" s="17">
        <v>2654590</v>
      </c>
      <c r="J70" s="17">
        <v>485282</v>
      </c>
      <c r="K70" s="17">
        <v>113244.18749</v>
      </c>
      <c r="L70" s="71">
        <v>4729.3583799999997</v>
      </c>
      <c r="M70" s="1"/>
      <c r="N70" s="1"/>
      <c r="O70" s="1"/>
      <c r="P70" s="1"/>
      <c r="Q70" s="1"/>
      <c r="R70" s="1"/>
      <c r="S70" s="1"/>
      <c r="T70" s="1"/>
    </row>
    <row r="71" spans="1:20" ht="12.75" customHeight="1">
      <c r="A71" s="68">
        <v>64</v>
      </c>
      <c r="B71" s="15" t="s">
        <v>70</v>
      </c>
      <c r="C71" s="17">
        <v>0</v>
      </c>
      <c r="D71" s="17">
        <v>0</v>
      </c>
      <c r="E71" s="17">
        <v>0</v>
      </c>
      <c r="F71" s="17">
        <v>0</v>
      </c>
      <c r="G71" s="17">
        <v>0</v>
      </c>
      <c r="H71" s="17">
        <v>355691</v>
      </c>
      <c r="I71" s="17">
        <v>150415</v>
      </c>
      <c r="J71" s="17">
        <v>50781</v>
      </c>
      <c r="K71" s="17">
        <v>4458.5735400000003</v>
      </c>
      <c r="L71" s="71">
        <v>501.10122999999999</v>
      </c>
      <c r="M71" s="23"/>
      <c r="N71" s="23"/>
      <c r="O71" s="23"/>
      <c r="P71" s="23"/>
      <c r="Q71" s="23"/>
      <c r="R71" s="23"/>
      <c r="S71" s="23"/>
      <c r="T71" s="23"/>
    </row>
    <row r="72" spans="1:20" ht="12.75" customHeight="1">
      <c r="A72" s="76"/>
      <c r="B72" s="77" t="s">
        <v>71</v>
      </c>
      <c r="C72" s="78">
        <v>56120245</v>
      </c>
      <c r="D72" s="78">
        <v>854729</v>
      </c>
      <c r="E72" s="78">
        <v>202928825</v>
      </c>
      <c r="F72" s="78">
        <v>39999.894548599994</v>
      </c>
      <c r="G72" s="78">
        <v>6700224.7559772003</v>
      </c>
      <c r="H72" s="78">
        <v>816726429</v>
      </c>
      <c r="I72" s="78">
        <v>650886581</v>
      </c>
      <c r="J72" s="78">
        <v>458447093</v>
      </c>
      <c r="K72" s="78">
        <v>29505510.911175963</v>
      </c>
      <c r="L72" s="79">
        <v>6215352.8573358012</v>
      </c>
      <c r="M72" s="1"/>
      <c r="N72" s="1"/>
      <c r="O72" s="1"/>
      <c r="P72" s="1"/>
      <c r="Q72" s="1"/>
      <c r="R72" s="1"/>
      <c r="S72" s="1"/>
      <c r="T72" s="1"/>
    </row>
    <row r="73" spans="1:20" ht="15.75" customHeight="1">
      <c r="A73" s="125"/>
      <c r="B73" s="123"/>
      <c r="C73" s="123"/>
      <c r="D73" s="123"/>
      <c r="E73" s="123"/>
      <c r="F73" s="123"/>
      <c r="G73" s="123"/>
      <c r="H73" s="123"/>
      <c r="I73" s="123"/>
      <c r="J73" s="123"/>
      <c r="K73" s="123"/>
      <c r="L73" s="124"/>
      <c r="M73" s="1"/>
      <c r="N73" s="1"/>
      <c r="O73" s="1"/>
      <c r="P73" s="1"/>
      <c r="Q73" s="1"/>
      <c r="R73" s="1"/>
      <c r="S73" s="1"/>
      <c r="T73" s="1"/>
    </row>
    <row r="74" spans="1:20" ht="15.75" customHeight="1">
      <c r="A74" s="24">
        <v>1</v>
      </c>
      <c r="B74" s="122" t="s">
        <v>72</v>
      </c>
      <c r="C74" s="123"/>
      <c r="D74" s="123"/>
      <c r="E74" s="123"/>
      <c r="F74" s="123"/>
      <c r="G74" s="123"/>
      <c r="H74" s="123"/>
      <c r="I74" s="123"/>
      <c r="J74" s="123"/>
      <c r="K74" s="123"/>
      <c r="L74" s="124"/>
      <c r="M74" s="1"/>
      <c r="N74" s="1"/>
      <c r="O74" s="1"/>
      <c r="P74" s="1"/>
      <c r="Q74" s="1"/>
      <c r="R74" s="1"/>
      <c r="S74" s="1"/>
      <c r="T74" s="1"/>
    </row>
    <row r="75" spans="1:20" ht="15.75" customHeight="1">
      <c r="A75" s="24">
        <v>2</v>
      </c>
      <c r="B75" s="122" t="s">
        <v>73</v>
      </c>
      <c r="C75" s="123"/>
      <c r="D75" s="123"/>
      <c r="E75" s="123"/>
      <c r="F75" s="123"/>
      <c r="G75" s="123"/>
      <c r="H75" s="123"/>
      <c r="I75" s="123"/>
      <c r="J75" s="123"/>
      <c r="K75" s="123"/>
      <c r="L75" s="124"/>
      <c r="M75" s="1"/>
      <c r="N75" s="1"/>
      <c r="O75" s="1"/>
      <c r="P75" s="1"/>
      <c r="Q75" s="1"/>
      <c r="R75" s="1"/>
      <c r="S75" s="1"/>
      <c r="T75" s="1"/>
    </row>
    <row r="76" spans="1:20" ht="15.75" customHeight="1">
      <c r="A76" s="24">
        <v>3</v>
      </c>
      <c r="B76" s="122" t="s">
        <v>74</v>
      </c>
      <c r="C76" s="123"/>
      <c r="D76" s="123"/>
      <c r="E76" s="123"/>
      <c r="F76" s="123"/>
      <c r="G76" s="123"/>
      <c r="H76" s="123"/>
      <c r="I76" s="123"/>
      <c r="J76" s="123"/>
      <c r="K76" s="123"/>
      <c r="L76" s="124"/>
      <c r="M76" s="1"/>
      <c r="N76" s="1"/>
      <c r="O76" s="1"/>
      <c r="P76" s="1"/>
      <c r="Q76" s="1"/>
      <c r="R76" s="1"/>
      <c r="S76" s="1"/>
      <c r="T76" s="1"/>
    </row>
    <row r="77" spans="1:20" ht="12.75" customHeight="1">
      <c r="A77" s="24">
        <v>4</v>
      </c>
      <c r="B77" s="122" t="s">
        <v>75</v>
      </c>
      <c r="C77" s="123"/>
      <c r="D77" s="123"/>
      <c r="E77" s="123"/>
      <c r="F77" s="123"/>
      <c r="G77" s="123"/>
      <c r="H77" s="123"/>
      <c r="I77" s="123"/>
      <c r="J77" s="123"/>
      <c r="K77" s="123"/>
      <c r="L77" s="124"/>
      <c r="M77" s="1"/>
      <c r="N77" s="1"/>
      <c r="O77" s="1"/>
      <c r="P77" s="1"/>
      <c r="Q77" s="1"/>
      <c r="R77" s="1"/>
      <c r="S77" s="1"/>
      <c r="T77" s="1"/>
    </row>
    <row r="78" spans="1:20" ht="12.75" customHeight="1">
      <c r="A78" s="24">
        <v>5</v>
      </c>
      <c r="B78" s="122" t="s">
        <v>76</v>
      </c>
      <c r="C78" s="123"/>
      <c r="D78" s="123"/>
      <c r="E78" s="123"/>
      <c r="F78" s="123"/>
      <c r="G78" s="123"/>
      <c r="H78" s="123"/>
      <c r="I78" s="123"/>
      <c r="J78" s="123"/>
      <c r="K78" s="123"/>
      <c r="L78" s="124"/>
      <c r="M78" s="1"/>
      <c r="N78" s="1"/>
      <c r="O78" s="1"/>
      <c r="P78" s="1"/>
      <c r="Q78" s="1"/>
      <c r="R78" s="1"/>
      <c r="S78" s="1"/>
      <c r="T78" s="1"/>
    </row>
    <row r="79" spans="1:20" ht="12.75" customHeight="1">
      <c r="A79" s="24">
        <v>6</v>
      </c>
      <c r="B79" s="122" t="s">
        <v>77</v>
      </c>
      <c r="C79" s="123"/>
      <c r="D79" s="123"/>
      <c r="E79" s="123"/>
      <c r="F79" s="123"/>
      <c r="G79" s="123"/>
      <c r="H79" s="123"/>
      <c r="I79" s="123"/>
      <c r="J79" s="123"/>
      <c r="K79" s="123"/>
      <c r="L79" s="124"/>
      <c r="M79" s="1"/>
      <c r="N79" s="1"/>
      <c r="O79" s="1"/>
      <c r="P79" s="1"/>
      <c r="Q79" s="1"/>
      <c r="R79" s="1"/>
      <c r="S79" s="1"/>
      <c r="T79" s="1"/>
    </row>
    <row r="80" spans="1:20" ht="12.75" customHeight="1">
      <c r="A80" s="24">
        <v>7</v>
      </c>
      <c r="B80" s="122" t="s">
        <v>78</v>
      </c>
      <c r="C80" s="123"/>
      <c r="D80" s="123"/>
      <c r="E80" s="123"/>
      <c r="F80" s="123"/>
      <c r="G80" s="123"/>
      <c r="H80" s="123"/>
      <c r="I80" s="123"/>
      <c r="J80" s="123"/>
      <c r="K80" s="123"/>
      <c r="L80" s="124"/>
      <c r="M80" s="1"/>
      <c r="N80" s="1"/>
      <c r="O80" s="1"/>
      <c r="P80" s="1"/>
      <c r="Q80" s="1"/>
      <c r="R80" s="1"/>
      <c r="S80" s="1"/>
      <c r="T80" s="1"/>
    </row>
    <row r="81" spans="1:20" ht="12.75" customHeight="1">
      <c r="A81" s="24">
        <v>8</v>
      </c>
      <c r="B81" s="122" t="s">
        <v>79</v>
      </c>
      <c r="C81" s="123"/>
      <c r="D81" s="123"/>
      <c r="E81" s="123"/>
      <c r="F81" s="123"/>
      <c r="G81" s="123"/>
      <c r="H81" s="123"/>
      <c r="I81" s="123"/>
      <c r="J81" s="123"/>
      <c r="K81" s="123"/>
      <c r="L81" s="124"/>
      <c r="M81" s="1"/>
      <c r="N81" s="1"/>
      <c r="O81" s="1"/>
      <c r="P81" s="1"/>
      <c r="Q81" s="1"/>
      <c r="R81" s="1"/>
      <c r="S81" s="1"/>
      <c r="T81" s="1"/>
    </row>
    <row r="82" spans="1:20" ht="12.75" customHeight="1">
      <c r="A82" s="24">
        <v>9</v>
      </c>
      <c r="B82" s="122" t="s">
        <v>80</v>
      </c>
      <c r="C82" s="123"/>
      <c r="D82" s="123"/>
      <c r="E82" s="123"/>
      <c r="F82" s="123"/>
      <c r="G82" s="123"/>
      <c r="H82" s="123"/>
      <c r="I82" s="123"/>
      <c r="J82" s="123"/>
      <c r="K82" s="123"/>
      <c r="L82" s="124"/>
      <c r="M82" s="1"/>
      <c r="N82" s="1"/>
      <c r="O82" s="1"/>
      <c r="P82" s="1"/>
      <c r="Q82" s="1"/>
      <c r="R82" s="1"/>
      <c r="S82" s="1"/>
      <c r="T82" s="1"/>
    </row>
    <row r="83" spans="1:20" ht="12.75" customHeight="1">
      <c r="A83" s="24">
        <v>10</v>
      </c>
      <c r="B83" s="122" t="s">
        <v>81</v>
      </c>
      <c r="C83" s="123"/>
      <c r="D83" s="123"/>
      <c r="E83" s="123"/>
      <c r="F83" s="123"/>
      <c r="G83" s="123"/>
      <c r="H83" s="123"/>
      <c r="I83" s="123"/>
      <c r="J83" s="123"/>
      <c r="K83" s="123"/>
      <c r="L83" s="124"/>
      <c r="M83" s="1"/>
      <c r="N83" s="1"/>
      <c r="O83" s="1"/>
      <c r="P83" s="1"/>
      <c r="Q83" s="1"/>
      <c r="R83" s="1"/>
      <c r="S83" s="1"/>
      <c r="T83" s="1"/>
    </row>
    <row r="84" spans="1:20" ht="12.75" customHeight="1">
      <c r="A84" s="24">
        <v>11</v>
      </c>
      <c r="B84" s="122" t="s">
        <v>82</v>
      </c>
      <c r="C84" s="123"/>
      <c r="D84" s="123"/>
      <c r="E84" s="123"/>
      <c r="F84" s="123"/>
      <c r="G84" s="123"/>
      <c r="H84" s="123"/>
      <c r="I84" s="123"/>
      <c r="J84" s="123"/>
      <c r="K84" s="123"/>
      <c r="L84" s="124"/>
      <c r="M84" s="1"/>
      <c r="N84" s="1"/>
      <c r="O84" s="1"/>
      <c r="P84" s="1"/>
      <c r="Q84" s="1"/>
      <c r="R84" s="1"/>
      <c r="S84" s="1"/>
      <c r="T84" s="1"/>
    </row>
    <row r="85" spans="1:20" ht="12.75" customHeight="1">
      <c r="A85" s="24">
        <v>12</v>
      </c>
      <c r="B85" s="122" t="s">
        <v>83</v>
      </c>
      <c r="C85" s="123"/>
      <c r="D85" s="123"/>
      <c r="E85" s="123"/>
      <c r="F85" s="123"/>
      <c r="G85" s="123"/>
      <c r="H85" s="123"/>
      <c r="I85" s="123"/>
      <c r="J85" s="123"/>
      <c r="K85" s="123"/>
      <c r="L85" s="124"/>
      <c r="M85" s="1"/>
      <c r="N85" s="1"/>
      <c r="O85" s="1"/>
      <c r="P85" s="1"/>
      <c r="Q85" s="1"/>
      <c r="R85" s="1"/>
      <c r="S85" s="1"/>
      <c r="T85" s="1"/>
    </row>
    <row r="86" spans="1:20" ht="12.75" customHeight="1">
      <c r="A86" s="24">
        <v>13</v>
      </c>
      <c r="B86" s="122" t="s">
        <v>84</v>
      </c>
      <c r="C86" s="123"/>
      <c r="D86" s="123"/>
      <c r="E86" s="123"/>
      <c r="F86" s="123"/>
      <c r="G86" s="123"/>
      <c r="H86" s="123"/>
      <c r="I86" s="123"/>
      <c r="J86" s="123"/>
      <c r="K86" s="123"/>
      <c r="L86" s="124"/>
      <c r="M86" s="1"/>
      <c r="N86" s="1"/>
      <c r="O86" s="1"/>
      <c r="P86" s="1"/>
      <c r="Q86" s="1"/>
      <c r="R86" s="1"/>
      <c r="S86" s="1"/>
      <c r="T86" s="1"/>
    </row>
    <row r="87" spans="1:20" ht="15.75" customHeight="1">
      <c r="A87" s="24">
        <v>14</v>
      </c>
      <c r="B87" s="122" t="s">
        <v>85</v>
      </c>
      <c r="C87" s="123"/>
      <c r="D87" s="123"/>
      <c r="E87" s="123"/>
      <c r="F87" s="123"/>
      <c r="G87" s="123"/>
      <c r="H87" s="123"/>
      <c r="I87" s="123"/>
      <c r="J87" s="123"/>
      <c r="K87" s="123"/>
      <c r="L87" s="124"/>
      <c r="M87" s="1"/>
      <c r="N87" s="1"/>
      <c r="O87" s="1"/>
      <c r="P87" s="1"/>
      <c r="Q87" s="1"/>
      <c r="R87" s="1"/>
      <c r="S87" s="1"/>
      <c r="T87" s="1"/>
    </row>
    <row r="88" spans="1:20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ht="15.75" customHeight="1">
      <c r="A90" s="1"/>
      <c r="B90" s="1"/>
      <c r="C90" s="1"/>
      <c r="D90" s="1"/>
      <c r="E90" s="1"/>
      <c r="F90" s="1"/>
      <c r="G90" s="1"/>
      <c r="H90" s="25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ht="15.75" customHeight="1">
      <c r="A93" s="1"/>
      <c r="B93" s="1"/>
      <c r="C93" s="1"/>
      <c r="D93" s="1"/>
      <c r="E93" s="1"/>
      <c r="F93" s="1"/>
      <c r="G93" s="1"/>
      <c r="H93" s="25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  <row r="1000" spans="1:2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</row>
    <row r="1001" spans="1:20" ht="1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</row>
  </sheetData>
  <mergeCells count="15">
    <mergeCell ref="B85:L85"/>
    <mergeCell ref="B86:L86"/>
    <mergeCell ref="B87:L87"/>
    <mergeCell ref="A73:L73"/>
    <mergeCell ref="B74:L74"/>
    <mergeCell ref="B75:L75"/>
    <mergeCell ref="B76:L76"/>
    <mergeCell ref="B77:L77"/>
    <mergeCell ref="B78:L78"/>
    <mergeCell ref="B79:L79"/>
    <mergeCell ref="B80:L80"/>
    <mergeCell ref="B81:L81"/>
    <mergeCell ref="B82:L82"/>
    <mergeCell ref="B83:L83"/>
    <mergeCell ref="B84:L84"/>
  </mergeCells>
  <pageMargins left="0" right="3.937007874015748E-2" top="0.15748031496062992" bottom="0.11811023622047245" header="0" footer="0"/>
  <pageSetup paperSize="9" scale="82"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001"/>
  <sheetViews>
    <sheetView zoomScale="68" workbookViewId="0">
      <pane ySplit="6" topLeftCell="A7" activePane="bottomLeft" state="frozen"/>
      <selection pane="bottomLeft" activeCell="U15" sqref="U15"/>
    </sheetView>
  </sheetViews>
  <sheetFormatPr defaultColWidth="14.44140625" defaultRowHeight="15" customHeight="1"/>
  <cols>
    <col min="1" max="1" width="0.6640625" customWidth="1"/>
    <col min="2" max="2" width="41.88671875" customWidth="1"/>
    <col min="3" max="3" width="13.6640625" customWidth="1"/>
    <col min="4" max="4" width="10.44140625" customWidth="1"/>
    <col min="5" max="7" width="11.44140625" customWidth="1"/>
    <col min="8" max="8" width="13.6640625" customWidth="1"/>
    <col min="9" max="12" width="11.44140625" customWidth="1"/>
    <col min="13" max="20" width="8.88671875" customWidth="1"/>
  </cols>
  <sheetData>
    <row r="1" spans="1:20" ht="12.75" customHeight="1">
      <c r="A1" s="18"/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</row>
    <row r="2" spans="1:20" ht="12.75" customHeight="1">
      <c r="A2" s="18"/>
      <c r="B2" s="75" t="s">
        <v>138</v>
      </c>
      <c r="C2" s="28" t="s">
        <v>141</v>
      </c>
      <c r="D2" s="28" t="s">
        <v>142</v>
      </c>
      <c r="E2" s="28" t="s">
        <v>143</v>
      </c>
      <c r="F2" s="28" t="s">
        <v>144</v>
      </c>
      <c r="G2" s="28" t="s">
        <v>145</v>
      </c>
      <c r="H2" s="28" t="s">
        <v>146</v>
      </c>
      <c r="I2" s="28" t="s">
        <v>147</v>
      </c>
      <c r="J2" s="28" t="s">
        <v>148</v>
      </c>
      <c r="K2" s="28" t="s">
        <v>149</v>
      </c>
      <c r="L2" s="28" t="s">
        <v>150</v>
      </c>
      <c r="M2" s="18"/>
      <c r="N2" s="18"/>
      <c r="O2" s="18"/>
      <c r="P2" s="18"/>
      <c r="Q2" s="18"/>
      <c r="R2" s="18"/>
      <c r="S2" s="18"/>
      <c r="T2" s="18"/>
    </row>
    <row r="3" spans="1:20" ht="12.75" customHeight="1">
      <c r="A3" s="18"/>
      <c r="B3" s="65" t="s">
        <v>86</v>
      </c>
      <c r="C3" s="3"/>
      <c r="D3" s="3"/>
      <c r="E3" s="3"/>
      <c r="F3" s="3"/>
      <c r="G3" s="3"/>
      <c r="H3" s="3"/>
      <c r="I3" s="3"/>
      <c r="J3" s="3"/>
      <c r="K3" s="3"/>
      <c r="L3" s="69"/>
      <c r="M3" s="18"/>
      <c r="N3" s="18"/>
      <c r="O3" s="18"/>
      <c r="P3" s="18"/>
      <c r="Q3" s="18"/>
      <c r="R3" s="18"/>
      <c r="S3" s="18"/>
      <c r="T3" s="18"/>
    </row>
    <row r="4" spans="1:20" ht="37.5" customHeight="1">
      <c r="A4" s="18"/>
      <c r="B4" s="80" t="s">
        <v>2</v>
      </c>
      <c r="C4" s="27" t="s">
        <v>4</v>
      </c>
      <c r="D4" s="28"/>
      <c r="E4" s="28"/>
      <c r="F4" s="28"/>
      <c r="G4" s="26"/>
      <c r="H4" s="27" t="s">
        <v>5</v>
      </c>
      <c r="I4" s="28"/>
      <c r="J4" s="28"/>
      <c r="K4" s="28"/>
      <c r="L4" s="28"/>
      <c r="M4" s="18"/>
      <c r="N4" s="18"/>
      <c r="O4" s="18"/>
      <c r="P4" s="18"/>
      <c r="Q4" s="18"/>
      <c r="R4" s="18"/>
      <c r="S4" s="18"/>
      <c r="T4" s="18"/>
    </row>
    <row r="5" spans="1:20" ht="28.5" customHeight="1">
      <c r="A5" s="18"/>
      <c r="B5" s="67"/>
      <c r="C5" s="5" t="s">
        <v>152</v>
      </c>
      <c r="D5" s="7" t="s">
        <v>153</v>
      </c>
      <c r="E5" s="4" t="s">
        <v>154</v>
      </c>
      <c r="F5" s="9" t="s">
        <v>155</v>
      </c>
      <c r="G5" s="4" t="s">
        <v>156</v>
      </c>
      <c r="H5" s="5" t="s">
        <v>157</v>
      </c>
      <c r="I5" s="7" t="s">
        <v>158</v>
      </c>
      <c r="J5" s="4" t="s">
        <v>159</v>
      </c>
      <c r="K5" s="9" t="s">
        <v>160</v>
      </c>
      <c r="L5" s="69" t="s">
        <v>161</v>
      </c>
      <c r="M5" s="18"/>
      <c r="N5" s="18"/>
      <c r="O5" s="18"/>
      <c r="P5" s="18"/>
      <c r="Q5" s="18"/>
      <c r="R5" s="18"/>
      <c r="S5" s="18"/>
      <c r="T5" s="18"/>
    </row>
    <row r="6" spans="1:20" ht="12.75" customHeight="1">
      <c r="A6" s="18"/>
      <c r="B6" s="67"/>
      <c r="C6" s="10"/>
      <c r="D6" s="11" t="s">
        <v>6</v>
      </c>
      <c r="E6" s="11" t="s">
        <v>3</v>
      </c>
      <c r="F6" s="12" t="s">
        <v>6</v>
      </c>
      <c r="G6" s="12" t="s">
        <v>3</v>
      </c>
      <c r="H6" s="10"/>
      <c r="I6" s="11" t="s">
        <v>6</v>
      </c>
      <c r="J6" s="11" t="s">
        <v>3</v>
      </c>
      <c r="K6" s="13" t="s">
        <v>6</v>
      </c>
      <c r="L6" s="70" t="s">
        <v>3</v>
      </c>
      <c r="M6" s="18"/>
      <c r="N6" s="18"/>
      <c r="O6" s="18"/>
      <c r="P6" s="18"/>
      <c r="Q6" s="18"/>
      <c r="R6" s="18"/>
      <c r="S6" s="18"/>
      <c r="T6" s="18"/>
    </row>
    <row r="7" spans="1:20" ht="12.75" customHeight="1">
      <c r="A7" s="18"/>
      <c r="B7" s="81"/>
      <c r="C7" s="11">
        <v>5</v>
      </c>
      <c r="D7" s="11">
        <v>6</v>
      </c>
      <c r="E7" s="11">
        <v>7</v>
      </c>
      <c r="F7" s="13">
        <v>8</v>
      </c>
      <c r="G7" s="13">
        <v>9</v>
      </c>
      <c r="H7" s="11">
        <v>10</v>
      </c>
      <c r="I7" s="11">
        <v>11</v>
      </c>
      <c r="J7" s="11">
        <v>12</v>
      </c>
      <c r="K7" s="13">
        <v>13</v>
      </c>
      <c r="L7" s="70">
        <v>14</v>
      </c>
      <c r="M7" s="18"/>
      <c r="N7" s="18"/>
      <c r="O7" s="18"/>
      <c r="P7" s="18"/>
      <c r="Q7" s="18"/>
      <c r="R7" s="18"/>
      <c r="S7" s="18"/>
      <c r="T7" s="18"/>
    </row>
    <row r="8" spans="1:20" ht="12.75" customHeight="1">
      <c r="A8" s="18"/>
      <c r="B8" s="81" t="s">
        <v>87</v>
      </c>
      <c r="C8" s="3"/>
      <c r="D8" s="3"/>
      <c r="E8" s="3"/>
      <c r="F8" s="3"/>
      <c r="G8" s="3"/>
      <c r="H8" s="3"/>
      <c r="I8" s="3"/>
      <c r="J8" s="3"/>
      <c r="K8" s="3"/>
      <c r="L8" s="69"/>
      <c r="M8" s="18"/>
      <c r="N8" s="18"/>
      <c r="O8" s="18"/>
      <c r="P8" s="18"/>
      <c r="Q8" s="18"/>
      <c r="R8" s="18"/>
      <c r="S8" s="18"/>
      <c r="T8" s="18"/>
    </row>
    <row r="9" spans="1:20" ht="12.75" customHeight="1">
      <c r="A9" s="18"/>
      <c r="B9" s="81" t="s">
        <v>88</v>
      </c>
      <c r="C9" s="3"/>
      <c r="D9" s="3"/>
      <c r="E9" s="3"/>
      <c r="F9" s="3"/>
      <c r="G9" s="3"/>
      <c r="H9" s="3"/>
      <c r="I9" s="3"/>
      <c r="J9" s="3"/>
      <c r="K9" s="3"/>
      <c r="L9" s="69"/>
      <c r="M9" s="18"/>
      <c r="N9" s="18"/>
      <c r="O9" s="18"/>
      <c r="P9" s="18"/>
      <c r="Q9" s="18"/>
      <c r="R9" s="18"/>
      <c r="S9" s="18"/>
      <c r="T9" s="18"/>
    </row>
    <row r="10" spans="1:20" ht="12.75" customHeight="1">
      <c r="A10" s="18"/>
      <c r="B10" s="82" t="s">
        <v>7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6808170</v>
      </c>
      <c r="I10" s="30">
        <v>5717337</v>
      </c>
      <c r="J10" s="30">
        <v>4033722</v>
      </c>
      <c r="K10" s="30">
        <v>234523</v>
      </c>
      <c r="L10" s="84">
        <v>37765</v>
      </c>
      <c r="M10" s="18"/>
      <c r="N10" s="18"/>
      <c r="O10" s="18"/>
      <c r="P10" s="18"/>
      <c r="Q10" s="18"/>
      <c r="R10" s="18"/>
      <c r="S10" s="18"/>
      <c r="T10" s="18"/>
    </row>
    <row r="11" spans="1:20" ht="12.75" customHeight="1">
      <c r="A11" s="18"/>
      <c r="B11" s="82" t="s">
        <v>8</v>
      </c>
      <c r="C11" s="30">
        <v>304310</v>
      </c>
      <c r="D11" s="30">
        <v>8679</v>
      </c>
      <c r="E11" s="30">
        <v>553227</v>
      </c>
      <c r="F11" s="30">
        <v>417.4017164</v>
      </c>
      <c r="G11" s="30">
        <v>13381.5338066</v>
      </c>
      <c r="H11" s="30">
        <v>13075284</v>
      </c>
      <c r="I11" s="30">
        <v>11574028</v>
      </c>
      <c r="J11" s="30">
        <v>7012218</v>
      </c>
      <c r="K11" s="30">
        <v>486268.09720809996</v>
      </c>
      <c r="L11" s="84">
        <v>94259.681677299988</v>
      </c>
      <c r="M11" s="18"/>
      <c r="N11" s="18"/>
      <c r="O11" s="18"/>
      <c r="P11" s="18"/>
      <c r="Q11" s="18"/>
      <c r="R11" s="18"/>
      <c r="S11" s="18"/>
      <c r="T11" s="18"/>
    </row>
    <row r="12" spans="1:20" ht="12.75" customHeight="1">
      <c r="A12" s="18"/>
      <c r="B12" s="82" t="s">
        <v>9</v>
      </c>
      <c r="C12" s="30">
        <v>458202</v>
      </c>
      <c r="D12" s="30">
        <v>14580</v>
      </c>
      <c r="E12" s="30">
        <v>1093438</v>
      </c>
      <c r="F12" s="30">
        <v>620.35699999999997</v>
      </c>
      <c r="G12" s="30">
        <v>23562.546300000002</v>
      </c>
      <c r="H12" s="30">
        <v>53624770</v>
      </c>
      <c r="I12" s="30">
        <v>29829148</v>
      </c>
      <c r="J12" s="30">
        <v>22875640</v>
      </c>
      <c r="K12" s="30">
        <v>1244649.1220385002</v>
      </c>
      <c r="L12" s="84">
        <v>287216.18117</v>
      </c>
      <c r="M12" s="18"/>
      <c r="N12" s="18"/>
      <c r="O12" s="18"/>
      <c r="P12" s="18"/>
      <c r="Q12" s="18"/>
      <c r="R12" s="18"/>
      <c r="S12" s="18"/>
      <c r="T12" s="18"/>
    </row>
    <row r="13" spans="1:20" ht="12.75" customHeight="1">
      <c r="A13" s="18"/>
      <c r="B13" s="82" t="s">
        <v>10</v>
      </c>
      <c r="C13" s="30">
        <v>166498</v>
      </c>
      <c r="D13" s="30">
        <v>15421</v>
      </c>
      <c r="E13" s="30">
        <v>414772</v>
      </c>
      <c r="F13" s="30">
        <v>877.68035729999986</v>
      </c>
      <c r="G13" s="30">
        <v>9112.1508462999991</v>
      </c>
      <c r="H13" s="30">
        <v>39598183</v>
      </c>
      <c r="I13" s="30">
        <v>20156507</v>
      </c>
      <c r="J13" s="30">
        <v>11261304</v>
      </c>
      <c r="K13" s="30">
        <v>723384.01470279996</v>
      </c>
      <c r="L13" s="84">
        <v>119490.89241</v>
      </c>
      <c r="M13" s="18"/>
      <c r="N13" s="18"/>
      <c r="O13" s="18"/>
      <c r="P13" s="18"/>
      <c r="Q13" s="18"/>
      <c r="R13" s="18"/>
      <c r="S13" s="18"/>
      <c r="T13" s="18"/>
    </row>
    <row r="14" spans="1:20" ht="12.75" customHeight="1">
      <c r="A14" s="18"/>
      <c r="B14" s="82" t="s">
        <v>11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7539193</v>
      </c>
      <c r="I14" s="30">
        <v>7986209</v>
      </c>
      <c r="J14" s="30">
        <v>5224681</v>
      </c>
      <c r="K14" s="30">
        <v>293418.23682270001</v>
      </c>
      <c r="L14" s="84">
        <v>54767.733999999997</v>
      </c>
      <c r="M14" s="18"/>
      <c r="N14" s="18"/>
      <c r="O14" s="18"/>
      <c r="P14" s="18"/>
      <c r="Q14" s="18"/>
      <c r="R14" s="18"/>
      <c r="S14" s="18"/>
      <c r="T14" s="18"/>
    </row>
    <row r="15" spans="1:20" ht="12.75" customHeight="1">
      <c r="A15" s="18"/>
      <c r="B15" s="82" t="s">
        <v>12</v>
      </c>
      <c r="C15" s="30">
        <v>523750</v>
      </c>
      <c r="D15" s="30">
        <v>54360</v>
      </c>
      <c r="E15" s="30">
        <v>821547</v>
      </c>
      <c r="F15" s="30">
        <v>2602.0345290999999</v>
      </c>
      <c r="G15" s="30">
        <v>18864.716816600001</v>
      </c>
      <c r="H15" s="30">
        <v>23769753</v>
      </c>
      <c r="I15" s="30">
        <v>24926270</v>
      </c>
      <c r="J15" s="30">
        <v>13952663</v>
      </c>
      <c r="K15" s="30">
        <v>1132012.5623122999</v>
      </c>
      <c r="L15" s="84">
        <v>177112.94661349998</v>
      </c>
      <c r="M15" s="18"/>
      <c r="N15" s="18"/>
      <c r="O15" s="18"/>
      <c r="P15" s="18"/>
      <c r="Q15" s="18"/>
      <c r="R15" s="18"/>
      <c r="S15" s="18"/>
      <c r="T15" s="18"/>
    </row>
    <row r="16" spans="1:20" ht="12.75" customHeight="1">
      <c r="A16" s="18"/>
      <c r="B16" s="82" t="s">
        <v>13</v>
      </c>
      <c r="C16" s="30">
        <v>88296</v>
      </c>
      <c r="D16" s="30">
        <v>1500</v>
      </c>
      <c r="E16" s="30">
        <v>131454</v>
      </c>
      <c r="F16" s="30">
        <v>70.621752200000003</v>
      </c>
      <c r="G16" s="30">
        <v>2770.8032292000003</v>
      </c>
      <c r="H16" s="30">
        <v>23974333</v>
      </c>
      <c r="I16" s="30">
        <v>12109219</v>
      </c>
      <c r="J16" s="30">
        <v>6511575</v>
      </c>
      <c r="K16" s="30">
        <v>501064.51775300002</v>
      </c>
      <c r="L16" s="84">
        <v>86468.424400000004</v>
      </c>
      <c r="M16" s="18"/>
      <c r="N16" s="18"/>
      <c r="O16" s="18"/>
      <c r="P16" s="18"/>
      <c r="Q16" s="18"/>
      <c r="R16" s="18"/>
      <c r="S16" s="18"/>
      <c r="T16" s="18"/>
    </row>
    <row r="17" spans="1:20" ht="12.75" customHeight="1">
      <c r="A17" s="18"/>
      <c r="B17" s="82" t="s">
        <v>14</v>
      </c>
      <c r="C17" s="30">
        <v>114177</v>
      </c>
      <c r="D17" s="30">
        <v>1597</v>
      </c>
      <c r="E17" s="30">
        <v>151590</v>
      </c>
      <c r="F17" s="30">
        <v>81.726794100000006</v>
      </c>
      <c r="G17" s="30">
        <v>3597.8453123000004</v>
      </c>
      <c r="H17" s="30">
        <v>8055999</v>
      </c>
      <c r="I17" s="30">
        <v>6998511</v>
      </c>
      <c r="J17" s="30">
        <v>4443044</v>
      </c>
      <c r="K17" s="30">
        <v>288626.62401990005</v>
      </c>
      <c r="L17" s="84">
        <v>52812.782850299998</v>
      </c>
      <c r="M17" s="18"/>
      <c r="N17" s="18"/>
      <c r="O17" s="18"/>
      <c r="P17" s="18"/>
      <c r="Q17" s="18"/>
      <c r="R17" s="18"/>
      <c r="S17" s="18"/>
      <c r="T17" s="18"/>
    </row>
    <row r="18" spans="1:20" ht="12.75" customHeight="1">
      <c r="A18" s="18"/>
      <c r="B18" s="82" t="s">
        <v>15</v>
      </c>
      <c r="C18" s="30">
        <v>102857</v>
      </c>
      <c r="D18" s="30">
        <v>4030</v>
      </c>
      <c r="E18" s="30">
        <v>170605</v>
      </c>
      <c r="F18" s="30">
        <v>256.18401</v>
      </c>
      <c r="G18" s="30">
        <v>3948.11744</v>
      </c>
      <c r="H18" s="30">
        <v>14585589</v>
      </c>
      <c r="I18" s="30">
        <v>23375038</v>
      </c>
      <c r="J18" s="30">
        <v>7757760</v>
      </c>
      <c r="K18" s="30">
        <v>722615.620368</v>
      </c>
      <c r="L18" s="84">
        <v>95423.427731699994</v>
      </c>
      <c r="M18" s="18"/>
      <c r="N18" s="18"/>
      <c r="O18" s="18"/>
      <c r="P18" s="18"/>
      <c r="Q18" s="18"/>
      <c r="R18" s="18"/>
      <c r="S18" s="18"/>
      <c r="T18" s="18"/>
    </row>
    <row r="19" spans="1:20" ht="12.75" customHeight="1">
      <c r="A19" s="18"/>
      <c r="B19" s="82" t="s">
        <v>16</v>
      </c>
      <c r="C19" s="30">
        <v>60116</v>
      </c>
      <c r="D19" s="30">
        <v>1487</v>
      </c>
      <c r="E19" s="30">
        <v>92306</v>
      </c>
      <c r="F19" s="30">
        <v>60.002600000000001</v>
      </c>
      <c r="G19" s="30">
        <v>1733.1601499999999</v>
      </c>
      <c r="H19" s="30">
        <v>17211040</v>
      </c>
      <c r="I19" s="30">
        <v>13257767</v>
      </c>
      <c r="J19" s="30">
        <v>5271474</v>
      </c>
      <c r="K19" s="30">
        <v>520830.24800000002</v>
      </c>
      <c r="L19" s="84">
        <v>67698.555070000002</v>
      </c>
      <c r="M19" s="18"/>
      <c r="N19" s="18"/>
      <c r="O19" s="18"/>
      <c r="P19" s="18"/>
      <c r="Q19" s="18"/>
      <c r="R19" s="18"/>
      <c r="S19" s="18"/>
      <c r="T19" s="18"/>
    </row>
    <row r="20" spans="1:20" ht="12.75" customHeight="1">
      <c r="A20" s="18"/>
      <c r="B20" s="82" t="s">
        <v>17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11526734</v>
      </c>
      <c r="I20" s="30">
        <v>5493421</v>
      </c>
      <c r="J20" s="30">
        <v>3946117</v>
      </c>
      <c r="K20" s="30">
        <v>240798.79916</v>
      </c>
      <c r="L20" s="84">
        <v>47070.876429999997</v>
      </c>
      <c r="M20" s="18"/>
      <c r="N20" s="18"/>
      <c r="O20" s="18"/>
      <c r="P20" s="18"/>
      <c r="Q20" s="18"/>
      <c r="R20" s="18"/>
      <c r="S20" s="18"/>
      <c r="T20" s="18"/>
    </row>
    <row r="21" spans="1:20" ht="12.75" customHeight="1">
      <c r="A21" s="18"/>
      <c r="B21" s="82" t="s">
        <v>18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2717347</v>
      </c>
      <c r="I21" s="30">
        <v>1582215</v>
      </c>
      <c r="J21" s="30">
        <v>946611</v>
      </c>
      <c r="K21" s="30">
        <v>67243.929999999993</v>
      </c>
      <c r="L21" s="84">
        <v>13436.3389248</v>
      </c>
      <c r="M21" s="18"/>
      <c r="N21" s="18"/>
      <c r="O21" s="18"/>
      <c r="P21" s="18"/>
      <c r="Q21" s="18"/>
      <c r="R21" s="18"/>
      <c r="S21" s="18"/>
      <c r="T21" s="18"/>
    </row>
    <row r="22" spans="1:20" ht="12.75" customHeight="1">
      <c r="A22" s="18"/>
      <c r="B22" s="82" t="s">
        <v>19</v>
      </c>
      <c r="C22" s="30">
        <v>345980</v>
      </c>
      <c r="D22" s="30">
        <v>3996</v>
      </c>
      <c r="E22" s="30">
        <v>604968</v>
      </c>
      <c r="F22" s="30">
        <v>109.27502749999999</v>
      </c>
      <c r="G22" s="30">
        <v>12680.070760499999</v>
      </c>
      <c r="H22" s="30">
        <v>24148858</v>
      </c>
      <c r="I22" s="30">
        <v>25404744</v>
      </c>
      <c r="J22" s="30">
        <v>14697291</v>
      </c>
      <c r="K22" s="30">
        <v>1167010.8634625999</v>
      </c>
      <c r="L22" s="84">
        <v>211699.12060279999</v>
      </c>
      <c r="M22" s="18"/>
      <c r="N22" s="18"/>
      <c r="O22" s="18"/>
      <c r="P22" s="18"/>
      <c r="Q22" s="18"/>
      <c r="R22" s="18"/>
      <c r="S22" s="18"/>
      <c r="T22" s="18"/>
    </row>
    <row r="23" spans="1:20" ht="12.75" customHeight="1">
      <c r="A23" s="18"/>
      <c r="B23" s="82" t="s">
        <v>20</v>
      </c>
      <c r="C23" s="30">
        <v>46613</v>
      </c>
      <c r="D23" s="30">
        <v>2345</v>
      </c>
      <c r="E23" s="30">
        <v>183775</v>
      </c>
      <c r="F23" s="30">
        <v>103.90772</v>
      </c>
      <c r="G23" s="30">
        <v>4040.6332699999998</v>
      </c>
      <c r="H23" s="30">
        <v>9785412</v>
      </c>
      <c r="I23" s="30">
        <v>9313525</v>
      </c>
      <c r="J23" s="30">
        <v>5666785</v>
      </c>
      <c r="K23" s="30">
        <v>382897.86608000001</v>
      </c>
      <c r="L23" s="84">
        <v>65500.633419999998</v>
      </c>
      <c r="M23" s="18"/>
      <c r="N23" s="18"/>
      <c r="O23" s="18"/>
      <c r="P23" s="18"/>
      <c r="Q23" s="18"/>
      <c r="R23" s="18"/>
      <c r="S23" s="18"/>
      <c r="T23" s="18"/>
    </row>
    <row r="24" spans="1:20" ht="12.75" customHeight="1">
      <c r="A24" s="18"/>
      <c r="B24" s="82" t="s">
        <v>21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8370067</v>
      </c>
      <c r="I24" s="30">
        <v>6458205</v>
      </c>
      <c r="J24" s="30">
        <v>3960009</v>
      </c>
      <c r="K24" s="30">
        <v>260422.4960139</v>
      </c>
      <c r="L24" s="84">
        <v>46691.731169999999</v>
      </c>
      <c r="M24" s="18"/>
      <c r="N24" s="18"/>
      <c r="O24" s="18"/>
      <c r="P24" s="18"/>
      <c r="Q24" s="18"/>
      <c r="R24" s="18"/>
      <c r="S24" s="18"/>
      <c r="T24" s="18"/>
    </row>
    <row r="25" spans="1:20" ht="12.75" customHeight="1">
      <c r="A25" s="18"/>
      <c r="B25" s="82" t="s">
        <v>22</v>
      </c>
      <c r="C25" s="30">
        <v>45542</v>
      </c>
      <c r="D25" s="30">
        <v>3002</v>
      </c>
      <c r="E25" s="30">
        <v>212140</v>
      </c>
      <c r="F25" s="30">
        <v>155.27187359999999</v>
      </c>
      <c r="G25" s="30">
        <v>5216.8059905999999</v>
      </c>
      <c r="H25" s="30">
        <v>20637015</v>
      </c>
      <c r="I25" s="30">
        <v>28353800</v>
      </c>
      <c r="J25" s="30">
        <v>10649265</v>
      </c>
      <c r="K25" s="30">
        <v>916553.27485000005</v>
      </c>
      <c r="L25" s="84">
        <v>118522.17243299999</v>
      </c>
      <c r="M25" s="18"/>
      <c r="N25" s="18"/>
      <c r="O25" s="18"/>
      <c r="P25" s="18"/>
      <c r="Q25" s="18"/>
      <c r="R25" s="18"/>
      <c r="S25" s="18"/>
      <c r="T25" s="18"/>
    </row>
    <row r="26" spans="1:20" ht="12.75" customHeight="1">
      <c r="A26" s="18"/>
      <c r="B26" s="82" t="s">
        <v>23</v>
      </c>
      <c r="C26" s="30">
        <v>7655</v>
      </c>
      <c r="D26" s="30">
        <v>221</v>
      </c>
      <c r="E26" s="30">
        <v>16091</v>
      </c>
      <c r="F26" s="30">
        <v>8.73</v>
      </c>
      <c r="G26" s="30">
        <v>301.83909820000002</v>
      </c>
      <c r="H26" s="30">
        <v>9256780</v>
      </c>
      <c r="I26" s="30">
        <v>4949429</v>
      </c>
      <c r="J26" s="30">
        <v>2480624</v>
      </c>
      <c r="K26" s="30">
        <v>231102.59242</v>
      </c>
      <c r="L26" s="84">
        <v>31140.645410000001</v>
      </c>
      <c r="M26" s="18"/>
      <c r="N26" s="18"/>
      <c r="O26" s="18"/>
      <c r="P26" s="18"/>
      <c r="Q26" s="18"/>
      <c r="R26" s="18"/>
      <c r="S26" s="18"/>
      <c r="T26" s="18"/>
    </row>
    <row r="27" spans="1:20" ht="12.75" customHeight="1">
      <c r="A27" s="18"/>
      <c r="B27" s="82" t="s">
        <v>24</v>
      </c>
      <c r="C27" s="30">
        <v>36114</v>
      </c>
      <c r="D27" s="30">
        <v>651</v>
      </c>
      <c r="E27" s="30">
        <v>127275</v>
      </c>
      <c r="F27" s="30">
        <v>33.188000000000002</v>
      </c>
      <c r="G27" s="30">
        <v>3089.9872044000663</v>
      </c>
      <c r="H27" s="30">
        <v>12575525</v>
      </c>
      <c r="I27" s="30">
        <v>8670561</v>
      </c>
      <c r="J27" s="30">
        <v>5900465</v>
      </c>
      <c r="K27" s="30">
        <v>397289.44941949996</v>
      </c>
      <c r="L27" s="84">
        <v>78147.808379300055</v>
      </c>
      <c r="M27" s="18"/>
      <c r="N27" s="18"/>
      <c r="O27" s="18"/>
      <c r="P27" s="18"/>
      <c r="Q27" s="18"/>
      <c r="R27" s="18"/>
      <c r="S27" s="18"/>
      <c r="T27" s="18"/>
    </row>
    <row r="28" spans="1:20" ht="12.75" customHeight="1">
      <c r="A28" s="18"/>
      <c r="B28" s="82" t="s">
        <v>25</v>
      </c>
      <c r="C28" s="30">
        <v>10458089</v>
      </c>
      <c r="D28" s="30">
        <v>140256</v>
      </c>
      <c r="E28" s="30">
        <v>34830409</v>
      </c>
      <c r="F28" s="30">
        <v>5471.9940999999999</v>
      </c>
      <c r="G28" s="30">
        <v>1066670.97003</v>
      </c>
      <c r="H28" s="30">
        <v>276834397</v>
      </c>
      <c r="I28" s="30">
        <v>194144902</v>
      </c>
      <c r="J28" s="30">
        <v>120343002</v>
      </c>
      <c r="K28" s="30">
        <v>9955362.4719799999</v>
      </c>
      <c r="L28" s="84">
        <v>1663679.2781999002</v>
      </c>
      <c r="M28" s="18"/>
      <c r="N28" s="18"/>
      <c r="O28" s="18"/>
      <c r="P28" s="18"/>
      <c r="Q28" s="18"/>
      <c r="R28" s="18"/>
      <c r="S28" s="18"/>
      <c r="T28" s="18"/>
    </row>
    <row r="29" spans="1:20" ht="12.75" customHeight="1">
      <c r="A29" s="18"/>
      <c r="B29" s="83" t="s">
        <v>89</v>
      </c>
      <c r="C29" s="3"/>
      <c r="D29" s="3"/>
      <c r="E29" s="3"/>
      <c r="F29" s="3"/>
      <c r="G29" s="3"/>
      <c r="H29" s="3"/>
      <c r="I29" s="3"/>
      <c r="J29" s="3"/>
      <c r="K29" s="3"/>
      <c r="L29" s="69"/>
      <c r="M29" s="18"/>
      <c r="N29" s="18"/>
      <c r="O29" s="18"/>
      <c r="P29" s="18"/>
      <c r="Q29" s="18"/>
      <c r="R29" s="18"/>
      <c r="S29" s="18"/>
      <c r="T29" s="18"/>
    </row>
    <row r="30" spans="1:20" ht="12.75" customHeight="1">
      <c r="A30" s="18"/>
      <c r="B30" s="82" t="s">
        <v>26</v>
      </c>
      <c r="C30" s="16">
        <v>6916566</v>
      </c>
      <c r="D30" s="30">
        <v>58437</v>
      </c>
      <c r="E30" s="30">
        <v>15838636</v>
      </c>
      <c r="F30" s="30">
        <v>2781.7539710000001</v>
      </c>
      <c r="G30" s="30">
        <v>637565.65656000003</v>
      </c>
      <c r="H30" s="30">
        <v>24440098</v>
      </c>
      <c r="I30" s="30">
        <v>27283471</v>
      </c>
      <c r="J30" s="30">
        <v>27027228</v>
      </c>
      <c r="K30" s="30">
        <v>1400643.6308776999</v>
      </c>
      <c r="L30" s="84">
        <v>411568.32639</v>
      </c>
      <c r="M30" s="18"/>
      <c r="N30" s="18"/>
      <c r="O30" s="18"/>
      <c r="P30" s="18"/>
      <c r="Q30" s="18"/>
      <c r="R30" s="18"/>
      <c r="S30" s="18"/>
      <c r="T30" s="18"/>
    </row>
    <row r="31" spans="1:20" ht="12.75" customHeight="1">
      <c r="A31" s="18"/>
      <c r="B31" s="82" t="s">
        <v>27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3597144</v>
      </c>
      <c r="I31" s="30">
        <v>2351021</v>
      </c>
      <c r="J31" s="30">
        <v>1047242</v>
      </c>
      <c r="K31" s="30">
        <v>89307.952359999996</v>
      </c>
      <c r="L31" s="84">
        <v>16317.238148300001</v>
      </c>
      <c r="M31" s="18"/>
      <c r="N31" s="18"/>
      <c r="O31" s="18"/>
      <c r="P31" s="18"/>
      <c r="Q31" s="18"/>
      <c r="R31" s="18"/>
      <c r="S31" s="18"/>
      <c r="T31" s="18"/>
    </row>
    <row r="32" spans="1:20" ht="12.75" customHeight="1">
      <c r="A32" s="18"/>
      <c r="B32" s="82" t="s">
        <v>28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695794</v>
      </c>
      <c r="I32" s="30">
        <v>489519</v>
      </c>
      <c r="J32" s="30">
        <v>274895</v>
      </c>
      <c r="K32" s="30">
        <v>19992.3869275</v>
      </c>
      <c r="L32" s="84">
        <v>3513.3457332999997</v>
      </c>
      <c r="M32" s="18"/>
      <c r="N32" s="18"/>
      <c r="O32" s="18"/>
      <c r="P32" s="18"/>
      <c r="Q32" s="18"/>
      <c r="R32" s="18"/>
      <c r="S32" s="18"/>
      <c r="T32" s="18"/>
    </row>
    <row r="33" spans="1:20" ht="12.75" customHeight="1">
      <c r="A33" s="18"/>
      <c r="B33" s="82" t="s">
        <v>29</v>
      </c>
      <c r="C33" s="30">
        <v>6759</v>
      </c>
      <c r="D33" s="30">
        <v>229</v>
      </c>
      <c r="E33" s="30">
        <v>18468</v>
      </c>
      <c r="F33" s="30">
        <v>6.0065176000000005</v>
      </c>
      <c r="G33" s="30">
        <v>482.28557189999998</v>
      </c>
      <c r="H33" s="30">
        <v>2013155</v>
      </c>
      <c r="I33" s="30">
        <v>2540655</v>
      </c>
      <c r="J33" s="30">
        <v>1564414</v>
      </c>
      <c r="K33" s="30">
        <v>118919.33149489999</v>
      </c>
      <c r="L33" s="84">
        <v>19297.707816599999</v>
      </c>
      <c r="M33" s="18"/>
      <c r="N33" s="18"/>
      <c r="O33" s="18"/>
      <c r="P33" s="18"/>
      <c r="Q33" s="18"/>
      <c r="R33" s="18"/>
      <c r="S33" s="18"/>
      <c r="T33" s="18"/>
    </row>
    <row r="34" spans="1:20" ht="12.75" customHeight="1">
      <c r="A34" s="18"/>
      <c r="B34" s="82" t="s">
        <v>30</v>
      </c>
      <c r="C34" s="30">
        <v>26535</v>
      </c>
      <c r="D34" s="30">
        <v>822</v>
      </c>
      <c r="E34" s="30">
        <v>70402</v>
      </c>
      <c r="F34" s="30">
        <v>53.024270000000001</v>
      </c>
      <c r="G34" s="30">
        <v>736.98005000000001</v>
      </c>
      <c r="H34" s="30">
        <v>731160</v>
      </c>
      <c r="I34" s="30">
        <v>486400</v>
      </c>
      <c r="J34" s="30">
        <v>571408</v>
      </c>
      <c r="K34" s="30">
        <v>28387.917519999999</v>
      </c>
      <c r="L34" s="84">
        <v>12694.29587</v>
      </c>
      <c r="M34" s="18"/>
      <c r="N34" s="18"/>
      <c r="O34" s="18"/>
      <c r="P34" s="18"/>
      <c r="Q34" s="18"/>
      <c r="R34" s="18"/>
      <c r="S34" s="18"/>
      <c r="T34" s="18"/>
    </row>
    <row r="35" spans="1:20" ht="12.75" customHeight="1">
      <c r="A35" s="18"/>
      <c r="B35" s="82" t="s">
        <v>31</v>
      </c>
      <c r="C35" s="30">
        <v>6140</v>
      </c>
      <c r="D35" s="30">
        <v>436</v>
      </c>
      <c r="E35" s="30">
        <v>22719</v>
      </c>
      <c r="F35" s="31">
        <v>6.6223200000000002</v>
      </c>
      <c r="G35" s="30">
        <v>410.09149350000001</v>
      </c>
      <c r="H35" s="30">
        <v>475991</v>
      </c>
      <c r="I35" s="30">
        <v>538909</v>
      </c>
      <c r="J35" s="30">
        <v>289190</v>
      </c>
      <c r="K35" s="30">
        <v>17942.7273527</v>
      </c>
      <c r="L35" s="84">
        <v>3789.9758054000004</v>
      </c>
      <c r="M35" s="18"/>
      <c r="N35" s="18"/>
      <c r="O35" s="18"/>
      <c r="P35" s="18"/>
      <c r="Q35" s="18"/>
      <c r="R35" s="18"/>
      <c r="S35" s="18"/>
      <c r="T35" s="18"/>
    </row>
    <row r="36" spans="1:20" ht="12.75" customHeight="1">
      <c r="A36" s="18"/>
      <c r="B36" s="82" t="s">
        <v>32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7605163</v>
      </c>
      <c r="I36" s="30">
        <v>8430181</v>
      </c>
      <c r="J36" s="30">
        <v>6083774</v>
      </c>
      <c r="K36" s="30">
        <v>378494.05088</v>
      </c>
      <c r="L36" s="84">
        <v>80213.512606100005</v>
      </c>
      <c r="M36" s="18"/>
      <c r="N36" s="18"/>
      <c r="O36" s="18"/>
      <c r="P36" s="18"/>
      <c r="Q36" s="18"/>
      <c r="R36" s="18"/>
      <c r="S36" s="18"/>
      <c r="T36" s="18"/>
    </row>
    <row r="37" spans="1:20" ht="12.75" customHeight="1">
      <c r="A37" s="18"/>
      <c r="B37" s="82" t="s">
        <v>33</v>
      </c>
      <c r="C37" s="30">
        <v>14394269</v>
      </c>
      <c r="D37" s="30">
        <v>201524</v>
      </c>
      <c r="E37" s="30">
        <v>54681860</v>
      </c>
      <c r="F37" s="30">
        <v>11598.785947599999</v>
      </c>
      <c r="G37" s="30">
        <v>1797807.4040497004</v>
      </c>
      <c r="H37" s="30">
        <v>31802923</v>
      </c>
      <c r="I37" s="30">
        <v>40583316</v>
      </c>
      <c r="J37" s="30">
        <v>51455677</v>
      </c>
      <c r="K37" s="30">
        <v>2118256.7005205001</v>
      </c>
      <c r="L37" s="84">
        <v>734943.21810010006</v>
      </c>
      <c r="M37" s="18"/>
      <c r="N37" s="18"/>
      <c r="O37" s="18"/>
      <c r="P37" s="18"/>
      <c r="Q37" s="18"/>
      <c r="R37" s="18"/>
      <c r="S37" s="18"/>
      <c r="T37" s="18"/>
    </row>
    <row r="38" spans="1:20" ht="12.75" customHeight="1">
      <c r="A38" s="18"/>
      <c r="B38" s="82" t="s">
        <v>34</v>
      </c>
      <c r="C38" s="30">
        <v>8971011</v>
      </c>
      <c r="D38" s="30">
        <v>52754</v>
      </c>
      <c r="E38" s="30">
        <v>28913884</v>
      </c>
      <c r="F38" s="30">
        <v>2653.68588</v>
      </c>
      <c r="G38" s="30">
        <v>911235.36739000003</v>
      </c>
      <c r="H38" s="30">
        <v>46020059</v>
      </c>
      <c r="I38" s="30">
        <v>32458827</v>
      </c>
      <c r="J38" s="30">
        <v>38858996</v>
      </c>
      <c r="K38" s="30">
        <v>1706912.4844500001</v>
      </c>
      <c r="L38" s="84">
        <v>570035.82431000005</v>
      </c>
      <c r="M38" s="18"/>
      <c r="N38" s="18"/>
      <c r="O38" s="18"/>
      <c r="P38" s="18"/>
      <c r="Q38" s="18"/>
      <c r="R38" s="18"/>
      <c r="S38" s="18"/>
      <c r="T38" s="18"/>
    </row>
    <row r="39" spans="1:20" ht="12.75" customHeight="1">
      <c r="A39" s="18"/>
      <c r="B39" s="82" t="s">
        <v>35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2005396</v>
      </c>
      <c r="I39" s="30">
        <v>2479261</v>
      </c>
      <c r="J39" s="30">
        <v>1773095</v>
      </c>
      <c r="K39" s="30">
        <v>84617.150439999998</v>
      </c>
      <c r="L39" s="84">
        <v>17495.424722</v>
      </c>
      <c r="M39" s="18"/>
      <c r="N39" s="18"/>
      <c r="O39" s="18"/>
      <c r="P39" s="18"/>
      <c r="Q39" s="18"/>
      <c r="R39" s="18"/>
      <c r="S39" s="18"/>
      <c r="T39" s="18"/>
    </row>
    <row r="40" spans="1:20" ht="12.75" customHeight="1">
      <c r="A40" s="18"/>
      <c r="B40" s="82" t="s">
        <v>36</v>
      </c>
      <c r="C40" s="30">
        <v>1332592</v>
      </c>
      <c r="D40" s="30">
        <v>17189</v>
      </c>
      <c r="E40" s="30">
        <v>3524620</v>
      </c>
      <c r="F40" s="30">
        <v>900.24589540000011</v>
      </c>
      <c r="G40" s="30">
        <v>253362.62317439998</v>
      </c>
      <c r="H40" s="30">
        <v>5492109</v>
      </c>
      <c r="I40" s="30">
        <v>4177231</v>
      </c>
      <c r="J40" s="30">
        <v>3002056</v>
      </c>
      <c r="K40" s="30">
        <v>187700.57076349997</v>
      </c>
      <c r="L40" s="84">
        <v>48094.692159999999</v>
      </c>
      <c r="M40" s="18"/>
      <c r="N40" s="18"/>
      <c r="O40" s="18"/>
      <c r="P40" s="18"/>
      <c r="Q40" s="18"/>
      <c r="R40" s="18"/>
      <c r="S40" s="18"/>
      <c r="T40" s="18"/>
    </row>
    <row r="41" spans="1:20" ht="12.75" customHeight="1">
      <c r="A41" s="18"/>
      <c r="B41" s="82" t="s">
        <v>37</v>
      </c>
      <c r="C41" s="30">
        <v>137846</v>
      </c>
      <c r="D41" s="30">
        <v>9366</v>
      </c>
      <c r="E41" s="30">
        <v>225437</v>
      </c>
      <c r="F41" s="30">
        <v>360.46899999999999</v>
      </c>
      <c r="G41" s="30">
        <v>9411.8820632999996</v>
      </c>
      <c r="H41" s="30">
        <v>4202488</v>
      </c>
      <c r="I41" s="30">
        <v>6596058</v>
      </c>
      <c r="J41" s="30">
        <v>1491061</v>
      </c>
      <c r="K41" s="30">
        <v>318455.38377999997</v>
      </c>
      <c r="L41" s="84">
        <v>26634.902016999997</v>
      </c>
      <c r="M41" s="18"/>
      <c r="N41" s="18"/>
      <c r="O41" s="18"/>
      <c r="P41" s="18"/>
      <c r="Q41" s="18"/>
      <c r="R41" s="18"/>
      <c r="S41" s="18"/>
      <c r="T41" s="18"/>
    </row>
    <row r="42" spans="1:20" ht="12.75" customHeight="1">
      <c r="A42" s="18"/>
      <c r="B42" s="82" t="s">
        <v>38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4636543</v>
      </c>
      <c r="I42" s="30">
        <v>4786451</v>
      </c>
      <c r="J42" s="30">
        <v>3343543</v>
      </c>
      <c r="K42" s="30">
        <v>186611.11614999999</v>
      </c>
      <c r="L42" s="84">
        <v>37670.801030000002</v>
      </c>
      <c r="M42" s="18"/>
      <c r="N42" s="18"/>
      <c r="O42" s="18"/>
      <c r="P42" s="18"/>
      <c r="Q42" s="18"/>
      <c r="R42" s="18"/>
      <c r="S42" s="18"/>
      <c r="T42" s="18"/>
    </row>
    <row r="43" spans="1:20" ht="12.75" customHeight="1">
      <c r="A43" s="18"/>
      <c r="B43" s="82" t="s">
        <v>39</v>
      </c>
      <c r="C43" s="30">
        <v>2974</v>
      </c>
      <c r="D43" s="30">
        <v>199</v>
      </c>
      <c r="E43" s="30">
        <v>9313</v>
      </c>
      <c r="F43" s="30">
        <v>7.0384000000000002</v>
      </c>
      <c r="G43" s="30">
        <v>724.21698000000004</v>
      </c>
      <c r="H43" s="30">
        <v>3917739</v>
      </c>
      <c r="I43" s="30">
        <v>5518295</v>
      </c>
      <c r="J43" s="30">
        <v>2975395</v>
      </c>
      <c r="K43" s="30">
        <v>247900.29222999999</v>
      </c>
      <c r="L43" s="84">
        <v>42811.529569999999</v>
      </c>
      <c r="M43" s="18"/>
      <c r="N43" s="18"/>
      <c r="O43" s="18"/>
      <c r="P43" s="18"/>
      <c r="Q43" s="18"/>
      <c r="R43" s="18"/>
      <c r="S43" s="18"/>
      <c r="T43" s="18"/>
    </row>
    <row r="44" spans="1:20" ht="12.75" customHeight="1">
      <c r="A44" s="18"/>
      <c r="B44" s="82" t="s">
        <v>40</v>
      </c>
      <c r="C44" s="30">
        <v>2315950</v>
      </c>
      <c r="D44" s="30">
        <v>37761</v>
      </c>
      <c r="E44" s="30">
        <v>5622850</v>
      </c>
      <c r="F44" s="30">
        <v>1694.5567640000002</v>
      </c>
      <c r="G44" s="30">
        <v>165316.66365</v>
      </c>
      <c r="H44" s="30">
        <v>14744309</v>
      </c>
      <c r="I44" s="30">
        <v>9074898</v>
      </c>
      <c r="J44" s="30">
        <v>10965208</v>
      </c>
      <c r="K44" s="30">
        <v>369117.00811</v>
      </c>
      <c r="L44" s="84">
        <v>144061.52759000001</v>
      </c>
      <c r="M44" s="18"/>
      <c r="N44" s="18"/>
      <c r="O44" s="18"/>
      <c r="P44" s="18"/>
      <c r="Q44" s="18"/>
      <c r="R44" s="18"/>
      <c r="S44" s="18"/>
      <c r="T44" s="18"/>
    </row>
    <row r="45" spans="1:20" ht="12.75" customHeight="1">
      <c r="A45" s="18"/>
      <c r="B45" s="82" t="s">
        <v>41</v>
      </c>
      <c r="C45" s="30">
        <v>2619278</v>
      </c>
      <c r="D45" s="30">
        <v>109848</v>
      </c>
      <c r="E45" s="30">
        <v>8491587</v>
      </c>
      <c r="F45" s="30">
        <v>4065.2629727999997</v>
      </c>
      <c r="G45" s="30">
        <v>275473.83484099997</v>
      </c>
      <c r="H45" s="30">
        <v>933758</v>
      </c>
      <c r="I45" s="30">
        <v>755435</v>
      </c>
      <c r="J45" s="30">
        <v>636219</v>
      </c>
      <c r="K45" s="30">
        <v>29458.727086999999</v>
      </c>
      <c r="L45" s="84">
        <v>8113.6109539999998</v>
      </c>
      <c r="M45" s="18"/>
      <c r="N45" s="18"/>
      <c r="O45" s="18"/>
      <c r="P45" s="18"/>
      <c r="Q45" s="18"/>
      <c r="R45" s="18"/>
      <c r="S45" s="18"/>
      <c r="T45" s="18"/>
    </row>
    <row r="46" spans="1:20" ht="12.75" customHeight="1">
      <c r="A46" s="18"/>
      <c r="B46" s="82" t="s">
        <v>42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3187252</v>
      </c>
      <c r="I46" s="30">
        <v>3132656</v>
      </c>
      <c r="J46" s="30">
        <v>2302573</v>
      </c>
      <c r="K46" s="30">
        <v>127989.13217340001</v>
      </c>
      <c r="L46" s="84">
        <v>30560.52349</v>
      </c>
      <c r="M46" s="18"/>
      <c r="N46" s="18"/>
      <c r="O46" s="18"/>
      <c r="P46" s="18"/>
      <c r="Q46" s="18"/>
      <c r="R46" s="18"/>
      <c r="S46" s="18"/>
      <c r="T46" s="18"/>
    </row>
    <row r="47" spans="1:20" ht="12.75" customHeight="1">
      <c r="A47" s="18"/>
      <c r="B47" s="82" t="s">
        <v>43</v>
      </c>
      <c r="C47" s="30">
        <v>26071</v>
      </c>
      <c r="D47" s="30">
        <v>2714</v>
      </c>
      <c r="E47" s="30">
        <v>56675</v>
      </c>
      <c r="F47" s="30">
        <v>112.17107</v>
      </c>
      <c r="G47" s="30">
        <v>2088.8376199999998</v>
      </c>
      <c r="H47" s="30">
        <v>1758791</v>
      </c>
      <c r="I47" s="30">
        <v>5664150</v>
      </c>
      <c r="J47" s="30">
        <v>788317</v>
      </c>
      <c r="K47" s="30">
        <v>226245.03367</v>
      </c>
      <c r="L47" s="84">
        <v>11114.9174831</v>
      </c>
      <c r="M47" s="18"/>
      <c r="N47" s="18"/>
      <c r="O47" s="18"/>
      <c r="P47" s="18"/>
      <c r="Q47" s="18"/>
      <c r="R47" s="18"/>
      <c r="S47" s="18"/>
      <c r="T47" s="18"/>
    </row>
    <row r="48" spans="1:20" ht="12.75" customHeight="1">
      <c r="A48" s="18"/>
      <c r="B48" s="82" t="s">
        <v>44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1412640</v>
      </c>
      <c r="I48" s="30">
        <v>871212</v>
      </c>
      <c r="J48" s="30">
        <v>383293</v>
      </c>
      <c r="K48" s="30">
        <v>39950.809912099998</v>
      </c>
      <c r="L48" s="84">
        <v>5473.0279096000004</v>
      </c>
      <c r="M48" s="18"/>
      <c r="N48" s="18"/>
      <c r="O48" s="18"/>
      <c r="P48" s="18"/>
      <c r="Q48" s="18"/>
      <c r="R48" s="18"/>
      <c r="S48" s="18"/>
      <c r="T48" s="18"/>
    </row>
    <row r="49" spans="1:20" ht="12.75" customHeight="1">
      <c r="A49" s="18"/>
      <c r="B49" s="82" t="s">
        <v>45</v>
      </c>
      <c r="C49" s="30">
        <v>871438</v>
      </c>
      <c r="D49" s="30">
        <v>16097</v>
      </c>
      <c r="E49" s="30">
        <v>2321516</v>
      </c>
      <c r="F49" s="30">
        <v>652.3584932</v>
      </c>
      <c r="G49" s="30">
        <v>61553.197091000002</v>
      </c>
      <c r="H49" s="30">
        <v>2900543</v>
      </c>
      <c r="I49" s="30">
        <v>3193552</v>
      </c>
      <c r="J49" s="30">
        <v>3254225</v>
      </c>
      <c r="K49" s="30">
        <v>134954.98477430001</v>
      </c>
      <c r="L49" s="84">
        <v>46444.901059999997</v>
      </c>
      <c r="M49" s="18"/>
      <c r="N49" s="18"/>
      <c r="O49" s="18"/>
      <c r="P49" s="18"/>
      <c r="Q49" s="18"/>
      <c r="R49" s="18"/>
      <c r="S49" s="18"/>
      <c r="T49" s="18"/>
    </row>
    <row r="50" spans="1:20" ht="12.75" customHeight="1">
      <c r="A50" s="18"/>
      <c r="B50" s="83" t="s">
        <v>90</v>
      </c>
      <c r="C50" s="3"/>
      <c r="D50" s="3"/>
      <c r="E50" s="3"/>
      <c r="F50" s="3"/>
      <c r="G50" s="3"/>
      <c r="H50" s="3"/>
      <c r="I50" s="3"/>
      <c r="J50" s="3"/>
      <c r="K50" s="3"/>
      <c r="L50" s="69"/>
      <c r="M50" s="18"/>
      <c r="N50" s="18"/>
      <c r="O50" s="18"/>
      <c r="P50" s="18"/>
      <c r="Q50" s="18"/>
      <c r="R50" s="18"/>
      <c r="S50" s="18"/>
      <c r="T50" s="18"/>
    </row>
    <row r="51" spans="1:20" ht="12.75" customHeight="1">
      <c r="A51" s="18"/>
      <c r="B51" s="82" t="s">
        <v>46</v>
      </c>
      <c r="C51" s="30">
        <v>1694323</v>
      </c>
      <c r="D51" s="30">
        <v>3087</v>
      </c>
      <c r="E51" s="30">
        <v>7458334</v>
      </c>
      <c r="F51" s="30">
        <v>232.56200000000001</v>
      </c>
      <c r="G51" s="30">
        <v>413568.41382690001</v>
      </c>
      <c r="H51" s="30">
        <v>0</v>
      </c>
      <c r="I51" s="30">
        <v>0</v>
      </c>
      <c r="J51" s="30">
        <v>0</v>
      </c>
      <c r="K51" s="30">
        <v>0</v>
      </c>
      <c r="L51" s="84">
        <v>0</v>
      </c>
      <c r="M51" s="18"/>
      <c r="N51" s="18"/>
      <c r="O51" s="18"/>
      <c r="P51" s="18"/>
      <c r="Q51" s="18"/>
      <c r="R51" s="18"/>
      <c r="S51" s="18"/>
      <c r="T51" s="18"/>
    </row>
    <row r="52" spans="1:20" ht="12.75" customHeight="1">
      <c r="A52" s="18"/>
      <c r="B52" s="82" t="s">
        <v>47</v>
      </c>
      <c r="C52" s="30">
        <v>27367</v>
      </c>
      <c r="D52" s="30">
        <v>9</v>
      </c>
      <c r="E52" s="30">
        <v>74800</v>
      </c>
      <c r="F52" s="32">
        <v>0.70499999999999996</v>
      </c>
      <c r="G52" s="30">
        <v>3811.0376980000001</v>
      </c>
      <c r="H52" s="30">
        <v>0</v>
      </c>
      <c r="I52" s="30">
        <v>0</v>
      </c>
      <c r="J52" s="30">
        <v>0</v>
      </c>
      <c r="K52" s="30">
        <v>0</v>
      </c>
      <c r="L52" s="84">
        <v>0</v>
      </c>
      <c r="M52" s="18"/>
      <c r="N52" s="18"/>
      <c r="O52" s="18"/>
      <c r="P52" s="18"/>
      <c r="Q52" s="18"/>
      <c r="R52" s="18"/>
      <c r="S52" s="18"/>
      <c r="T52" s="18"/>
    </row>
    <row r="53" spans="1:20" ht="12.75" customHeight="1">
      <c r="A53" s="18"/>
      <c r="B53" s="82" t="s">
        <v>48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2261</v>
      </c>
      <c r="I53" s="30">
        <v>132</v>
      </c>
      <c r="J53" s="30">
        <v>283</v>
      </c>
      <c r="K53" s="30">
        <v>8.7688392999999998</v>
      </c>
      <c r="L53" s="84">
        <v>11.799617400000001</v>
      </c>
      <c r="M53" s="18"/>
      <c r="N53" s="18"/>
      <c r="O53" s="18"/>
      <c r="P53" s="18"/>
      <c r="Q53" s="18"/>
      <c r="R53" s="18"/>
      <c r="S53" s="18"/>
      <c r="T53" s="18"/>
    </row>
    <row r="54" spans="1:20" ht="12.75" customHeight="1">
      <c r="A54" s="18"/>
      <c r="B54" s="82" t="s">
        <v>49</v>
      </c>
      <c r="C54" s="30">
        <v>2796864</v>
      </c>
      <c r="D54" s="30">
        <v>26714</v>
      </c>
      <c r="E54" s="30">
        <v>16404433</v>
      </c>
      <c r="F54" s="30">
        <v>1388.054265</v>
      </c>
      <c r="G54" s="30">
        <v>382243.7671</v>
      </c>
      <c r="H54" s="30">
        <v>1696101</v>
      </c>
      <c r="I54" s="30">
        <v>1970048</v>
      </c>
      <c r="J54" s="30">
        <v>4762608</v>
      </c>
      <c r="K54" s="30">
        <v>83235.468340000007</v>
      </c>
      <c r="L54" s="84">
        <v>59244.502410000001</v>
      </c>
      <c r="M54" s="18"/>
      <c r="N54" s="18"/>
      <c r="O54" s="18"/>
      <c r="P54" s="18"/>
      <c r="Q54" s="18"/>
      <c r="R54" s="18"/>
      <c r="S54" s="18"/>
      <c r="T54" s="18"/>
    </row>
    <row r="55" spans="1:20" ht="12.75" customHeight="1">
      <c r="A55" s="18"/>
      <c r="B55" s="82" t="s">
        <v>50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1454397</v>
      </c>
      <c r="I55" s="30">
        <v>897555</v>
      </c>
      <c r="J55" s="30">
        <v>1355262</v>
      </c>
      <c r="K55" s="30">
        <v>23047.149766999999</v>
      </c>
      <c r="L55" s="84">
        <v>10778.9703673</v>
      </c>
      <c r="M55" s="18"/>
      <c r="N55" s="18"/>
      <c r="O55" s="18"/>
      <c r="P55" s="18"/>
      <c r="Q55" s="18"/>
      <c r="R55" s="18"/>
      <c r="S55" s="18"/>
      <c r="T55" s="18"/>
    </row>
    <row r="56" spans="1:20" ht="12.75" customHeight="1">
      <c r="A56" s="18"/>
      <c r="B56" s="82" t="s">
        <v>51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124894</v>
      </c>
      <c r="I56" s="30">
        <v>88663</v>
      </c>
      <c r="J56" s="30">
        <v>182788</v>
      </c>
      <c r="K56" s="30">
        <v>4285.2313100000001</v>
      </c>
      <c r="L56" s="84">
        <v>2781.3987999999999</v>
      </c>
      <c r="M56" s="18"/>
      <c r="N56" s="18"/>
      <c r="O56" s="18"/>
      <c r="P56" s="18"/>
      <c r="Q56" s="18"/>
      <c r="R56" s="18"/>
      <c r="S56" s="18"/>
      <c r="T56" s="18"/>
    </row>
    <row r="57" spans="1:20" ht="12.75" customHeight="1">
      <c r="A57" s="18"/>
      <c r="B57" s="82" t="s">
        <v>52</v>
      </c>
      <c r="C57" s="30">
        <v>863798</v>
      </c>
      <c r="D57" s="30">
        <v>3931</v>
      </c>
      <c r="E57" s="30">
        <v>2255376</v>
      </c>
      <c r="F57" s="30">
        <v>264.28852979999999</v>
      </c>
      <c r="G57" s="30">
        <v>72061.448361700008</v>
      </c>
      <c r="H57" s="30">
        <v>475356</v>
      </c>
      <c r="I57" s="30">
        <v>305146</v>
      </c>
      <c r="J57" s="30">
        <v>421679</v>
      </c>
      <c r="K57" s="30">
        <v>132669.20423870001</v>
      </c>
      <c r="L57" s="84">
        <v>13263.036673699999</v>
      </c>
      <c r="M57" s="18"/>
      <c r="N57" s="18"/>
      <c r="O57" s="18"/>
      <c r="P57" s="18"/>
      <c r="Q57" s="18"/>
      <c r="R57" s="18"/>
      <c r="S57" s="18"/>
      <c r="T57" s="18"/>
    </row>
    <row r="58" spans="1:20" ht="12.75" customHeight="1">
      <c r="A58" s="18"/>
      <c r="B58" s="82" t="s">
        <v>53</v>
      </c>
      <c r="C58" s="30">
        <v>1390110</v>
      </c>
      <c r="D58" s="30">
        <v>5426</v>
      </c>
      <c r="E58" s="30">
        <v>4106451</v>
      </c>
      <c r="F58" s="30">
        <v>337.77050000000003</v>
      </c>
      <c r="G58" s="30">
        <v>95484.538610000003</v>
      </c>
      <c r="H58" s="30">
        <v>975113</v>
      </c>
      <c r="I58" s="30">
        <v>1586296</v>
      </c>
      <c r="J58" s="30">
        <v>2896366</v>
      </c>
      <c r="K58" s="30">
        <v>56712.406238599993</v>
      </c>
      <c r="L58" s="84">
        <v>34134.916684700001</v>
      </c>
      <c r="M58" s="18"/>
      <c r="N58" s="18"/>
      <c r="O58" s="18"/>
      <c r="P58" s="18"/>
      <c r="Q58" s="18"/>
      <c r="R58" s="18"/>
      <c r="S58" s="18"/>
      <c r="T58" s="18"/>
    </row>
    <row r="59" spans="1:20" ht="12.75" customHeight="1">
      <c r="A59" s="18"/>
      <c r="B59" s="83" t="s">
        <v>91</v>
      </c>
      <c r="C59" s="3"/>
      <c r="D59" s="3"/>
      <c r="E59" s="3"/>
      <c r="F59" s="3"/>
      <c r="G59" s="3"/>
      <c r="H59" s="3"/>
      <c r="I59" s="3"/>
      <c r="J59" s="3"/>
      <c r="K59" s="3"/>
      <c r="L59" s="69"/>
      <c r="M59" s="18"/>
      <c r="N59" s="18"/>
      <c r="O59" s="18"/>
      <c r="P59" s="18"/>
      <c r="Q59" s="18"/>
      <c r="R59" s="18"/>
      <c r="S59" s="18"/>
      <c r="T59" s="18"/>
    </row>
    <row r="60" spans="1:20" ht="12.75" customHeight="1">
      <c r="A60" s="18"/>
      <c r="B60" s="82" t="s">
        <v>55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1118052</v>
      </c>
      <c r="I60" s="30">
        <v>0</v>
      </c>
      <c r="J60" s="30">
        <v>345442</v>
      </c>
      <c r="K60" s="30">
        <v>0</v>
      </c>
      <c r="L60" s="84">
        <v>1788.3430159</v>
      </c>
      <c r="M60" s="18"/>
      <c r="N60" s="18"/>
      <c r="O60" s="18"/>
      <c r="P60" s="18"/>
      <c r="Q60" s="18"/>
      <c r="R60" s="18"/>
      <c r="S60" s="18"/>
      <c r="T60" s="18"/>
    </row>
    <row r="61" spans="1:20" ht="12" customHeight="1">
      <c r="A61" s="18"/>
      <c r="B61" s="82" t="s">
        <v>56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1048415</v>
      </c>
      <c r="I61" s="30">
        <v>406122</v>
      </c>
      <c r="J61" s="30">
        <v>181391</v>
      </c>
      <c r="K61" s="30">
        <v>12317.629440000001</v>
      </c>
      <c r="L61" s="84">
        <v>1478.5049168999999</v>
      </c>
      <c r="M61" s="18"/>
      <c r="N61" s="18"/>
      <c r="O61" s="18"/>
      <c r="P61" s="18"/>
      <c r="Q61" s="18"/>
      <c r="R61" s="18"/>
      <c r="S61" s="18"/>
      <c r="T61" s="18"/>
    </row>
    <row r="62" spans="1:20" ht="12.75" customHeight="1">
      <c r="A62" s="18"/>
      <c r="B62" s="82" t="s">
        <v>57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30</v>
      </c>
      <c r="I62" s="30">
        <v>0</v>
      </c>
      <c r="J62" s="30">
        <v>0</v>
      </c>
      <c r="K62" s="30">
        <v>0</v>
      </c>
      <c r="L62" s="85">
        <v>0</v>
      </c>
      <c r="M62" s="18"/>
      <c r="N62" s="18"/>
      <c r="O62" s="18"/>
      <c r="P62" s="18"/>
      <c r="Q62" s="18"/>
      <c r="R62" s="18"/>
      <c r="S62" s="18"/>
      <c r="T62" s="18"/>
    </row>
    <row r="63" spans="1:20" ht="12.75" customHeight="1">
      <c r="A63" s="18"/>
      <c r="B63" s="82" t="s">
        <v>58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84">
        <v>0</v>
      </c>
      <c r="M63" s="18"/>
      <c r="N63" s="18"/>
      <c r="O63" s="18"/>
      <c r="P63" s="18"/>
      <c r="Q63" s="18"/>
      <c r="R63" s="18"/>
      <c r="S63" s="18"/>
      <c r="T63" s="18"/>
    </row>
    <row r="64" spans="1:20" ht="12.75" customHeight="1">
      <c r="A64" s="18"/>
      <c r="B64" s="82" t="s">
        <v>59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1234</v>
      </c>
      <c r="I64" s="30">
        <v>10</v>
      </c>
      <c r="J64" s="30">
        <v>139</v>
      </c>
      <c r="K64" s="32">
        <v>0.26900000000000002</v>
      </c>
      <c r="L64" s="86">
        <v>0.79204869999999994</v>
      </c>
      <c r="M64" s="18"/>
      <c r="N64" s="18"/>
      <c r="O64" s="18"/>
      <c r="P64" s="18"/>
      <c r="Q64" s="18"/>
      <c r="R64" s="18"/>
      <c r="S64" s="18"/>
      <c r="T64" s="18"/>
    </row>
    <row r="65" spans="1:20" ht="12.75" customHeight="1">
      <c r="A65" s="18"/>
      <c r="B65" s="82" t="s">
        <v>60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56777626</v>
      </c>
      <c r="I65" s="30">
        <v>2213423</v>
      </c>
      <c r="J65" s="30">
        <v>3002659</v>
      </c>
      <c r="K65" s="30">
        <v>63392.852780000001</v>
      </c>
      <c r="L65" s="84">
        <v>20904.272939999999</v>
      </c>
      <c r="M65" s="18"/>
      <c r="N65" s="18"/>
      <c r="O65" s="18"/>
      <c r="P65" s="18"/>
      <c r="Q65" s="18"/>
      <c r="R65" s="18"/>
      <c r="S65" s="18"/>
      <c r="T65" s="18"/>
    </row>
    <row r="66" spans="1:20" ht="12.75" customHeight="1">
      <c r="A66" s="18"/>
      <c r="B66" s="83" t="s">
        <v>92</v>
      </c>
      <c r="C66" s="3"/>
      <c r="D66" s="3"/>
      <c r="E66" s="3"/>
      <c r="F66" s="3"/>
      <c r="G66" s="3"/>
      <c r="H66" s="3"/>
      <c r="I66" s="3"/>
      <c r="J66" s="3"/>
      <c r="K66" s="3"/>
      <c r="L66" s="69"/>
      <c r="M66" s="18"/>
      <c r="N66" s="18"/>
      <c r="O66" s="18"/>
      <c r="P66" s="18"/>
      <c r="Q66" s="18"/>
      <c r="R66" s="18"/>
      <c r="S66" s="18"/>
      <c r="T66" s="18"/>
    </row>
    <row r="67" spans="1:20" ht="12.75" customHeight="1">
      <c r="A67" s="18"/>
      <c r="B67" s="82" t="s">
        <v>61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1241502</v>
      </c>
      <c r="I67" s="30">
        <v>656637</v>
      </c>
      <c r="J67" s="30">
        <v>371068</v>
      </c>
      <c r="K67" s="30">
        <v>39799.764090799996</v>
      </c>
      <c r="L67" s="84">
        <v>6500.9908800000003</v>
      </c>
      <c r="M67" s="18"/>
      <c r="N67" s="18"/>
      <c r="O67" s="18"/>
      <c r="P67" s="18"/>
      <c r="Q67" s="18"/>
      <c r="R67" s="18"/>
      <c r="S67" s="18"/>
      <c r="T67" s="18"/>
    </row>
    <row r="68" spans="1:20" ht="12.75" customHeight="1">
      <c r="A68" s="18"/>
      <c r="B68" s="82" t="s">
        <v>62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124413</v>
      </c>
      <c r="I68" s="30">
        <v>86863</v>
      </c>
      <c r="J68" s="30">
        <v>62602</v>
      </c>
      <c r="K68" s="30">
        <v>4196.7353300000004</v>
      </c>
      <c r="L68" s="84">
        <v>1020.182908</v>
      </c>
      <c r="M68" s="18"/>
      <c r="N68" s="18"/>
      <c r="O68" s="18"/>
      <c r="P68" s="18"/>
      <c r="Q68" s="18"/>
      <c r="R68" s="18"/>
      <c r="S68" s="18"/>
      <c r="T68" s="18"/>
    </row>
    <row r="69" spans="1:20" ht="12.75" customHeight="1">
      <c r="A69" s="18"/>
      <c r="B69" s="82" t="s">
        <v>63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2032081</v>
      </c>
      <c r="I69" s="30">
        <v>989663</v>
      </c>
      <c r="J69" s="30">
        <v>56351</v>
      </c>
      <c r="K69" s="30">
        <v>38647.978439999999</v>
      </c>
      <c r="L69" s="84">
        <v>476.34062999999998</v>
      </c>
      <c r="M69" s="18"/>
      <c r="N69" s="18"/>
      <c r="O69" s="18"/>
      <c r="P69" s="18"/>
      <c r="Q69" s="18"/>
      <c r="R69" s="18"/>
      <c r="S69" s="18"/>
      <c r="T69" s="18"/>
    </row>
    <row r="70" spans="1:20" ht="12.75" customHeight="1">
      <c r="A70" s="18"/>
      <c r="B70" s="82" t="s">
        <v>64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654677</v>
      </c>
      <c r="I70" s="30">
        <v>908306</v>
      </c>
      <c r="J70" s="30">
        <v>202089</v>
      </c>
      <c r="K70" s="30">
        <v>19714.999</v>
      </c>
      <c r="L70" s="84">
        <v>3720</v>
      </c>
      <c r="M70" s="18"/>
      <c r="N70" s="18"/>
      <c r="O70" s="18"/>
      <c r="P70" s="18"/>
      <c r="Q70" s="18"/>
      <c r="R70" s="18"/>
      <c r="S70" s="18"/>
      <c r="T70" s="18"/>
    </row>
    <row r="71" spans="1:20" ht="12.75" customHeight="1">
      <c r="A71" s="18"/>
      <c r="B71" s="82" t="s">
        <v>65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1531945</v>
      </c>
      <c r="I71" s="30">
        <v>897021</v>
      </c>
      <c r="J71" s="30">
        <v>165189</v>
      </c>
      <c r="K71" s="30">
        <v>49834.401160000001</v>
      </c>
      <c r="L71" s="84">
        <v>1393.5371332</v>
      </c>
      <c r="M71" s="18"/>
      <c r="N71" s="18"/>
      <c r="O71" s="18"/>
      <c r="P71" s="18"/>
      <c r="Q71" s="18"/>
      <c r="R71" s="18"/>
      <c r="S71" s="18"/>
      <c r="T71" s="18"/>
    </row>
    <row r="72" spans="1:20" ht="12.75" customHeight="1">
      <c r="A72" s="18"/>
      <c r="B72" s="82" t="s">
        <v>66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1278718</v>
      </c>
      <c r="I72" s="30">
        <v>606880</v>
      </c>
      <c r="J72" s="30">
        <v>93534</v>
      </c>
      <c r="K72" s="30">
        <v>32703.033500000001</v>
      </c>
      <c r="L72" s="84">
        <v>1076.9978096</v>
      </c>
      <c r="M72" s="18"/>
      <c r="N72" s="18"/>
      <c r="O72" s="18"/>
      <c r="P72" s="18"/>
      <c r="Q72" s="18"/>
      <c r="R72" s="18"/>
      <c r="S72" s="18"/>
      <c r="T72" s="18"/>
    </row>
    <row r="73" spans="1:20" ht="12.75" customHeight="1">
      <c r="A73" s="18"/>
      <c r="B73" s="82" t="s">
        <v>67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120349</v>
      </c>
      <c r="I73" s="30">
        <v>20468</v>
      </c>
      <c r="J73" s="30">
        <v>13030</v>
      </c>
      <c r="K73" s="30">
        <v>758.61662000000001</v>
      </c>
      <c r="L73" s="84">
        <v>111.67721119999999</v>
      </c>
      <c r="M73" s="18"/>
      <c r="N73" s="18"/>
      <c r="O73" s="18"/>
      <c r="P73" s="18"/>
      <c r="Q73" s="18"/>
      <c r="R73" s="18"/>
      <c r="S73" s="18"/>
      <c r="T73" s="18"/>
    </row>
    <row r="74" spans="1:20" ht="12.75" customHeight="1">
      <c r="A74" s="18"/>
      <c r="B74" s="82" t="s">
        <v>68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38464</v>
      </c>
      <c r="I74" s="30">
        <v>38453</v>
      </c>
      <c r="J74" s="30">
        <v>29215</v>
      </c>
      <c r="K74" s="30">
        <v>1283.84013</v>
      </c>
      <c r="L74" s="87">
        <v>346.53728000000001</v>
      </c>
      <c r="M74" s="18"/>
      <c r="N74" s="18"/>
      <c r="O74" s="18"/>
      <c r="P74" s="18"/>
      <c r="Q74" s="18"/>
      <c r="R74" s="18"/>
      <c r="S74" s="18"/>
      <c r="T74" s="18"/>
    </row>
    <row r="75" spans="1:20" ht="12.75" customHeight="1">
      <c r="A75" s="18"/>
      <c r="B75" s="82" t="s">
        <v>69</v>
      </c>
      <c r="C75" s="30">
        <v>0</v>
      </c>
      <c r="D75" s="30">
        <v>0</v>
      </c>
      <c r="E75" s="30">
        <v>0</v>
      </c>
      <c r="F75" s="30">
        <v>0</v>
      </c>
      <c r="G75" s="30">
        <v>0</v>
      </c>
      <c r="H75" s="30">
        <v>5276815</v>
      </c>
      <c r="I75" s="30">
        <v>2619554</v>
      </c>
      <c r="J75" s="30">
        <v>466569</v>
      </c>
      <c r="K75" s="30">
        <v>112491.62095</v>
      </c>
      <c r="L75" s="84">
        <v>4754.0054</v>
      </c>
      <c r="M75" s="18"/>
      <c r="N75" s="18"/>
      <c r="O75" s="18"/>
      <c r="P75" s="18"/>
      <c r="Q75" s="18"/>
      <c r="R75" s="18"/>
      <c r="S75" s="18"/>
      <c r="T75" s="18"/>
    </row>
    <row r="76" spans="1:20" ht="12.75" customHeight="1">
      <c r="A76" s="33"/>
      <c r="B76" s="82" t="s">
        <v>70</v>
      </c>
      <c r="C76" s="30">
        <v>0</v>
      </c>
      <c r="D76" s="30">
        <v>0</v>
      </c>
      <c r="E76" s="30">
        <v>0</v>
      </c>
      <c r="F76" s="30">
        <v>0</v>
      </c>
      <c r="G76" s="30">
        <v>0</v>
      </c>
      <c r="H76" s="30">
        <v>383006</v>
      </c>
      <c r="I76" s="30">
        <v>150114</v>
      </c>
      <c r="J76" s="30">
        <v>48448</v>
      </c>
      <c r="K76" s="30">
        <v>4696.3574399999998</v>
      </c>
      <c r="L76" s="84">
        <v>510.88670000000002</v>
      </c>
      <c r="M76" s="33"/>
      <c r="N76" s="33"/>
      <c r="O76" s="33"/>
      <c r="P76" s="33"/>
      <c r="Q76" s="33"/>
      <c r="R76" s="33"/>
      <c r="S76" s="33"/>
      <c r="T76" s="33"/>
    </row>
    <row r="77" spans="1:20" ht="12.75" customHeight="1">
      <c r="A77" s="18"/>
      <c r="B77" s="88" t="s">
        <v>71</v>
      </c>
      <c r="C77" s="78">
        <v>57158090</v>
      </c>
      <c r="D77" s="78">
        <v>798668</v>
      </c>
      <c r="E77" s="78">
        <v>189500958</v>
      </c>
      <c r="F77" s="78">
        <v>37983.737276599997</v>
      </c>
      <c r="G77" s="78">
        <v>6252309.4263861002</v>
      </c>
      <c r="H77" s="78">
        <v>823022953</v>
      </c>
      <c r="I77" s="78">
        <v>616153688</v>
      </c>
      <c r="J77" s="78">
        <v>429678771</v>
      </c>
      <c r="K77" s="78">
        <v>28277727.504699308</v>
      </c>
      <c r="L77" s="79">
        <v>5784051.2270847019</v>
      </c>
      <c r="M77" s="18"/>
      <c r="N77" s="18"/>
      <c r="O77" s="18"/>
      <c r="P77" s="18"/>
      <c r="Q77" s="18"/>
      <c r="R77" s="18"/>
      <c r="S77" s="18"/>
      <c r="T77" s="18"/>
    </row>
    <row r="78" spans="1:20" ht="12.75" customHeight="1">
      <c r="A78" s="18"/>
      <c r="B78" s="126"/>
      <c r="C78" s="123"/>
      <c r="D78" s="123"/>
      <c r="E78" s="123"/>
      <c r="F78" s="123"/>
      <c r="G78" s="123"/>
      <c r="H78" s="123"/>
      <c r="I78" s="123"/>
      <c r="J78" s="123"/>
      <c r="K78" s="123"/>
      <c r="L78" s="124"/>
      <c r="M78" s="1"/>
      <c r="N78" s="18"/>
      <c r="O78" s="18"/>
      <c r="P78" s="18"/>
      <c r="Q78" s="18"/>
      <c r="R78" s="18"/>
      <c r="S78" s="18"/>
      <c r="T78" s="18"/>
    </row>
    <row r="79" spans="1:20" ht="12.75" customHeight="1">
      <c r="A79" s="18"/>
      <c r="B79" s="122" t="s">
        <v>72</v>
      </c>
      <c r="C79" s="123"/>
      <c r="D79" s="123"/>
      <c r="E79" s="123"/>
      <c r="F79" s="123"/>
      <c r="G79" s="123"/>
      <c r="H79" s="123"/>
      <c r="I79" s="123"/>
      <c r="J79" s="123"/>
      <c r="K79" s="123"/>
      <c r="L79" s="124"/>
      <c r="M79" s="1"/>
      <c r="N79" s="18"/>
      <c r="O79" s="18"/>
      <c r="P79" s="18"/>
      <c r="Q79" s="18"/>
      <c r="R79" s="18"/>
      <c r="S79" s="18"/>
      <c r="T79" s="18"/>
    </row>
    <row r="80" spans="1:20" ht="12.75" customHeight="1">
      <c r="A80" s="18"/>
      <c r="B80" s="122" t="s">
        <v>73</v>
      </c>
      <c r="C80" s="123"/>
      <c r="D80" s="123"/>
      <c r="E80" s="123"/>
      <c r="F80" s="123"/>
      <c r="G80" s="123"/>
      <c r="H80" s="123"/>
      <c r="I80" s="123"/>
      <c r="J80" s="123"/>
      <c r="K80" s="123"/>
      <c r="L80" s="124"/>
      <c r="M80" s="1"/>
      <c r="N80" s="18"/>
      <c r="O80" s="18"/>
      <c r="P80" s="18"/>
      <c r="Q80" s="18"/>
      <c r="R80" s="18"/>
      <c r="S80" s="18"/>
      <c r="T80" s="18"/>
    </row>
    <row r="81" spans="1:20" ht="12.75" customHeight="1">
      <c r="A81" s="18"/>
      <c r="B81" s="122" t="s">
        <v>74</v>
      </c>
      <c r="C81" s="123"/>
      <c r="D81" s="123"/>
      <c r="E81" s="123"/>
      <c r="F81" s="123"/>
      <c r="G81" s="123"/>
      <c r="H81" s="123"/>
      <c r="I81" s="123"/>
      <c r="J81" s="123"/>
      <c r="K81" s="123"/>
      <c r="L81" s="124"/>
      <c r="M81" s="1"/>
      <c r="N81" s="18"/>
      <c r="O81" s="18"/>
      <c r="P81" s="18"/>
      <c r="Q81" s="18"/>
      <c r="R81" s="18"/>
      <c r="S81" s="18"/>
      <c r="T81" s="18"/>
    </row>
    <row r="82" spans="1:20" ht="15" customHeight="1">
      <c r="A82" s="18"/>
      <c r="B82" s="122" t="s">
        <v>75</v>
      </c>
      <c r="C82" s="123"/>
      <c r="D82" s="123"/>
      <c r="E82" s="123"/>
      <c r="F82" s="123"/>
      <c r="G82" s="123"/>
      <c r="H82" s="123"/>
      <c r="I82" s="123"/>
      <c r="J82" s="123"/>
      <c r="K82" s="123"/>
      <c r="L82" s="124"/>
      <c r="M82" s="1"/>
      <c r="N82" s="18"/>
      <c r="O82" s="18"/>
      <c r="P82" s="18"/>
      <c r="Q82" s="18"/>
      <c r="R82" s="18"/>
      <c r="S82" s="18"/>
      <c r="T82" s="18"/>
    </row>
    <row r="83" spans="1:20" ht="15" customHeight="1">
      <c r="A83" s="18"/>
      <c r="B83" s="122" t="s">
        <v>76</v>
      </c>
      <c r="C83" s="123"/>
      <c r="D83" s="123"/>
      <c r="E83" s="123"/>
      <c r="F83" s="123"/>
      <c r="G83" s="123"/>
      <c r="H83" s="123"/>
      <c r="I83" s="123"/>
      <c r="J83" s="123"/>
      <c r="K83" s="123"/>
      <c r="L83" s="124"/>
      <c r="M83" s="1"/>
      <c r="N83" s="18"/>
      <c r="O83" s="18"/>
      <c r="P83" s="18"/>
      <c r="Q83" s="18"/>
      <c r="R83" s="18"/>
      <c r="S83" s="18"/>
      <c r="T83" s="18"/>
    </row>
    <row r="84" spans="1:20" ht="15" customHeight="1">
      <c r="A84" s="18"/>
      <c r="B84" s="122" t="s">
        <v>77</v>
      </c>
      <c r="C84" s="123"/>
      <c r="D84" s="123"/>
      <c r="E84" s="123"/>
      <c r="F84" s="123"/>
      <c r="G84" s="123"/>
      <c r="H84" s="123"/>
      <c r="I84" s="123"/>
      <c r="J84" s="123"/>
      <c r="K84" s="123"/>
      <c r="L84" s="124"/>
      <c r="M84" s="1"/>
      <c r="N84" s="18"/>
      <c r="O84" s="18"/>
      <c r="P84" s="18"/>
      <c r="Q84" s="18"/>
      <c r="R84" s="18"/>
      <c r="S84" s="18"/>
      <c r="T84" s="18"/>
    </row>
    <row r="85" spans="1:20" ht="15" customHeight="1">
      <c r="A85" s="18"/>
      <c r="B85" s="122" t="s">
        <v>78</v>
      </c>
      <c r="C85" s="123"/>
      <c r="D85" s="123"/>
      <c r="E85" s="123"/>
      <c r="F85" s="123"/>
      <c r="G85" s="123"/>
      <c r="H85" s="123"/>
      <c r="I85" s="123"/>
      <c r="J85" s="123"/>
      <c r="K85" s="123"/>
      <c r="L85" s="124"/>
      <c r="M85" s="1"/>
      <c r="N85" s="18"/>
      <c r="O85" s="18"/>
      <c r="P85" s="18"/>
      <c r="Q85" s="18"/>
      <c r="R85" s="18"/>
      <c r="S85" s="18"/>
      <c r="T85" s="18"/>
    </row>
    <row r="86" spans="1:20" ht="15" customHeight="1">
      <c r="A86" s="18"/>
      <c r="B86" s="122" t="s">
        <v>79</v>
      </c>
      <c r="C86" s="123"/>
      <c r="D86" s="123"/>
      <c r="E86" s="123"/>
      <c r="F86" s="123"/>
      <c r="G86" s="123"/>
      <c r="H86" s="123"/>
      <c r="I86" s="123"/>
      <c r="J86" s="123"/>
      <c r="K86" s="123"/>
      <c r="L86" s="124"/>
      <c r="M86" s="1"/>
      <c r="N86" s="18"/>
      <c r="O86" s="18"/>
      <c r="P86" s="18"/>
      <c r="Q86" s="18"/>
      <c r="R86" s="18"/>
      <c r="S86" s="18"/>
      <c r="T86" s="18"/>
    </row>
    <row r="87" spans="1:20" ht="15" customHeight="1">
      <c r="A87" s="18"/>
      <c r="B87" s="122" t="s">
        <v>80</v>
      </c>
      <c r="C87" s="123"/>
      <c r="D87" s="123"/>
      <c r="E87" s="123"/>
      <c r="F87" s="123"/>
      <c r="G87" s="123"/>
      <c r="H87" s="123"/>
      <c r="I87" s="123"/>
      <c r="J87" s="123"/>
      <c r="K87" s="123"/>
      <c r="L87" s="124"/>
      <c r="M87" s="1"/>
      <c r="N87" s="18"/>
      <c r="O87" s="18"/>
      <c r="P87" s="18"/>
      <c r="Q87" s="18"/>
      <c r="R87" s="18"/>
      <c r="S87" s="18"/>
      <c r="T87" s="18"/>
    </row>
    <row r="88" spans="1:20" ht="15" customHeight="1">
      <c r="A88" s="18"/>
      <c r="B88" s="122" t="s">
        <v>81</v>
      </c>
      <c r="C88" s="123"/>
      <c r="D88" s="123"/>
      <c r="E88" s="123"/>
      <c r="F88" s="123"/>
      <c r="G88" s="123"/>
      <c r="H88" s="123"/>
      <c r="I88" s="123"/>
      <c r="J88" s="123"/>
      <c r="K88" s="123"/>
      <c r="L88" s="124"/>
      <c r="M88" s="1"/>
      <c r="N88" s="18"/>
      <c r="O88" s="18"/>
      <c r="P88" s="18"/>
      <c r="Q88" s="18"/>
      <c r="R88" s="18"/>
      <c r="S88" s="18"/>
      <c r="T88" s="18"/>
    </row>
    <row r="89" spans="1:20" ht="15" customHeight="1">
      <c r="A89" s="18"/>
      <c r="B89" s="122" t="s">
        <v>82</v>
      </c>
      <c r="C89" s="123"/>
      <c r="D89" s="123"/>
      <c r="E89" s="123"/>
      <c r="F89" s="123"/>
      <c r="G89" s="123"/>
      <c r="H89" s="123"/>
      <c r="I89" s="123"/>
      <c r="J89" s="123"/>
      <c r="K89" s="123"/>
      <c r="L89" s="124"/>
      <c r="M89" s="1"/>
      <c r="N89" s="18"/>
      <c r="O89" s="18"/>
      <c r="P89" s="18"/>
      <c r="Q89" s="18"/>
      <c r="R89" s="18"/>
      <c r="S89" s="18"/>
      <c r="T89" s="18"/>
    </row>
    <row r="90" spans="1:20" ht="15" customHeight="1">
      <c r="A90" s="18"/>
      <c r="B90" s="122" t="s">
        <v>83</v>
      </c>
      <c r="C90" s="123"/>
      <c r="D90" s="123"/>
      <c r="E90" s="123"/>
      <c r="F90" s="123"/>
      <c r="G90" s="123"/>
      <c r="H90" s="123"/>
      <c r="I90" s="123"/>
      <c r="J90" s="123"/>
      <c r="K90" s="123"/>
      <c r="L90" s="124"/>
      <c r="M90" s="1"/>
      <c r="N90" s="18"/>
      <c r="O90" s="18"/>
      <c r="P90" s="18"/>
      <c r="Q90" s="18"/>
      <c r="R90" s="18"/>
      <c r="S90" s="18"/>
      <c r="T90" s="18"/>
    </row>
    <row r="91" spans="1:20" ht="15" customHeight="1">
      <c r="A91" s="18"/>
      <c r="B91" s="122" t="s">
        <v>84</v>
      </c>
      <c r="C91" s="123"/>
      <c r="D91" s="123"/>
      <c r="E91" s="123"/>
      <c r="F91" s="123"/>
      <c r="G91" s="123"/>
      <c r="H91" s="123"/>
      <c r="I91" s="123"/>
      <c r="J91" s="123"/>
      <c r="K91" s="123"/>
      <c r="L91" s="124"/>
      <c r="M91" s="1"/>
      <c r="N91" s="18"/>
      <c r="O91" s="18"/>
      <c r="P91" s="18"/>
      <c r="Q91" s="18"/>
      <c r="R91" s="18"/>
      <c r="S91" s="18"/>
      <c r="T91" s="18"/>
    </row>
    <row r="92" spans="1:20" ht="12.75" customHeight="1">
      <c r="A92" s="18"/>
      <c r="B92" s="122" t="s">
        <v>85</v>
      </c>
      <c r="C92" s="123"/>
      <c r="D92" s="123"/>
      <c r="E92" s="123"/>
      <c r="F92" s="123"/>
      <c r="G92" s="123"/>
      <c r="H92" s="123"/>
      <c r="I92" s="123"/>
      <c r="J92" s="123"/>
      <c r="K92" s="123"/>
      <c r="L92" s="124"/>
      <c r="M92" s="1"/>
      <c r="N92" s="18"/>
      <c r="O92" s="18"/>
      <c r="P92" s="18"/>
      <c r="Q92" s="18"/>
      <c r="R92" s="18"/>
      <c r="S92" s="18"/>
      <c r="T92" s="18"/>
    </row>
    <row r="93" spans="1:20" ht="12.75" customHeight="1">
      <c r="A93" s="18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8"/>
      <c r="O93" s="18"/>
      <c r="P93" s="18"/>
      <c r="Q93" s="18"/>
      <c r="R93" s="18"/>
      <c r="S93" s="18"/>
      <c r="T93" s="18"/>
    </row>
    <row r="94" spans="1:20" ht="12.75" customHeight="1">
      <c r="A94" s="18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8"/>
      <c r="O94" s="18"/>
      <c r="P94" s="18"/>
      <c r="Q94" s="18"/>
      <c r="R94" s="18"/>
      <c r="S94" s="18"/>
      <c r="T94" s="18"/>
    </row>
    <row r="95" spans="1:20" ht="12.75" customHeight="1">
      <c r="A95" s="18"/>
      <c r="B95" s="1"/>
      <c r="C95" s="1"/>
      <c r="D95" s="1"/>
      <c r="E95" s="1"/>
      <c r="F95" s="1"/>
      <c r="G95" s="1"/>
      <c r="H95" s="25"/>
      <c r="I95" s="1"/>
      <c r="J95" s="1"/>
      <c r="K95" s="1"/>
      <c r="L95" s="1"/>
      <c r="M95" s="1"/>
      <c r="N95" s="18"/>
      <c r="O95" s="18"/>
      <c r="P95" s="18"/>
      <c r="Q95" s="18"/>
      <c r="R95" s="18"/>
      <c r="S95" s="18"/>
      <c r="T95" s="18"/>
    </row>
    <row r="96" spans="1:20" ht="12.75" customHeight="1">
      <c r="A96" s="18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8"/>
      <c r="O96" s="18"/>
      <c r="P96" s="18"/>
      <c r="Q96" s="18"/>
      <c r="R96" s="18"/>
      <c r="S96" s="18"/>
      <c r="T96" s="18"/>
    </row>
    <row r="97" spans="1:20" ht="12.75" customHeight="1">
      <c r="A97" s="18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8"/>
      <c r="O97" s="18"/>
      <c r="P97" s="18"/>
      <c r="Q97" s="18"/>
      <c r="R97" s="18"/>
      <c r="S97" s="18"/>
      <c r="T97" s="18"/>
    </row>
    <row r="98" spans="1:20" ht="12.75" customHeight="1">
      <c r="A98" s="18"/>
      <c r="B98" s="1"/>
      <c r="C98" s="1"/>
      <c r="D98" s="1"/>
      <c r="E98" s="1"/>
      <c r="F98" s="1"/>
      <c r="G98" s="1"/>
      <c r="H98" s="25"/>
      <c r="I98" s="1"/>
      <c r="J98" s="1"/>
      <c r="K98" s="1"/>
      <c r="L98" s="1"/>
      <c r="M98" s="1"/>
      <c r="N98" s="18"/>
      <c r="O98" s="18"/>
      <c r="P98" s="18"/>
      <c r="Q98" s="18"/>
      <c r="R98" s="18"/>
      <c r="S98" s="18"/>
      <c r="T98" s="18"/>
    </row>
    <row r="99" spans="1:20" ht="12.75" customHeight="1">
      <c r="A99" s="18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8"/>
      <c r="O99" s="18"/>
      <c r="P99" s="18"/>
      <c r="Q99" s="18"/>
      <c r="R99" s="18"/>
      <c r="S99" s="18"/>
      <c r="T99" s="18"/>
    </row>
    <row r="100" spans="1:20" ht="12.75" customHeight="1">
      <c r="A100" s="18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8"/>
      <c r="O100" s="18"/>
      <c r="P100" s="18"/>
      <c r="Q100" s="18"/>
      <c r="R100" s="18"/>
      <c r="S100" s="18"/>
      <c r="T100" s="18"/>
    </row>
    <row r="101" spans="1:20" ht="12.75" customHeight="1">
      <c r="A101" s="18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8"/>
      <c r="O101" s="18"/>
      <c r="P101" s="18"/>
      <c r="Q101" s="18"/>
      <c r="R101" s="18"/>
      <c r="S101" s="18"/>
      <c r="T101" s="18"/>
    </row>
    <row r="102" spans="1:20" ht="12.75" customHeight="1">
      <c r="A102" s="18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8"/>
      <c r="N102" s="18"/>
      <c r="O102" s="18"/>
      <c r="P102" s="18"/>
      <c r="Q102" s="18"/>
      <c r="R102" s="18"/>
      <c r="S102" s="18"/>
      <c r="T102" s="18"/>
    </row>
    <row r="103" spans="1:20" ht="12.7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</row>
    <row r="104" spans="1:20" ht="12.7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</row>
    <row r="105" spans="1:20" ht="12.7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</row>
    <row r="106" spans="1:20" ht="12.7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</row>
    <row r="107" spans="1:20" ht="12.7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</row>
    <row r="108" spans="1:20" ht="12.7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</row>
    <row r="109" spans="1:20" ht="12.7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</row>
    <row r="110" spans="1:20" ht="12.7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</row>
    <row r="111" spans="1:20" ht="12.7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</row>
    <row r="112" spans="1:20" ht="12.7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</row>
    <row r="113" spans="1:20" ht="12.7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</row>
    <row r="114" spans="1:20" ht="12.7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</row>
    <row r="115" spans="1:20" ht="12.7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</row>
    <row r="116" spans="1:20" ht="12.7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</row>
    <row r="117" spans="1:20" ht="12.7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</row>
    <row r="118" spans="1:20" ht="12.7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</row>
    <row r="119" spans="1:20" ht="12.7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</row>
    <row r="120" spans="1:20" ht="12.7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</row>
    <row r="121" spans="1:20" ht="12.7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</row>
    <row r="122" spans="1:20" ht="12.7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</row>
    <row r="123" spans="1:20" ht="12.7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</row>
    <row r="124" spans="1:20" ht="12.7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</row>
    <row r="125" spans="1:20" ht="12.7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</row>
    <row r="126" spans="1:20" ht="12.7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</row>
    <row r="127" spans="1:20" ht="12.7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</row>
    <row r="128" spans="1:20" ht="12.7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</row>
    <row r="129" spans="1:20" ht="12.7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</row>
    <row r="130" spans="1:20" ht="12.7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</row>
    <row r="131" spans="1:20" ht="12.7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</row>
    <row r="132" spans="1:20" ht="12.7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</row>
    <row r="133" spans="1:20" ht="12.7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</row>
    <row r="134" spans="1:20" ht="12.7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</row>
    <row r="135" spans="1:20" ht="12.7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</row>
    <row r="136" spans="1:20" ht="12.7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</row>
    <row r="137" spans="1:20" ht="12.7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</row>
    <row r="138" spans="1:20" ht="12.7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</row>
    <row r="139" spans="1:20" ht="12.7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</row>
    <row r="140" spans="1:20" ht="12.7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</row>
    <row r="141" spans="1:20" ht="12.7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</row>
    <row r="142" spans="1:20" ht="12.7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</row>
    <row r="143" spans="1:20" ht="12.7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</row>
    <row r="144" spans="1:20" ht="12.7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</row>
    <row r="145" spans="1:20" ht="12.7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</row>
    <row r="146" spans="1:20" ht="12.7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</row>
    <row r="147" spans="1:20" ht="12.7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</row>
    <row r="148" spans="1:20" ht="12.7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</row>
    <row r="149" spans="1:20" ht="12.7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</row>
    <row r="150" spans="1:20" ht="12.7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</row>
    <row r="151" spans="1:20" ht="12.7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</row>
    <row r="152" spans="1:20" ht="12.7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</row>
    <row r="153" spans="1:20" ht="12.7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</row>
    <row r="154" spans="1:20" ht="12.7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</row>
    <row r="155" spans="1:20" ht="12.7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</row>
    <row r="156" spans="1:20" ht="12.7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</row>
    <row r="157" spans="1:20" ht="12.7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</row>
    <row r="158" spans="1:20" ht="12.7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</row>
    <row r="159" spans="1:20" ht="12.7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</row>
    <row r="160" spans="1:20" ht="12.7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</row>
    <row r="161" spans="1:20" ht="12.7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</row>
    <row r="162" spans="1:20" ht="12.7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</row>
    <row r="163" spans="1:20" ht="12.7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</row>
    <row r="164" spans="1:20" ht="12.7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</row>
    <row r="165" spans="1:20" ht="12.7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</row>
    <row r="166" spans="1:20" ht="12.7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</row>
    <row r="167" spans="1:20" ht="12.7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</row>
    <row r="168" spans="1:20" ht="12.7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</row>
    <row r="169" spans="1:20" ht="12.7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</row>
    <row r="170" spans="1:20" ht="12.7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</row>
    <row r="171" spans="1:20" ht="12.7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</row>
    <row r="172" spans="1:20" ht="12.7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</row>
    <row r="173" spans="1:20" ht="12.7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</row>
    <row r="174" spans="1:20" ht="12.7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</row>
    <row r="175" spans="1:20" ht="12.7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</row>
    <row r="176" spans="1:20" ht="12.7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</row>
    <row r="177" spans="1:20" ht="12.7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</row>
    <row r="178" spans="1:20" ht="12.7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</row>
    <row r="179" spans="1:20" ht="12.7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</row>
    <row r="180" spans="1:20" ht="12.7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</row>
    <row r="181" spans="1:20" ht="12.7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</row>
    <row r="182" spans="1:20" ht="12.7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</row>
    <row r="183" spans="1:20" ht="12.7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</row>
    <row r="184" spans="1:20" ht="12.7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</row>
    <row r="185" spans="1:20" ht="12.7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</row>
    <row r="186" spans="1:20" ht="12.7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</row>
    <row r="187" spans="1:20" ht="12.7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</row>
    <row r="188" spans="1:20" ht="12.7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</row>
    <row r="189" spans="1:20" ht="12.7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</row>
    <row r="190" spans="1:20" ht="12.7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</row>
    <row r="191" spans="1:20" ht="12.7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</row>
    <row r="192" spans="1:20" ht="12.7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</row>
    <row r="193" spans="1:20" ht="12.7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</row>
    <row r="194" spans="1:20" ht="12.7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</row>
    <row r="195" spans="1:20" ht="12.7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</row>
    <row r="196" spans="1:20" ht="12.7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</row>
    <row r="197" spans="1:20" ht="12.7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</row>
    <row r="198" spans="1:20" ht="12.7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</row>
    <row r="199" spans="1:20" ht="12.7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</row>
    <row r="200" spans="1:20" ht="12.7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</row>
    <row r="201" spans="1:20" ht="12.7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</row>
    <row r="202" spans="1:20" ht="12.7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</row>
    <row r="203" spans="1:20" ht="12.7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</row>
    <row r="204" spans="1:20" ht="12.7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</row>
    <row r="205" spans="1:20" ht="12.7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</row>
    <row r="206" spans="1:20" ht="12.7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</row>
    <row r="207" spans="1:20" ht="12.7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</row>
    <row r="208" spans="1:20" ht="12.7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</row>
    <row r="209" spans="1:20" ht="12.7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</row>
    <row r="210" spans="1:20" ht="12.7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</row>
    <row r="211" spans="1:20" ht="12.7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</row>
    <row r="212" spans="1:20" ht="12.7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</row>
    <row r="213" spans="1:20" ht="12.7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</row>
    <row r="214" spans="1:20" ht="12.7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</row>
    <row r="215" spans="1:20" ht="12.7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</row>
    <row r="216" spans="1:20" ht="12.7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</row>
    <row r="217" spans="1:20" ht="12.7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</row>
    <row r="218" spans="1:20" ht="12.7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</row>
    <row r="219" spans="1:20" ht="12.7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</row>
    <row r="220" spans="1:20" ht="12.7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</row>
    <row r="221" spans="1:20" ht="12.7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</row>
    <row r="222" spans="1:20" ht="12.7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</row>
    <row r="223" spans="1:20" ht="12.7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</row>
    <row r="224" spans="1:20" ht="12.7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</row>
    <row r="225" spans="1:20" ht="12.7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</row>
    <row r="226" spans="1:20" ht="12.7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</row>
    <row r="227" spans="1:20" ht="12.7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</row>
    <row r="228" spans="1:20" ht="12.7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</row>
    <row r="229" spans="1:20" ht="12.7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</row>
    <row r="230" spans="1:20" ht="12.7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</row>
    <row r="231" spans="1:20" ht="12.7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</row>
    <row r="232" spans="1:20" ht="12.7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</row>
    <row r="233" spans="1:20" ht="12.7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</row>
    <row r="234" spans="1:20" ht="12.7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</row>
    <row r="235" spans="1:20" ht="12.7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</row>
    <row r="236" spans="1:20" ht="12.7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</row>
    <row r="237" spans="1:20" ht="12.7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</row>
    <row r="238" spans="1:20" ht="12.7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</row>
    <row r="239" spans="1:20" ht="12.7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</row>
    <row r="240" spans="1:20" ht="12.7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</row>
    <row r="241" spans="1:20" ht="12.7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</row>
    <row r="242" spans="1:20" ht="12.7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</row>
    <row r="243" spans="1:20" ht="12.7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</row>
    <row r="244" spans="1:20" ht="12.7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</row>
    <row r="245" spans="1:20" ht="12.7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</row>
    <row r="246" spans="1:20" ht="12.7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</row>
    <row r="247" spans="1:20" ht="12.7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</row>
    <row r="248" spans="1:20" ht="12.7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</row>
    <row r="249" spans="1:20" ht="12.7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</row>
    <row r="250" spans="1:20" ht="12.7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</row>
    <row r="251" spans="1:20" ht="12.7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</row>
    <row r="252" spans="1:20" ht="12.7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</row>
    <row r="253" spans="1:20" ht="12.7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</row>
    <row r="254" spans="1:20" ht="12.7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</row>
    <row r="255" spans="1:20" ht="12.7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</row>
    <row r="256" spans="1:20" ht="12.7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</row>
    <row r="257" spans="1:20" ht="12.7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</row>
    <row r="258" spans="1:20" ht="12.7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</row>
    <row r="259" spans="1:20" ht="12.7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</row>
    <row r="260" spans="1:20" ht="12.7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</row>
    <row r="261" spans="1:20" ht="12.7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</row>
    <row r="262" spans="1:20" ht="12.7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</row>
    <row r="263" spans="1:20" ht="12.7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</row>
    <row r="264" spans="1:20" ht="12.7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</row>
    <row r="265" spans="1:20" ht="12.7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</row>
    <row r="266" spans="1:20" ht="12.7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</row>
    <row r="267" spans="1:20" ht="12.7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</row>
    <row r="268" spans="1:20" ht="12.7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</row>
    <row r="269" spans="1:20" ht="12.7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</row>
    <row r="270" spans="1:20" ht="12.7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</row>
    <row r="271" spans="1:20" ht="12.7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</row>
    <row r="272" spans="1:20" ht="12.7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</row>
    <row r="273" spans="1:20" ht="12.7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</row>
    <row r="274" spans="1:20" ht="12.7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</row>
    <row r="275" spans="1:20" ht="12.7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</row>
    <row r="276" spans="1:20" ht="12.7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</row>
    <row r="277" spans="1:20" ht="12.7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</row>
    <row r="278" spans="1:20" ht="12.7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</row>
    <row r="279" spans="1:20" ht="12.7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</row>
    <row r="280" spans="1:20" ht="12.7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</row>
    <row r="281" spans="1:20" ht="12.7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</row>
    <row r="282" spans="1:20" ht="12.7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</row>
    <row r="283" spans="1:20" ht="12.7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</row>
    <row r="284" spans="1:20" ht="12.7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</row>
    <row r="285" spans="1:20" ht="12.7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</row>
    <row r="286" spans="1:20" ht="12.7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</row>
    <row r="287" spans="1:20" ht="12.7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</row>
    <row r="288" spans="1:20" ht="12.7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</row>
    <row r="289" spans="1:20" ht="12.7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</row>
    <row r="290" spans="1:20" ht="12.7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</row>
    <row r="291" spans="1:20" ht="12.7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</row>
    <row r="292" spans="1:20" ht="12.7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</row>
    <row r="293" spans="1:20" ht="12.7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</row>
    <row r="294" spans="1:20" ht="12.7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</row>
    <row r="295" spans="1:20" ht="12.7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</row>
    <row r="296" spans="1:20" ht="12.7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</row>
    <row r="297" spans="1:20" ht="12.7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</row>
    <row r="298" spans="1:20" ht="12.7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</row>
    <row r="299" spans="1:20" ht="12.7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</row>
    <row r="300" spans="1:20" ht="12.7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</row>
    <row r="301" spans="1:20" ht="12.7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</row>
    <row r="302" spans="1:20" ht="12.7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</row>
    <row r="303" spans="1:20" ht="12.7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</row>
    <row r="304" spans="1:20" ht="12.7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</row>
    <row r="305" spans="1:20" ht="12.7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</row>
    <row r="306" spans="1:20" ht="12.7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</row>
    <row r="307" spans="1:20" ht="12.7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</row>
    <row r="308" spans="1:20" ht="12.7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</row>
    <row r="309" spans="1:20" ht="12.7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</row>
    <row r="310" spans="1:20" ht="12.7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</row>
    <row r="311" spans="1:20" ht="12.7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</row>
    <row r="312" spans="1:20" ht="12.7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</row>
    <row r="313" spans="1:20" ht="12.7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</row>
    <row r="314" spans="1:20" ht="12.7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</row>
    <row r="315" spans="1:20" ht="12.7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</row>
    <row r="316" spans="1:20" ht="12.7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</row>
    <row r="317" spans="1:20" ht="12.7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</row>
    <row r="318" spans="1:20" ht="12.7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</row>
    <row r="319" spans="1:20" ht="12.7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</row>
    <row r="320" spans="1:20" ht="12.7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</row>
    <row r="321" spans="1:20" ht="12.7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</row>
    <row r="322" spans="1:20" ht="12.7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</row>
    <row r="323" spans="1:20" ht="12.7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</row>
    <row r="324" spans="1:20" ht="12.7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</row>
    <row r="325" spans="1:20" ht="12.7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</row>
    <row r="326" spans="1:20" ht="12.7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</row>
    <row r="327" spans="1:20" ht="12.7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</row>
    <row r="328" spans="1:20" ht="12.7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</row>
    <row r="329" spans="1:20" ht="12.7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</row>
    <row r="330" spans="1:20" ht="12.7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</row>
    <row r="331" spans="1:20" ht="12.7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</row>
    <row r="332" spans="1:20" ht="12.7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</row>
    <row r="333" spans="1:20" ht="12.7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</row>
    <row r="334" spans="1:20" ht="12.7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</row>
    <row r="335" spans="1:20" ht="12.7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</row>
    <row r="336" spans="1:20" ht="12.7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</row>
    <row r="337" spans="1:20" ht="12.7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</row>
    <row r="338" spans="1:20" ht="12.7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</row>
    <row r="339" spans="1:20" ht="12.7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</row>
    <row r="340" spans="1:20" ht="12.7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</row>
    <row r="341" spans="1:20" ht="12.7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</row>
    <row r="342" spans="1:20" ht="12.7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</row>
    <row r="343" spans="1:20" ht="12.7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</row>
    <row r="344" spans="1:20" ht="12.7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</row>
    <row r="345" spans="1:20" ht="12.7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</row>
    <row r="346" spans="1:20" ht="12.7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</row>
    <row r="347" spans="1:20" ht="12.7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</row>
    <row r="348" spans="1:20" ht="12.7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</row>
    <row r="349" spans="1:20" ht="12.7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</row>
    <row r="350" spans="1:20" ht="12.7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</row>
    <row r="351" spans="1:20" ht="12.7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</row>
    <row r="352" spans="1:20" ht="12.7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</row>
    <row r="353" spans="1:20" ht="12.7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</row>
    <row r="354" spans="1:20" ht="12.7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</row>
    <row r="355" spans="1:20" ht="12.7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</row>
    <row r="356" spans="1:20" ht="12.7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</row>
    <row r="357" spans="1:20" ht="12.7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</row>
    <row r="358" spans="1:20" ht="12.7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</row>
    <row r="359" spans="1:20" ht="12.7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</row>
    <row r="360" spans="1:20" ht="12.7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</row>
    <row r="361" spans="1:20" ht="12.7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</row>
    <row r="362" spans="1:20" ht="12.7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</row>
    <row r="363" spans="1:20" ht="12.7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</row>
    <row r="364" spans="1:20" ht="12.7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</row>
    <row r="365" spans="1:20" ht="12.7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</row>
    <row r="366" spans="1:20" ht="12.7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</row>
    <row r="367" spans="1:20" ht="12.7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</row>
    <row r="368" spans="1:20" ht="12.7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</row>
    <row r="369" spans="1:20" ht="12.7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</row>
    <row r="370" spans="1:20" ht="12.7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</row>
    <row r="371" spans="1:20" ht="12.7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</row>
    <row r="372" spans="1:20" ht="12.7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</row>
    <row r="373" spans="1:20" ht="12.7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</row>
    <row r="374" spans="1:20" ht="12.7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</row>
    <row r="375" spans="1:20" ht="12.7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</row>
    <row r="376" spans="1:20" ht="12.7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</row>
    <row r="377" spans="1:20" ht="12.7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</row>
    <row r="378" spans="1:20" ht="12.7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</row>
    <row r="379" spans="1:20" ht="12.7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</row>
    <row r="380" spans="1:20" ht="12.7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</row>
    <row r="381" spans="1:20" ht="12.7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</row>
    <row r="382" spans="1:20" ht="12.7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</row>
    <row r="383" spans="1:20" ht="12.7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</row>
    <row r="384" spans="1:20" ht="12.7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</row>
    <row r="385" spans="1:20" ht="12.7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</row>
    <row r="386" spans="1:20" ht="12.7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</row>
    <row r="387" spans="1:20" ht="12.7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</row>
    <row r="388" spans="1:20" ht="12.7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</row>
    <row r="389" spans="1:20" ht="12.7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</row>
    <row r="390" spans="1:20" ht="12.7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</row>
    <row r="391" spans="1:20" ht="12.7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</row>
    <row r="392" spans="1:20" ht="12.7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</row>
    <row r="393" spans="1:20" ht="12.7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</row>
    <row r="394" spans="1:20" ht="12.7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</row>
    <row r="395" spans="1:20" ht="12.7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</row>
    <row r="396" spans="1:20" ht="12.7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</row>
    <row r="397" spans="1:20" ht="12.7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</row>
    <row r="398" spans="1:20" ht="12.7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</row>
    <row r="399" spans="1:20" ht="12.7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</row>
    <row r="400" spans="1:20" ht="12.7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</row>
    <row r="401" spans="1:20" ht="12.7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</row>
    <row r="402" spans="1:20" ht="12.7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</row>
    <row r="403" spans="1:20" ht="12.7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</row>
    <row r="404" spans="1:20" ht="12.7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</row>
    <row r="405" spans="1:20" ht="12.7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</row>
    <row r="406" spans="1:20" ht="12.7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</row>
    <row r="407" spans="1:20" ht="12.7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</row>
    <row r="408" spans="1:20" ht="12.7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</row>
    <row r="409" spans="1:20" ht="12.7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</row>
    <row r="410" spans="1:20" ht="12.7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</row>
    <row r="411" spans="1:20" ht="12.7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</row>
    <row r="412" spans="1:20" ht="12.7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</row>
    <row r="413" spans="1:20" ht="12.7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</row>
    <row r="414" spans="1:20" ht="12.7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</row>
    <row r="415" spans="1:20" ht="12.7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</row>
    <row r="416" spans="1:20" ht="12.7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</row>
    <row r="417" spans="1:20" ht="12.7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</row>
    <row r="418" spans="1:20" ht="12.7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</row>
    <row r="419" spans="1:20" ht="12.7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</row>
    <row r="420" spans="1:20" ht="12.7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</row>
    <row r="421" spans="1:20" ht="12.7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</row>
    <row r="422" spans="1:20" ht="12.7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</row>
    <row r="423" spans="1:20" ht="12.7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</row>
    <row r="424" spans="1:20" ht="12.7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</row>
    <row r="425" spans="1:20" ht="12.7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</row>
    <row r="426" spans="1:20" ht="12.7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</row>
    <row r="427" spans="1:20" ht="12.7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</row>
    <row r="428" spans="1:20" ht="12.7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</row>
    <row r="429" spans="1:20" ht="12.7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</row>
    <row r="430" spans="1:20" ht="12.7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</row>
    <row r="431" spans="1:20" ht="12.7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</row>
    <row r="432" spans="1:20" ht="12.7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</row>
    <row r="433" spans="1:20" ht="12.7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</row>
    <row r="434" spans="1:20" ht="12.7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</row>
    <row r="435" spans="1:20" ht="12.7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</row>
    <row r="436" spans="1:20" ht="12.7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</row>
    <row r="437" spans="1:20" ht="12.7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</row>
    <row r="438" spans="1:20" ht="12.7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</row>
    <row r="439" spans="1:20" ht="12.7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</row>
    <row r="440" spans="1:20" ht="12.7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</row>
    <row r="441" spans="1:20" ht="12.7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</row>
    <row r="442" spans="1:20" ht="12.7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</row>
    <row r="443" spans="1:20" ht="12.7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</row>
    <row r="444" spans="1:20" ht="12.7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</row>
    <row r="445" spans="1:20" ht="12.7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</row>
    <row r="446" spans="1:20" ht="12.7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</row>
    <row r="447" spans="1:20" ht="12.7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</row>
    <row r="448" spans="1:20" ht="12.7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</row>
    <row r="449" spans="1:20" ht="12.7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</row>
    <row r="450" spans="1:20" ht="12.7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</row>
    <row r="451" spans="1:20" ht="12.7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</row>
    <row r="452" spans="1:20" ht="12.7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</row>
    <row r="453" spans="1:20" ht="12.7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</row>
    <row r="454" spans="1:20" ht="12.7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</row>
    <row r="455" spans="1:20" ht="12.7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</row>
    <row r="456" spans="1:20" ht="12.7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</row>
    <row r="457" spans="1:20" ht="12.7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</row>
    <row r="458" spans="1:20" ht="12.7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</row>
    <row r="459" spans="1:20" ht="12.7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</row>
    <row r="460" spans="1:20" ht="12.7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</row>
    <row r="461" spans="1:20" ht="12.7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</row>
    <row r="462" spans="1:20" ht="12.7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</row>
    <row r="463" spans="1:20" ht="12.7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</row>
    <row r="464" spans="1:20" ht="12.7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</row>
    <row r="465" spans="1:20" ht="12.7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</row>
    <row r="466" spans="1:20" ht="12.7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</row>
    <row r="467" spans="1:20" ht="12.7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</row>
    <row r="468" spans="1:20" ht="12.7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</row>
    <row r="469" spans="1:20" ht="12.7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</row>
    <row r="470" spans="1:20" ht="12.7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</row>
    <row r="471" spans="1:20" ht="12.7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</row>
    <row r="472" spans="1:20" ht="12.7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</row>
    <row r="473" spans="1:20" ht="12.7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</row>
    <row r="474" spans="1:20" ht="12.7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</row>
    <row r="475" spans="1:20" ht="12.7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</row>
    <row r="476" spans="1:20" ht="12.7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</row>
    <row r="477" spans="1:20" ht="12.7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</row>
    <row r="478" spans="1:20" ht="12.7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</row>
    <row r="479" spans="1:20" ht="12.7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</row>
    <row r="480" spans="1:20" ht="12.7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</row>
    <row r="481" spans="1:20" ht="12.7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</row>
    <row r="482" spans="1:20" ht="12.7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</row>
    <row r="483" spans="1:20" ht="12.7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</row>
    <row r="484" spans="1:20" ht="12.7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</row>
    <row r="485" spans="1:20" ht="12.7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</row>
    <row r="486" spans="1:20" ht="12.7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</row>
    <row r="487" spans="1:20" ht="12.7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</row>
    <row r="488" spans="1:20" ht="12.7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</row>
    <row r="489" spans="1:20" ht="12.7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</row>
    <row r="490" spans="1:20" ht="12.7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</row>
    <row r="491" spans="1:20" ht="12.7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</row>
    <row r="492" spans="1:20" ht="12.7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</row>
    <row r="493" spans="1:20" ht="12.7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</row>
    <row r="494" spans="1:20" ht="12.7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</row>
    <row r="495" spans="1:20" ht="12.7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</row>
    <row r="496" spans="1:20" ht="12.7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</row>
    <row r="497" spans="1:20" ht="12.7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</row>
    <row r="498" spans="1:20" ht="12.7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</row>
    <row r="499" spans="1:20" ht="12.7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</row>
    <row r="500" spans="1:20" ht="12.7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</row>
    <row r="501" spans="1:20" ht="12.7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</row>
    <row r="502" spans="1:20" ht="12.7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</row>
    <row r="503" spans="1:20" ht="12.7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</row>
    <row r="504" spans="1:20" ht="12.7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</row>
    <row r="505" spans="1:20" ht="12.7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</row>
    <row r="506" spans="1:20" ht="12.7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</row>
    <row r="507" spans="1:20" ht="12.7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</row>
    <row r="508" spans="1:20" ht="12.7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</row>
    <row r="509" spans="1:20" ht="12.7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</row>
    <row r="510" spans="1:20" ht="12.7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</row>
    <row r="511" spans="1:20" ht="12.7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</row>
    <row r="512" spans="1:20" ht="12.7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</row>
    <row r="513" spans="1:20" ht="12.7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</row>
    <row r="514" spans="1:20" ht="12.7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</row>
    <row r="515" spans="1:20" ht="12.7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</row>
    <row r="516" spans="1:20" ht="12.7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</row>
    <row r="517" spans="1:20" ht="12.7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</row>
    <row r="518" spans="1:20" ht="12.7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</row>
    <row r="519" spans="1:20" ht="12.7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</row>
    <row r="520" spans="1:20" ht="12.7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</row>
    <row r="521" spans="1:20" ht="12.7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</row>
    <row r="522" spans="1:20" ht="12.7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</row>
    <row r="523" spans="1:20" ht="12.7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</row>
    <row r="524" spans="1:20" ht="12.7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</row>
    <row r="525" spans="1:20" ht="12.7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</row>
    <row r="526" spans="1:20" ht="12.7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</row>
    <row r="527" spans="1:20" ht="12.7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</row>
    <row r="528" spans="1:20" ht="12.7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</row>
    <row r="529" spans="1:20" ht="12.7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</row>
    <row r="530" spans="1:20" ht="12.7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</row>
    <row r="531" spans="1:20" ht="12.7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</row>
    <row r="532" spans="1:20" ht="12.7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</row>
    <row r="533" spans="1:20" ht="12.7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</row>
    <row r="534" spans="1:20" ht="12.7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</row>
    <row r="535" spans="1:20" ht="12.7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</row>
    <row r="536" spans="1:20" ht="12.7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</row>
    <row r="537" spans="1:20" ht="12.7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</row>
    <row r="538" spans="1:20" ht="12.7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</row>
    <row r="539" spans="1:20" ht="12.7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</row>
    <row r="540" spans="1:20" ht="12.7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</row>
    <row r="541" spans="1:20" ht="12.7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</row>
    <row r="542" spans="1:20" ht="12.7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</row>
    <row r="543" spans="1:20" ht="12.7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</row>
    <row r="544" spans="1:20" ht="12.7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</row>
    <row r="545" spans="1:20" ht="12.7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</row>
    <row r="546" spans="1:20" ht="12.7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</row>
    <row r="547" spans="1:20" ht="12.7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</row>
    <row r="548" spans="1:20" ht="12.7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</row>
    <row r="549" spans="1:20" ht="12.7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</row>
    <row r="550" spans="1:20" ht="12.7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</row>
    <row r="551" spans="1:20" ht="12.7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</row>
    <row r="552" spans="1:20" ht="12.7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</row>
    <row r="553" spans="1:20" ht="12.7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</row>
    <row r="554" spans="1:20" ht="12.7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</row>
    <row r="555" spans="1:20" ht="12.7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</row>
    <row r="556" spans="1:20" ht="12.7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</row>
    <row r="557" spans="1:20" ht="12.7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</row>
    <row r="558" spans="1:20" ht="12.7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</row>
    <row r="559" spans="1:20" ht="12.7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</row>
    <row r="560" spans="1:20" ht="12.7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</row>
    <row r="561" spans="1:20" ht="12.7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</row>
    <row r="562" spans="1:20" ht="12.7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</row>
    <row r="563" spans="1:20" ht="12.7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</row>
    <row r="564" spans="1:20" ht="12.7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</row>
    <row r="565" spans="1:20" ht="12.7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</row>
    <row r="566" spans="1:20" ht="12.7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</row>
    <row r="567" spans="1:20" ht="12.7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</row>
    <row r="568" spans="1:20" ht="12.7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</row>
    <row r="569" spans="1:20" ht="12.7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</row>
    <row r="570" spans="1:20" ht="12.7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</row>
    <row r="571" spans="1:20" ht="12.7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</row>
    <row r="572" spans="1:20" ht="12.7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</row>
    <row r="573" spans="1:20" ht="12.7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</row>
    <row r="574" spans="1:20" ht="12.7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</row>
    <row r="575" spans="1:20" ht="12.7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</row>
    <row r="576" spans="1:20" ht="12.7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</row>
    <row r="577" spans="1:20" ht="12.7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</row>
    <row r="578" spans="1:20" ht="12.7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</row>
    <row r="579" spans="1:20" ht="12.7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</row>
    <row r="580" spans="1:20" ht="12.7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</row>
    <row r="581" spans="1:20" ht="12.7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</row>
    <row r="582" spans="1:20" ht="12.7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</row>
    <row r="583" spans="1:20" ht="12.7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</row>
    <row r="584" spans="1:20" ht="12.7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</row>
    <row r="585" spans="1:20" ht="12.7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</row>
    <row r="586" spans="1:20" ht="12.7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</row>
    <row r="587" spans="1:20" ht="12.7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</row>
    <row r="588" spans="1:20" ht="12.7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</row>
    <row r="589" spans="1:20" ht="12.7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</row>
    <row r="590" spans="1:20" ht="12.7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</row>
    <row r="591" spans="1:20" ht="12.7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</row>
    <row r="592" spans="1:20" ht="12.7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</row>
    <row r="593" spans="1:20" ht="12.7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</row>
    <row r="594" spans="1:20" ht="12.7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</row>
    <row r="595" spans="1:20" ht="12.7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</row>
    <row r="596" spans="1:20" ht="12.7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</row>
    <row r="597" spans="1:20" ht="12.7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</row>
    <row r="598" spans="1:20" ht="12.7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</row>
    <row r="599" spans="1:20" ht="12.7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</row>
    <row r="600" spans="1:20" ht="12.7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</row>
    <row r="601" spans="1:20" ht="12.7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</row>
    <row r="602" spans="1:20" ht="12.7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</row>
    <row r="603" spans="1:20" ht="12.7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</row>
    <row r="604" spans="1:20" ht="12.7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</row>
    <row r="605" spans="1:20" ht="12.7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</row>
    <row r="606" spans="1:20" ht="12.7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</row>
    <row r="607" spans="1:20" ht="12.7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</row>
    <row r="608" spans="1:20" ht="12.7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</row>
    <row r="609" spans="1:20" ht="12.7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</row>
    <row r="610" spans="1:20" ht="12.7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</row>
    <row r="611" spans="1:20" ht="12.7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</row>
    <row r="612" spans="1:20" ht="12.7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</row>
    <row r="613" spans="1:20" ht="12.7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</row>
    <row r="614" spans="1:20" ht="12.7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</row>
    <row r="615" spans="1:20" ht="12.7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</row>
    <row r="616" spans="1:20" ht="12.7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</row>
    <row r="617" spans="1:20" ht="12.7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</row>
    <row r="618" spans="1:20" ht="12.7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</row>
    <row r="619" spans="1:20" ht="12.7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</row>
    <row r="620" spans="1:20" ht="12.7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</row>
    <row r="621" spans="1:20" ht="12.7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</row>
    <row r="622" spans="1:20" ht="12.7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</row>
    <row r="623" spans="1:20" ht="12.7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</row>
    <row r="624" spans="1:20" ht="12.7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</row>
    <row r="625" spans="1:20" ht="12.7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</row>
    <row r="626" spans="1:20" ht="12.7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</row>
    <row r="627" spans="1:20" ht="12.7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</row>
    <row r="628" spans="1:20" ht="12.7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</row>
    <row r="629" spans="1:20" ht="12.7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</row>
    <row r="630" spans="1:20" ht="12.7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</row>
    <row r="631" spans="1:20" ht="12.7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</row>
    <row r="632" spans="1:20" ht="12.7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</row>
    <row r="633" spans="1:20" ht="12.7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</row>
    <row r="634" spans="1:20" ht="12.7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</row>
    <row r="635" spans="1:20" ht="12.7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</row>
    <row r="636" spans="1:20" ht="12.7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</row>
    <row r="637" spans="1:20" ht="12.7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</row>
    <row r="638" spans="1:20" ht="12.7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</row>
    <row r="639" spans="1:20" ht="12.7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</row>
    <row r="640" spans="1:20" ht="12.7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</row>
    <row r="641" spans="1:20" ht="12.7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</row>
    <row r="642" spans="1:20" ht="12.7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</row>
    <row r="643" spans="1:20" ht="12.7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</row>
    <row r="644" spans="1:20" ht="12.7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</row>
    <row r="645" spans="1:20" ht="12.7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</row>
    <row r="646" spans="1:20" ht="12.7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</row>
    <row r="647" spans="1:20" ht="12.7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</row>
    <row r="648" spans="1:20" ht="12.7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</row>
    <row r="649" spans="1:20" ht="12.7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</row>
    <row r="650" spans="1:20" ht="12.7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</row>
    <row r="651" spans="1:20" ht="12.7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</row>
    <row r="652" spans="1:20" ht="12.7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</row>
    <row r="653" spans="1:20" ht="12.7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</row>
    <row r="654" spans="1:20" ht="12.7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</row>
    <row r="655" spans="1:20" ht="12.7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</row>
    <row r="656" spans="1:20" ht="12.7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</row>
    <row r="657" spans="1:20" ht="12.7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</row>
    <row r="658" spans="1:20" ht="12.7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</row>
    <row r="659" spans="1:20" ht="12.7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</row>
    <row r="660" spans="1:20" ht="12.7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</row>
    <row r="661" spans="1:20" ht="12.7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</row>
    <row r="662" spans="1:20" ht="12.7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</row>
    <row r="663" spans="1:20" ht="12.7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</row>
    <row r="664" spans="1:20" ht="12.7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</row>
    <row r="665" spans="1:20" ht="12.7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</row>
    <row r="666" spans="1:20" ht="12.7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</row>
    <row r="667" spans="1:20" ht="12.7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</row>
    <row r="668" spans="1:20" ht="12.7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</row>
    <row r="669" spans="1:20" ht="12.7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</row>
    <row r="670" spans="1:20" ht="12.7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</row>
    <row r="671" spans="1:20" ht="12.7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</row>
    <row r="672" spans="1:20" ht="12.7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</row>
    <row r="673" spans="1:20" ht="12.7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</row>
    <row r="674" spans="1:20" ht="12.7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</row>
    <row r="675" spans="1:20" ht="12.7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</row>
    <row r="676" spans="1:20" ht="12.7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</row>
    <row r="677" spans="1:20" ht="12.7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</row>
    <row r="678" spans="1:20" ht="12.7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</row>
    <row r="679" spans="1:20" ht="12.7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</row>
    <row r="680" spans="1:20" ht="12.7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</row>
    <row r="681" spans="1:20" ht="12.7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</row>
    <row r="682" spans="1:20" ht="12.7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</row>
    <row r="683" spans="1:20" ht="12.7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</row>
    <row r="684" spans="1:20" ht="12.7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</row>
    <row r="685" spans="1:20" ht="12.7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</row>
    <row r="686" spans="1:20" ht="12.7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</row>
    <row r="687" spans="1:20" ht="12.7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</row>
    <row r="688" spans="1:20" ht="12.7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</row>
    <row r="689" spans="1:20" ht="12.7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</row>
    <row r="690" spans="1:20" ht="12.7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</row>
    <row r="691" spans="1:20" ht="12.7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</row>
    <row r="692" spans="1:20" ht="12.7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</row>
    <row r="693" spans="1:20" ht="12.7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</row>
    <row r="694" spans="1:20" ht="12.7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</row>
    <row r="695" spans="1:20" ht="12.7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</row>
    <row r="696" spans="1:20" ht="12.7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</row>
    <row r="697" spans="1:20" ht="12.7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</row>
    <row r="698" spans="1:20" ht="12.7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</row>
    <row r="699" spans="1:20" ht="12.7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</row>
    <row r="700" spans="1:20" ht="12.7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</row>
    <row r="701" spans="1:20" ht="12.7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</row>
    <row r="702" spans="1:20" ht="12.7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</row>
    <row r="703" spans="1:20" ht="12.7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</row>
    <row r="704" spans="1:20" ht="12.7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</row>
    <row r="705" spans="1:20" ht="12.7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</row>
    <row r="706" spans="1:20" ht="12.7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</row>
    <row r="707" spans="1:20" ht="12.7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</row>
    <row r="708" spans="1:20" ht="12.7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</row>
    <row r="709" spans="1:20" ht="12.7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</row>
    <row r="710" spans="1:20" ht="12.7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</row>
    <row r="711" spans="1:20" ht="12.7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</row>
    <row r="712" spans="1:20" ht="12.7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</row>
    <row r="713" spans="1:20" ht="12.7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</row>
    <row r="714" spans="1:20" ht="12.7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</row>
    <row r="715" spans="1:20" ht="12.7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</row>
    <row r="716" spans="1:20" ht="12.7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</row>
    <row r="717" spans="1:20" ht="12.7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</row>
    <row r="718" spans="1:20" ht="12.7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</row>
    <row r="719" spans="1:20" ht="12.7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</row>
    <row r="720" spans="1:20" ht="12.7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</row>
    <row r="721" spans="1:20" ht="12.7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</row>
    <row r="722" spans="1:20" ht="12.7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</row>
    <row r="723" spans="1:20" ht="12.7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</row>
    <row r="724" spans="1:20" ht="12.7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</row>
    <row r="725" spans="1:20" ht="12.7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</row>
    <row r="726" spans="1:20" ht="12.7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</row>
    <row r="727" spans="1:20" ht="12.7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</row>
    <row r="728" spans="1:20" ht="12.7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</row>
    <row r="729" spans="1:20" ht="12.7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</row>
    <row r="730" spans="1:20" ht="12.7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</row>
    <row r="731" spans="1:20" ht="12.7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</row>
    <row r="732" spans="1:20" ht="12.7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</row>
    <row r="733" spans="1:20" ht="12.7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</row>
    <row r="734" spans="1:20" ht="12.7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</row>
    <row r="735" spans="1:20" ht="12.7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</row>
    <row r="736" spans="1:20" ht="12.7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</row>
    <row r="737" spans="1:20" ht="12.7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</row>
    <row r="738" spans="1:20" ht="12.7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</row>
    <row r="739" spans="1:20" ht="12.7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</row>
    <row r="740" spans="1:20" ht="12.7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</row>
    <row r="741" spans="1:20" ht="12.7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</row>
    <row r="742" spans="1:20" ht="12.7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</row>
    <row r="743" spans="1:20" ht="12.7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</row>
    <row r="744" spans="1:20" ht="12.7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</row>
    <row r="745" spans="1:20" ht="12.7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</row>
    <row r="746" spans="1:20" ht="12.7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</row>
    <row r="747" spans="1:20" ht="12.7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</row>
    <row r="748" spans="1:20" ht="12.7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</row>
    <row r="749" spans="1:20" ht="12.7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</row>
    <row r="750" spans="1:20" ht="12.7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</row>
    <row r="751" spans="1:20" ht="12.7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</row>
    <row r="752" spans="1:20" ht="12.7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</row>
    <row r="753" spans="1:20" ht="12.7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</row>
    <row r="754" spans="1:20" ht="12.7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</row>
    <row r="755" spans="1:20" ht="12.7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</row>
    <row r="756" spans="1:20" ht="12.7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</row>
    <row r="757" spans="1:20" ht="12.7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</row>
    <row r="758" spans="1:20" ht="12.7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</row>
    <row r="759" spans="1:20" ht="12.7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</row>
    <row r="760" spans="1:20" ht="12.7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</row>
    <row r="761" spans="1:20" ht="12.7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</row>
    <row r="762" spans="1:20" ht="12.7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</row>
    <row r="763" spans="1:20" ht="12.7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</row>
    <row r="764" spans="1:20" ht="12.7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</row>
    <row r="765" spans="1:20" ht="12.7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</row>
    <row r="766" spans="1:20" ht="12.7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</row>
    <row r="767" spans="1:20" ht="12.7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</row>
    <row r="768" spans="1:20" ht="12.7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</row>
    <row r="769" spans="1:20" ht="12.7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</row>
    <row r="770" spans="1:20" ht="12.7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</row>
    <row r="771" spans="1:20" ht="12.7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</row>
    <row r="772" spans="1:20" ht="12.7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</row>
    <row r="773" spans="1:20" ht="12.7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</row>
    <row r="774" spans="1:20" ht="12.7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</row>
    <row r="775" spans="1:20" ht="12.7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</row>
    <row r="776" spans="1:20" ht="12.7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</row>
    <row r="777" spans="1:20" ht="12.7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</row>
    <row r="778" spans="1:20" ht="12.7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</row>
    <row r="779" spans="1:20" ht="12.7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</row>
    <row r="780" spans="1:20" ht="12.7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</row>
    <row r="781" spans="1:20" ht="12.7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</row>
    <row r="782" spans="1:20" ht="12.7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</row>
    <row r="783" spans="1:20" ht="12.7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</row>
    <row r="784" spans="1:20" ht="12.7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</row>
    <row r="785" spans="1:20" ht="12.7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</row>
    <row r="786" spans="1:20" ht="12.7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</row>
    <row r="787" spans="1:20" ht="12.7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</row>
    <row r="788" spans="1:20" ht="12.7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</row>
    <row r="789" spans="1:20" ht="12.7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</row>
    <row r="790" spans="1:20" ht="12.7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</row>
    <row r="791" spans="1:20" ht="12.7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</row>
    <row r="792" spans="1:20" ht="12.7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</row>
    <row r="793" spans="1:20" ht="12.7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</row>
    <row r="794" spans="1:20" ht="12.7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</row>
    <row r="795" spans="1:20" ht="12.7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</row>
    <row r="796" spans="1:20" ht="12.7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</row>
    <row r="797" spans="1:20" ht="12.7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</row>
    <row r="798" spans="1:20" ht="12.7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</row>
    <row r="799" spans="1:20" ht="12.7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</row>
    <row r="800" spans="1:20" ht="12.7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</row>
    <row r="801" spans="1:20" ht="12.7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</row>
    <row r="802" spans="1:20" ht="12.7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</row>
    <row r="803" spans="1:20" ht="12.7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</row>
    <row r="804" spans="1:20" ht="12.7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</row>
    <row r="805" spans="1:20" ht="12.7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</row>
    <row r="806" spans="1:20" ht="12.7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</row>
    <row r="807" spans="1:20" ht="12.7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</row>
    <row r="808" spans="1:20" ht="12.7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</row>
    <row r="809" spans="1:20" ht="12.7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</row>
    <row r="810" spans="1:20" ht="12.7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</row>
    <row r="811" spans="1:20" ht="12.7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</row>
    <row r="812" spans="1:20" ht="12.7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</row>
    <row r="813" spans="1:20" ht="12.7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</row>
    <row r="814" spans="1:20" ht="12.7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</row>
    <row r="815" spans="1:20" ht="12.7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</row>
    <row r="816" spans="1:20" ht="12.7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</row>
    <row r="817" spans="1:20" ht="12.7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</row>
    <row r="818" spans="1:20" ht="12.7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</row>
    <row r="819" spans="1:20" ht="12.7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</row>
    <row r="820" spans="1:20" ht="12.7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</row>
    <row r="821" spans="1:20" ht="12.7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</row>
    <row r="822" spans="1:20" ht="12.7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</row>
    <row r="823" spans="1:20" ht="12.7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</row>
    <row r="824" spans="1:20" ht="12.7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</row>
    <row r="825" spans="1:20" ht="12.7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</row>
    <row r="826" spans="1:20" ht="12.7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</row>
    <row r="827" spans="1:20" ht="12.7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</row>
    <row r="828" spans="1:20" ht="12.7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</row>
    <row r="829" spans="1:20" ht="12.7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</row>
    <row r="830" spans="1:20" ht="12.7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</row>
    <row r="831" spans="1:20" ht="12.7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</row>
    <row r="832" spans="1:20" ht="12.7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</row>
    <row r="833" spans="1:20" ht="12.7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</row>
    <row r="834" spans="1:20" ht="12.7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</row>
    <row r="835" spans="1:20" ht="12.7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</row>
    <row r="836" spans="1:20" ht="12.7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</row>
    <row r="837" spans="1:20" ht="12.7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</row>
    <row r="838" spans="1:20" ht="12.7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</row>
    <row r="839" spans="1:20" ht="12.7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</row>
    <row r="840" spans="1:20" ht="12.7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</row>
    <row r="841" spans="1:20" ht="12.7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</row>
    <row r="842" spans="1:20" ht="12.7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</row>
    <row r="843" spans="1:20" ht="12.7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</row>
    <row r="844" spans="1:20" ht="12.7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</row>
    <row r="845" spans="1:20" ht="12.7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</row>
    <row r="846" spans="1:20" ht="12.7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</row>
    <row r="847" spans="1:20" ht="12.7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</row>
    <row r="848" spans="1:20" ht="12.7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</row>
    <row r="849" spans="1:20" ht="12.7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</row>
    <row r="850" spans="1:20" ht="12.7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</row>
    <row r="851" spans="1:20" ht="12.7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</row>
    <row r="852" spans="1:20" ht="12.7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</row>
    <row r="853" spans="1:20" ht="12.7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</row>
    <row r="854" spans="1:20" ht="12.7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</row>
    <row r="855" spans="1:20" ht="12.7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</row>
    <row r="856" spans="1:20" ht="12.7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</row>
    <row r="857" spans="1:20" ht="12.7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</row>
    <row r="858" spans="1:20" ht="12.7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</row>
    <row r="859" spans="1:20" ht="12.7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</row>
    <row r="860" spans="1:20" ht="12.7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</row>
    <row r="861" spans="1:20" ht="12.7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</row>
    <row r="862" spans="1:20" ht="12.7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</row>
    <row r="863" spans="1:20" ht="12.7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</row>
    <row r="864" spans="1:20" ht="12.7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</row>
    <row r="865" spans="1:20" ht="12.7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</row>
    <row r="866" spans="1:20" ht="12.7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</row>
    <row r="867" spans="1:20" ht="12.7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</row>
    <row r="868" spans="1:20" ht="12.7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</row>
    <row r="869" spans="1:20" ht="12.7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</row>
    <row r="870" spans="1:20" ht="12.7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</row>
    <row r="871" spans="1:20" ht="12.7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</row>
    <row r="872" spans="1:20" ht="12.7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</row>
    <row r="873" spans="1:20" ht="12.7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</row>
    <row r="874" spans="1:20" ht="12.7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</row>
    <row r="875" spans="1:20" ht="12.7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</row>
    <row r="876" spans="1:20" ht="12.7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</row>
    <row r="877" spans="1:20" ht="12.7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</row>
    <row r="878" spans="1:20" ht="12.7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</row>
    <row r="879" spans="1:20" ht="12.7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</row>
    <row r="880" spans="1:20" ht="12.7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</row>
    <row r="881" spans="1:20" ht="12.7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</row>
    <row r="882" spans="1:20" ht="12.7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</row>
    <row r="883" spans="1:20" ht="12.7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</row>
    <row r="884" spans="1:20" ht="12.7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</row>
    <row r="885" spans="1:20" ht="12.7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</row>
    <row r="886" spans="1:20" ht="12.7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</row>
    <row r="887" spans="1:20" ht="12.7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</row>
    <row r="888" spans="1:20" ht="12.7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</row>
    <row r="889" spans="1:20" ht="12.7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</row>
    <row r="890" spans="1:20" ht="12.7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</row>
    <row r="891" spans="1:20" ht="12.7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</row>
    <row r="892" spans="1:20" ht="12.7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</row>
    <row r="893" spans="1:20" ht="12.7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</row>
    <row r="894" spans="1:20" ht="12.7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</row>
    <row r="895" spans="1:20" ht="12.7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</row>
    <row r="896" spans="1:20" ht="12.7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</row>
    <row r="897" spans="1:20" ht="12.7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</row>
    <row r="898" spans="1:20" ht="12.7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</row>
    <row r="899" spans="1:20" ht="12.7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</row>
    <row r="900" spans="1:20" ht="12.7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</row>
    <row r="901" spans="1:20" ht="12.7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</row>
    <row r="902" spans="1:20" ht="12.7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</row>
    <row r="903" spans="1:20" ht="12.7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</row>
    <row r="904" spans="1:20" ht="12.7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</row>
    <row r="905" spans="1:20" ht="12.7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</row>
    <row r="906" spans="1:20" ht="12.7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</row>
    <row r="907" spans="1:20" ht="12.7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</row>
    <row r="908" spans="1:20" ht="12.7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</row>
    <row r="909" spans="1:20" ht="12.7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</row>
    <row r="910" spans="1:20" ht="12.7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</row>
    <row r="911" spans="1:20" ht="12.7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</row>
    <row r="912" spans="1:20" ht="12.7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</row>
    <row r="913" spans="1:20" ht="12.7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</row>
    <row r="914" spans="1:20" ht="12.7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</row>
    <row r="915" spans="1:20" ht="12.7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</row>
    <row r="916" spans="1:20" ht="12.7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</row>
    <row r="917" spans="1:20" ht="12.7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</row>
    <row r="918" spans="1:20" ht="12.7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</row>
    <row r="919" spans="1:20" ht="12.7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</row>
    <row r="920" spans="1:20" ht="12.7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</row>
    <row r="921" spans="1:20" ht="12.7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</row>
    <row r="922" spans="1:20" ht="12.7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</row>
    <row r="923" spans="1:20" ht="12.7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</row>
    <row r="924" spans="1:20" ht="12.7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</row>
    <row r="925" spans="1:20" ht="12.7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</row>
    <row r="926" spans="1:20" ht="12.7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</row>
    <row r="927" spans="1:20" ht="12.7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</row>
    <row r="928" spans="1:20" ht="12.7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</row>
    <row r="929" spans="1:20" ht="12.7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</row>
    <row r="930" spans="1:20" ht="12.7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</row>
    <row r="931" spans="1:20" ht="12.7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</row>
    <row r="932" spans="1:20" ht="12.7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</row>
    <row r="933" spans="1:20" ht="12.7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</row>
    <row r="934" spans="1:20" ht="12.7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</row>
    <row r="935" spans="1:20" ht="12.7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</row>
    <row r="936" spans="1:20" ht="12.7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</row>
    <row r="937" spans="1:20" ht="12.7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</row>
    <row r="938" spans="1:20" ht="12.7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</row>
    <row r="939" spans="1:20" ht="12.7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</row>
    <row r="940" spans="1:20" ht="12.7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</row>
    <row r="941" spans="1:20" ht="12.7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</row>
    <row r="942" spans="1:20" ht="12.7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</row>
    <row r="943" spans="1:20" ht="12.7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</row>
    <row r="944" spans="1:20" ht="12.7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</row>
    <row r="945" spans="1:20" ht="12.7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</row>
    <row r="946" spans="1:20" ht="12.7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</row>
    <row r="947" spans="1:20" ht="12.7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</row>
    <row r="948" spans="1:20" ht="12.7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</row>
    <row r="949" spans="1:20" ht="12.7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</row>
    <row r="950" spans="1:20" ht="12.7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</row>
    <row r="951" spans="1:20" ht="12.7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</row>
    <row r="952" spans="1:20" ht="12.7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</row>
    <row r="953" spans="1:20" ht="12.7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</row>
    <row r="954" spans="1:20" ht="12.7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</row>
    <row r="955" spans="1:20" ht="12.7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</row>
    <row r="956" spans="1:20" ht="12.7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</row>
    <row r="957" spans="1:20" ht="12.7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</row>
    <row r="958" spans="1:20" ht="12.7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</row>
    <row r="959" spans="1:20" ht="12.7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</row>
    <row r="960" spans="1:20" ht="12.7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</row>
    <row r="961" spans="1:20" ht="12.7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</row>
    <row r="962" spans="1:20" ht="12.7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</row>
    <row r="963" spans="1:20" ht="12.7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</row>
    <row r="964" spans="1:20" ht="12.7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</row>
    <row r="965" spans="1:20" ht="12.7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</row>
    <row r="966" spans="1:20" ht="12.7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</row>
    <row r="967" spans="1:20" ht="12.7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</row>
    <row r="968" spans="1:20" ht="12.7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</row>
    <row r="969" spans="1:20" ht="12.7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</row>
    <row r="970" spans="1:20" ht="12.7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</row>
    <row r="971" spans="1:20" ht="12.7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</row>
    <row r="972" spans="1:20" ht="12.7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</row>
    <row r="973" spans="1:20" ht="12.7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</row>
    <row r="974" spans="1:20" ht="12.7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</row>
    <row r="975" spans="1:20" ht="12.7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</row>
    <row r="976" spans="1:20" ht="12.7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</row>
    <row r="977" spans="1:20" ht="12.7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</row>
    <row r="978" spans="1:20" ht="12.7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</row>
    <row r="979" spans="1:20" ht="12.7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</row>
    <row r="980" spans="1:20" ht="12.7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</row>
    <row r="981" spans="1:20" ht="12.7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</row>
    <row r="982" spans="1:20" ht="12.7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</row>
    <row r="983" spans="1:20" ht="12.7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</row>
    <row r="984" spans="1:20" ht="12.7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</row>
    <row r="985" spans="1:20" ht="12.7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</row>
    <row r="986" spans="1:20" ht="12.7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</row>
    <row r="987" spans="1:20" ht="12.7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</row>
    <row r="988" spans="1:20" ht="12.7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</row>
    <row r="989" spans="1:20" ht="12.7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</row>
    <row r="990" spans="1:20" ht="12.7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</row>
    <row r="991" spans="1:20" ht="12.7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</row>
    <row r="992" spans="1:20" ht="12.7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</row>
    <row r="993" spans="1:20" ht="12.7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</row>
    <row r="994" spans="1:20" ht="12.7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</row>
    <row r="995" spans="1:20" ht="12.7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</row>
    <row r="996" spans="1:20" ht="12.7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</row>
    <row r="997" spans="1:20" ht="12.7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</row>
    <row r="998" spans="1:20" ht="12.7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</row>
    <row r="999" spans="1:20" ht="12.7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</row>
    <row r="1000" spans="1:20" ht="12.7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</row>
    <row r="1001" spans="1:20" ht="15" customHeight="1">
      <c r="B1001" s="18"/>
      <c r="C1001" s="18"/>
      <c r="D1001" s="18"/>
      <c r="E1001" s="18"/>
      <c r="F1001" s="18"/>
      <c r="G1001" s="18"/>
      <c r="H1001" s="18"/>
      <c r="I1001" s="18"/>
      <c r="J1001" s="18"/>
      <c r="K1001" s="18"/>
      <c r="L1001" s="18"/>
    </row>
  </sheetData>
  <mergeCells count="15">
    <mergeCell ref="B89:L89"/>
    <mergeCell ref="B90:L90"/>
    <mergeCell ref="B91:L91"/>
    <mergeCell ref="B92:L92"/>
    <mergeCell ref="B78:L78"/>
    <mergeCell ref="B79:L79"/>
    <mergeCell ref="B80:L80"/>
    <mergeCell ref="B81:L81"/>
    <mergeCell ref="B82:L82"/>
    <mergeCell ref="B83:L83"/>
    <mergeCell ref="B84:L84"/>
    <mergeCell ref="B85:L85"/>
    <mergeCell ref="B86:L86"/>
    <mergeCell ref="B87:L87"/>
    <mergeCell ref="B88:L88"/>
  </mergeCells>
  <pageMargins left="7.874015748031496E-2" right="7.874015748031496E-2" top="0.15748031496062992" bottom="0.19685039370078741" header="0" footer="0"/>
  <pageSetup paperSize="9" scale="86"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1001"/>
  <sheetViews>
    <sheetView topLeftCell="B1" zoomScale="60" workbookViewId="0">
      <pane ySplit="6" topLeftCell="A7" activePane="bottomLeft" state="frozen"/>
      <selection pane="bottomLeft" activeCell="C4" sqref="C4:H6"/>
    </sheetView>
  </sheetViews>
  <sheetFormatPr defaultColWidth="14.44140625" defaultRowHeight="15" customHeight="1"/>
  <cols>
    <col min="1" max="1" width="0.88671875" customWidth="1"/>
    <col min="2" max="2" width="43.33203125" customWidth="1"/>
    <col min="3" max="3" width="12.33203125" customWidth="1"/>
    <col min="4" max="4" width="10.44140625" customWidth="1"/>
    <col min="5" max="7" width="11.44140625" customWidth="1"/>
    <col min="8" max="8" width="12" customWidth="1"/>
    <col min="9" max="12" width="11.44140625" customWidth="1"/>
    <col min="13" max="13" width="14.33203125" customWidth="1"/>
    <col min="14" max="20" width="8.88671875" customWidth="1"/>
  </cols>
  <sheetData>
    <row r="1" spans="1:20" ht="14.4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4.25" customHeight="1">
      <c r="A2" s="1"/>
      <c r="B2" s="75" t="s">
        <v>138</v>
      </c>
      <c r="C2" s="28" t="s">
        <v>141</v>
      </c>
      <c r="D2" s="28" t="s">
        <v>142</v>
      </c>
      <c r="E2" s="28" t="s">
        <v>143</v>
      </c>
      <c r="F2" s="28" t="s">
        <v>144</v>
      </c>
      <c r="G2" s="28" t="s">
        <v>145</v>
      </c>
      <c r="H2" s="28" t="s">
        <v>146</v>
      </c>
      <c r="I2" s="28" t="s">
        <v>147</v>
      </c>
      <c r="J2" s="28" t="s">
        <v>148</v>
      </c>
      <c r="K2" s="28" t="s">
        <v>149</v>
      </c>
      <c r="L2" s="28" t="s">
        <v>150</v>
      </c>
      <c r="M2" s="100" t="s">
        <v>151</v>
      </c>
      <c r="N2" s="1"/>
      <c r="O2" s="1"/>
      <c r="P2" s="1"/>
      <c r="Q2" s="1"/>
      <c r="R2" s="1"/>
      <c r="S2" s="1"/>
      <c r="T2" s="1"/>
    </row>
    <row r="3" spans="1:20" ht="15" customHeight="1">
      <c r="A3" s="1"/>
      <c r="B3" s="65" t="s">
        <v>93</v>
      </c>
      <c r="C3" s="3"/>
      <c r="D3" s="3"/>
      <c r="E3" s="3"/>
      <c r="F3" s="3"/>
      <c r="G3" s="3"/>
      <c r="H3" s="3"/>
      <c r="I3" s="3"/>
      <c r="J3" s="3"/>
      <c r="K3" s="3"/>
      <c r="L3" s="69"/>
      <c r="M3" s="98"/>
      <c r="N3" s="1"/>
      <c r="O3" s="1"/>
      <c r="P3" s="1"/>
      <c r="Q3" s="1"/>
      <c r="R3" s="1"/>
      <c r="S3" s="1"/>
      <c r="T3" s="1"/>
    </row>
    <row r="4" spans="1:20" ht="40.5" customHeight="1">
      <c r="A4" s="1"/>
      <c r="B4" s="89" t="s">
        <v>2</v>
      </c>
      <c r="C4" s="2" t="s">
        <v>4</v>
      </c>
      <c r="D4" s="3"/>
      <c r="E4" s="3"/>
      <c r="F4" s="3"/>
      <c r="G4" s="4"/>
      <c r="H4" s="2" t="s">
        <v>5</v>
      </c>
      <c r="I4" s="3"/>
      <c r="J4" s="3"/>
      <c r="K4" s="3"/>
      <c r="L4" s="69"/>
      <c r="M4" s="17"/>
      <c r="N4" s="1"/>
      <c r="O4" s="1"/>
      <c r="P4" s="1"/>
      <c r="Q4" s="1"/>
      <c r="R4" s="1"/>
      <c r="S4" s="1"/>
      <c r="T4" s="1"/>
    </row>
    <row r="5" spans="1:20" ht="27" customHeight="1">
      <c r="A5" s="1"/>
      <c r="B5" s="67"/>
      <c r="C5" s="5"/>
      <c r="D5" s="5" t="s">
        <v>152</v>
      </c>
      <c r="E5" s="7" t="s">
        <v>153</v>
      </c>
      <c r="F5" s="4" t="s">
        <v>154</v>
      </c>
      <c r="G5" s="9" t="s">
        <v>155</v>
      </c>
      <c r="H5" s="4" t="s">
        <v>156</v>
      </c>
      <c r="I5" s="5" t="s">
        <v>157</v>
      </c>
      <c r="J5" s="7" t="s">
        <v>158</v>
      </c>
      <c r="K5" s="4" t="s">
        <v>159</v>
      </c>
      <c r="L5" s="9" t="s">
        <v>160</v>
      </c>
      <c r="M5" s="17" t="s">
        <v>161</v>
      </c>
      <c r="N5" s="1"/>
      <c r="O5" s="1"/>
      <c r="P5" s="1"/>
      <c r="Q5" s="1"/>
      <c r="R5" s="1"/>
      <c r="S5" s="1"/>
      <c r="T5" s="1"/>
    </row>
    <row r="6" spans="1:20" ht="14.4">
      <c r="A6" s="1"/>
      <c r="B6" s="26"/>
      <c r="C6" s="10"/>
      <c r="D6" s="11" t="s">
        <v>6</v>
      </c>
      <c r="E6" s="11" t="s">
        <v>3</v>
      </c>
      <c r="F6" s="12" t="s">
        <v>6</v>
      </c>
      <c r="G6" s="12" t="s">
        <v>3</v>
      </c>
      <c r="H6" s="10"/>
      <c r="I6" s="11" t="s">
        <v>6</v>
      </c>
      <c r="J6" s="11" t="s">
        <v>3</v>
      </c>
      <c r="K6" s="13" t="s">
        <v>6</v>
      </c>
      <c r="L6" s="70" t="s">
        <v>3</v>
      </c>
      <c r="M6" s="17"/>
      <c r="N6" s="1"/>
      <c r="O6" s="1"/>
      <c r="P6" s="1"/>
      <c r="Q6" s="1"/>
      <c r="R6" s="1"/>
      <c r="S6" s="1"/>
      <c r="T6" s="1"/>
    </row>
    <row r="7" spans="1:20" ht="14.4">
      <c r="A7" s="1"/>
      <c r="B7" s="90"/>
      <c r="C7" s="11">
        <v>5</v>
      </c>
      <c r="D7" s="11">
        <v>6</v>
      </c>
      <c r="E7" s="11">
        <v>7</v>
      </c>
      <c r="F7" s="13">
        <v>8</v>
      </c>
      <c r="G7" s="13">
        <v>9</v>
      </c>
      <c r="H7" s="11">
        <v>10</v>
      </c>
      <c r="I7" s="11">
        <v>11</v>
      </c>
      <c r="J7" s="11">
        <v>12</v>
      </c>
      <c r="K7" s="13">
        <v>13</v>
      </c>
      <c r="L7" s="70">
        <v>14</v>
      </c>
      <c r="M7" s="17"/>
      <c r="N7" s="1"/>
      <c r="O7" s="1"/>
      <c r="P7" s="1"/>
      <c r="Q7" s="1"/>
      <c r="R7" s="1"/>
      <c r="S7" s="1"/>
      <c r="T7" s="1"/>
    </row>
    <row r="8" spans="1:20" ht="14.4">
      <c r="A8" s="1"/>
      <c r="B8" s="90" t="s">
        <v>87</v>
      </c>
      <c r="C8" s="3"/>
      <c r="D8" s="3"/>
      <c r="E8" s="3"/>
      <c r="F8" s="3"/>
      <c r="G8" s="3"/>
      <c r="H8" s="3"/>
      <c r="I8" s="3"/>
      <c r="J8" s="3"/>
      <c r="K8" s="3"/>
      <c r="L8" s="69"/>
      <c r="M8" s="17"/>
      <c r="N8" s="1"/>
      <c r="O8" s="1"/>
      <c r="P8" s="1"/>
      <c r="Q8" s="1"/>
      <c r="R8" s="1"/>
      <c r="S8" s="1"/>
      <c r="T8" s="1"/>
    </row>
    <row r="9" spans="1:20" ht="14.4">
      <c r="A9" s="1"/>
      <c r="B9" s="90" t="s">
        <v>88</v>
      </c>
      <c r="C9" s="3"/>
      <c r="D9" s="3"/>
      <c r="E9" s="3"/>
      <c r="F9" s="3"/>
      <c r="G9" s="3"/>
      <c r="H9" s="3"/>
      <c r="I9" s="3"/>
      <c r="J9" s="3"/>
      <c r="K9" s="3"/>
      <c r="L9" s="69"/>
      <c r="M9" s="17"/>
      <c r="N9" s="1"/>
      <c r="O9" s="1"/>
      <c r="P9" s="1"/>
      <c r="Q9" s="1"/>
      <c r="R9" s="1"/>
      <c r="S9" s="1"/>
      <c r="T9" s="1"/>
    </row>
    <row r="10" spans="1:20" ht="14.4">
      <c r="A10" s="1"/>
      <c r="B10" s="82" t="s">
        <v>7</v>
      </c>
      <c r="C10" s="17">
        <v>0</v>
      </c>
      <c r="D10" s="17">
        <v>0</v>
      </c>
      <c r="E10" s="17">
        <v>0</v>
      </c>
      <c r="F10" s="17">
        <v>0</v>
      </c>
      <c r="G10" s="17">
        <v>0</v>
      </c>
      <c r="H10" s="17">
        <v>6873972</v>
      </c>
      <c r="I10" s="17">
        <v>5120231</v>
      </c>
      <c r="J10" s="17">
        <v>3495728</v>
      </c>
      <c r="K10" s="17">
        <v>211306</v>
      </c>
      <c r="L10" s="71">
        <v>32626.000000000004</v>
      </c>
      <c r="M10" s="17"/>
      <c r="N10" s="1"/>
      <c r="O10" s="1"/>
      <c r="P10" s="1"/>
      <c r="Q10" s="1"/>
      <c r="R10" s="1"/>
      <c r="S10" s="1"/>
      <c r="T10" s="1"/>
    </row>
    <row r="11" spans="1:20" ht="14.4">
      <c r="A11" s="1"/>
      <c r="B11" s="82" t="s">
        <v>8</v>
      </c>
      <c r="C11" s="17">
        <v>303962</v>
      </c>
      <c r="D11" s="17">
        <v>8361</v>
      </c>
      <c r="E11" s="17">
        <v>535293</v>
      </c>
      <c r="F11" s="17">
        <v>407.94944369999996</v>
      </c>
      <c r="G11" s="17">
        <v>12615.9329234</v>
      </c>
      <c r="H11" s="17">
        <v>13153572</v>
      </c>
      <c r="I11" s="17">
        <v>10293297</v>
      </c>
      <c r="J11" s="17">
        <v>6430611</v>
      </c>
      <c r="K11" s="17">
        <v>434436.67574149999</v>
      </c>
      <c r="L11" s="71">
        <v>84204.2861557</v>
      </c>
      <c r="M11" s="17"/>
      <c r="N11" s="1"/>
      <c r="O11" s="1"/>
      <c r="P11" s="1"/>
      <c r="Q11" s="1"/>
      <c r="R11" s="1"/>
      <c r="S11" s="1"/>
      <c r="T11" s="1"/>
    </row>
    <row r="12" spans="1:20" ht="14.4">
      <c r="A12" s="1"/>
      <c r="B12" s="82" t="s">
        <v>9</v>
      </c>
      <c r="C12" s="17">
        <v>467879</v>
      </c>
      <c r="D12" s="17">
        <v>12997</v>
      </c>
      <c r="E12" s="17">
        <v>979604</v>
      </c>
      <c r="F12" s="17">
        <v>560.30700000000002</v>
      </c>
      <c r="G12" s="17">
        <v>21086.459159999999</v>
      </c>
      <c r="H12" s="17">
        <v>54044749</v>
      </c>
      <c r="I12" s="17">
        <v>25998678</v>
      </c>
      <c r="J12" s="17">
        <v>15701935</v>
      </c>
      <c r="K12" s="17">
        <v>1120781.1547600001</v>
      </c>
      <c r="L12" s="71">
        <v>194246.65176000001</v>
      </c>
      <c r="M12" s="17"/>
      <c r="N12" s="1"/>
      <c r="O12" s="1"/>
      <c r="P12" s="1"/>
      <c r="Q12" s="1"/>
      <c r="R12" s="1"/>
      <c r="S12" s="1"/>
      <c r="T12" s="1"/>
    </row>
    <row r="13" spans="1:20" ht="14.4">
      <c r="A13" s="18"/>
      <c r="B13" s="82" t="s">
        <v>10</v>
      </c>
      <c r="C13" s="17">
        <v>164223</v>
      </c>
      <c r="D13" s="17">
        <v>14079</v>
      </c>
      <c r="E13" s="17">
        <v>387725</v>
      </c>
      <c r="F13" s="17">
        <v>831.24942069999997</v>
      </c>
      <c r="G13" s="17">
        <v>8129.6616363000003</v>
      </c>
      <c r="H13" s="17">
        <v>40062795</v>
      </c>
      <c r="I13" s="17">
        <v>17711223</v>
      </c>
      <c r="J13" s="17">
        <v>10077058</v>
      </c>
      <c r="K13" s="17">
        <v>645229.05110529996</v>
      </c>
      <c r="L13" s="71">
        <v>105438.7760591</v>
      </c>
      <c r="M13" s="17"/>
      <c r="N13" s="18"/>
      <c r="O13" s="18"/>
      <c r="P13" s="18"/>
      <c r="Q13" s="18"/>
      <c r="R13" s="18"/>
      <c r="S13" s="18"/>
      <c r="T13" s="18"/>
    </row>
    <row r="14" spans="1:20" ht="14.4">
      <c r="A14" s="1"/>
      <c r="B14" s="82" t="s">
        <v>11</v>
      </c>
      <c r="C14" s="17">
        <v>0</v>
      </c>
      <c r="D14" s="17">
        <v>0</v>
      </c>
      <c r="E14" s="17">
        <v>0</v>
      </c>
      <c r="F14" s="17">
        <v>0</v>
      </c>
      <c r="G14" s="17">
        <v>0</v>
      </c>
      <c r="H14" s="17">
        <v>7643666</v>
      </c>
      <c r="I14" s="17">
        <v>6693313</v>
      </c>
      <c r="J14" s="17">
        <v>4547972</v>
      </c>
      <c r="K14" s="17">
        <v>255670.00991739999</v>
      </c>
      <c r="L14" s="71">
        <v>46830.574679999998</v>
      </c>
      <c r="M14" s="17"/>
      <c r="N14" s="1"/>
      <c r="O14" s="1"/>
      <c r="P14" s="1"/>
      <c r="Q14" s="1"/>
      <c r="R14" s="1"/>
      <c r="S14" s="1"/>
      <c r="T14" s="1"/>
    </row>
    <row r="15" spans="1:20" ht="14.4">
      <c r="A15" s="1"/>
      <c r="B15" s="82" t="s">
        <v>12</v>
      </c>
      <c r="C15" s="17">
        <v>537292</v>
      </c>
      <c r="D15" s="17">
        <v>51698</v>
      </c>
      <c r="E15" s="17">
        <v>741506</v>
      </c>
      <c r="F15" s="17">
        <v>2515.9610158</v>
      </c>
      <c r="G15" s="17">
        <v>16166.489582599999</v>
      </c>
      <c r="H15" s="17">
        <v>24369941</v>
      </c>
      <c r="I15" s="17">
        <v>22983072</v>
      </c>
      <c r="J15" s="17">
        <v>12444476</v>
      </c>
      <c r="K15" s="17">
        <v>1043515.9317012</v>
      </c>
      <c r="L15" s="71">
        <v>153336.9003757</v>
      </c>
      <c r="M15" s="17"/>
      <c r="N15" s="1"/>
      <c r="O15" s="1"/>
      <c r="P15" s="1"/>
      <c r="Q15" s="1"/>
      <c r="R15" s="1"/>
      <c r="S15" s="1"/>
      <c r="T15" s="1"/>
    </row>
    <row r="16" spans="1:20" ht="14.4">
      <c r="A16" s="1"/>
      <c r="B16" s="82" t="s">
        <v>13</v>
      </c>
      <c r="C16" s="17">
        <v>87470</v>
      </c>
      <c r="D16" s="17">
        <v>1183</v>
      </c>
      <c r="E16" s="17">
        <v>117246</v>
      </c>
      <c r="F16" s="17">
        <v>55.409299299999994</v>
      </c>
      <c r="G16" s="17">
        <v>2291.1010451000002</v>
      </c>
      <c r="H16" s="17">
        <v>24099971</v>
      </c>
      <c r="I16" s="17">
        <v>10728352</v>
      </c>
      <c r="J16" s="17">
        <v>5873986</v>
      </c>
      <c r="K16" s="17">
        <v>444490.65012000001</v>
      </c>
      <c r="L16" s="71">
        <v>74154.716397299999</v>
      </c>
      <c r="M16" s="17"/>
      <c r="N16" s="1"/>
      <c r="O16" s="1"/>
      <c r="P16" s="1"/>
      <c r="Q16" s="1"/>
      <c r="R16" s="1"/>
      <c r="S16" s="1"/>
      <c r="T16" s="1"/>
    </row>
    <row r="17" spans="1:20" ht="14.4">
      <c r="A17" s="1"/>
      <c r="B17" s="82" t="s">
        <v>14</v>
      </c>
      <c r="C17" s="17">
        <v>114497</v>
      </c>
      <c r="D17" s="17">
        <v>1414</v>
      </c>
      <c r="E17" s="17">
        <v>132851</v>
      </c>
      <c r="F17" s="17">
        <v>72.380754800000005</v>
      </c>
      <c r="G17" s="17">
        <v>3020.9308064999996</v>
      </c>
      <c r="H17" s="17">
        <v>8143209</v>
      </c>
      <c r="I17" s="17">
        <v>6212862</v>
      </c>
      <c r="J17" s="17">
        <v>3864931</v>
      </c>
      <c r="K17" s="17">
        <v>258285.0214655</v>
      </c>
      <c r="L17" s="71">
        <v>44989.4131671</v>
      </c>
      <c r="M17" s="17"/>
      <c r="N17" s="1"/>
      <c r="O17" s="1"/>
      <c r="P17" s="1"/>
      <c r="Q17" s="1"/>
      <c r="R17" s="1"/>
      <c r="S17" s="1"/>
      <c r="T17" s="1"/>
    </row>
    <row r="18" spans="1:20" ht="14.4">
      <c r="A18" s="1"/>
      <c r="B18" s="82" t="s">
        <v>15</v>
      </c>
      <c r="C18" s="17">
        <v>103284</v>
      </c>
      <c r="D18" s="17">
        <v>3763</v>
      </c>
      <c r="E18" s="17">
        <v>155636</v>
      </c>
      <c r="F18" s="17">
        <v>237.85795999999999</v>
      </c>
      <c r="G18" s="17">
        <v>3465.1738760000003</v>
      </c>
      <c r="H18" s="17">
        <v>14727798</v>
      </c>
      <c r="I18" s="17">
        <v>22292568</v>
      </c>
      <c r="J18" s="17">
        <v>7093535</v>
      </c>
      <c r="K18" s="17">
        <v>834984.16873999999</v>
      </c>
      <c r="L18" s="71">
        <v>83354.942931999991</v>
      </c>
      <c r="M18" s="17"/>
      <c r="N18" s="1"/>
      <c r="O18" s="1"/>
      <c r="P18" s="1"/>
      <c r="Q18" s="1"/>
      <c r="R18" s="1"/>
      <c r="S18" s="1"/>
      <c r="T18" s="1"/>
    </row>
    <row r="19" spans="1:20" ht="14.4">
      <c r="A19" s="1"/>
      <c r="B19" s="82" t="s">
        <v>16</v>
      </c>
      <c r="C19" s="17">
        <v>60116</v>
      </c>
      <c r="D19" s="17">
        <v>827</v>
      </c>
      <c r="E19" s="17">
        <v>82296</v>
      </c>
      <c r="F19" s="17">
        <v>37.526960000000003</v>
      </c>
      <c r="G19" s="17">
        <v>1421.8188700000001</v>
      </c>
      <c r="H19" s="17">
        <v>17924815</v>
      </c>
      <c r="I19" s="17">
        <v>11958822</v>
      </c>
      <c r="J19" s="17">
        <v>4878567</v>
      </c>
      <c r="K19" s="17">
        <v>471595.32699999999</v>
      </c>
      <c r="L19" s="71">
        <v>59386.800139999999</v>
      </c>
      <c r="M19" s="17"/>
      <c r="N19" s="1"/>
      <c r="O19" s="1"/>
      <c r="P19" s="1"/>
      <c r="Q19" s="1"/>
      <c r="R19" s="1"/>
      <c r="S19" s="1"/>
      <c r="T19" s="1"/>
    </row>
    <row r="20" spans="1:20" ht="14.4">
      <c r="A20" s="1"/>
      <c r="B20" s="82" t="s">
        <v>17</v>
      </c>
      <c r="C20" s="17">
        <v>0</v>
      </c>
      <c r="D20" s="17">
        <v>0</v>
      </c>
      <c r="E20" s="17">
        <v>0</v>
      </c>
      <c r="F20" s="17">
        <v>0</v>
      </c>
      <c r="G20" s="17">
        <v>0</v>
      </c>
      <c r="H20" s="17">
        <v>8172952</v>
      </c>
      <c r="I20" s="17">
        <v>4858451</v>
      </c>
      <c r="J20" s="17">
        <v>3537318</v>
      </c>
      <c r="K20" s="17">
        <v>213592.6942646</v>
      </c>
      <c r="L20" s="71">
        <v>40287.7363128</v>
      </c>
      <c r="M20" s="17"/>
      <c r="N20" s="1"/>
      <c r="O20" s="1"/>
      <c r="P20" s="1"/>
      <c r="Q20" s="1"/>
      <c r="R20" s="1"/>
      <c r="S20" s="1"/>
      <c r="T20" s="1"/>
    </row>
    <row r="21" spans="1:20" ht="15.75" customHeight="1">
      <c r="A21" s="1"/>
      <c r="B21" s="82" t="s">
        <v>18</v>
      </c>
      <c r="C21" s="17">
        <v>0</v>
      </c>
      <c r="D21" s="17">
        <v>0</v>
      </c>
      <c r="E21" s="17">
        <v>0</v>
      </c>
      <c r="F21" s="17">
        <v>0</v>
      </c>
      <c r="G21" s="17">
        <v>0</v>
      </c>
      <c r="H21" s="17">
        <v>2755251</v>
      </c>
      <c r="I21" s="17">
        <v>1433112</v>
      </c>
      <c r="J21" s="17">
        <v>916743</v>
      </c>
      <c r="K21" s="17">
        <v>60426.476999999999</v>
      </c>
      <c r="L21" s="71">
        <v>11845.398737200001</v>
      </c>
      <c r="M21" s="17"/>
      <c r="N21" s="1"/>
      <c r="O21" s="1"/>
      <c r="P21" s="1"/>
      <c r="Q21" s="1"/>
      <c r="R21" s="1"/>
      <c r="S21" s="1"/>
      <c r="T21" s="1"/>
    </row>
    <row r="22" spans="1:20" ht="15.75" customHeight="1">
      <c r="A22" s="1"/>
      <c r="B22" s="82" t="s">
        <v>19</v>
      </c>
      <c r="C22" s="17">
        <v>346663</v>
      </c>
      <c r="D22" s="17">
        <v>3546</v>
      </c>
      <c r="E22" s="17">
        <v>539446</v>
      </c>
      <c r="F22" s="17">
        <v>94.369536200000013</v>
      </c>
      <c r="G22" s="17">
        <v>11169.552930399999</v>
      </c>
      <c r="H22" s="17">
        <v>24403555</v>
      </c>
      <c r="I22" s="17">
        <v>21774219</v>
      </c>
      <c r="J22" s="17">
        <v>12501815</v>
      </c>
      <c r="K22" s="17">
        <v>994975.49348600011</v>
      </c>
      <c r="L22" s="71">
        <v>175729.04902770001</v>
      </c>
      <c r="M22" s="17"/>
      <c r="N22" s="1"/>
      <c r="O22" s="1"/>
      <c r="P22" s="1"/>
      <c r="Q22" s="1"/>
      <c r="R22" s="1"/>
      <c r="S22" s="1"/>
      <c r="T22" s="1"/>
    </row>
    <row r="23" spans="1:20" ht="15.75" customHeight="1">
      <c r="A23" s="1"/>
      <c r="B23" s="82" t="s">
        <v>20</v>
      </c>
      <c r="C23" s="17">
        <v>46511</v>
      </c>
      <c r="D23" s="17">
        <v>2125</v>
      </c>
      <c r="E23" s="17">
        <v>158950</v>
      </c>
      <c r="F23" s="17">
        <v>97.289349999999999</v>
      </c>
      <c r="G23" s="17">
        <v>2175.2334500000002</v>
      </c>
      <c r="H23" s="17">
        <v>9871132</v>
      </c>
      <c r="I23" s="17">
        <v>8002269</v>
      </c>
      <c r="J23" s="17">
        <v>4964775</v>
      </c>
      <c r="K23" s="17">
        <v>331785.71327000001</v>
      </c>
      <c r="L23" s="71">
        <v>55204.739889999997</v>
      </c>
      <c r="M23" s="17"/>
      <c r="N23" s="1"/>
      <c r="O23" s="1"/>
      <c r="P23" s="1"/>
      <c r="Q23" s="1"/>
      <c r="R23" s="1"/>
      <c r="S23" s="1"/>
      <c r="T23" s="1"/>
    </row>
    <row r="24" spans="1:20" ht="15.75" customHeight="1">
      <c r="A24" s="1"/>
      <c r="B24" s="82" t="s">
        <v>21</v>
      </c>
      <c r="C24" s="17">
        <v>0</v>
      </c>
      <c r="D24" s="17">
        <v>0</v>
      </c>
      <c r="E24" s="17">
        <v>0</v>
      </c>
      <c r="F24" s="17">
        <v>0</v>
      </c>
      <c r="G24" s="17">
        <v>0</v>
      </c>
      <c r="H24" s="17">
        <v>8422524</v>
      </c>
      <c r="I24" s="17">
        <v>5737998</v>
      </c>
      <c r="J24" s="17">
        <v>3505914</v>
      </c>
      <c r="K24" s="17">
        <v>232191.27176</v>
      </c>
      <c r="L24" s="71">
        <v>39695.899890000001</v>
      </c>
      <c r="M24" s="17"/>
      <c r="N24" s="1"/>
      <c r="O24" s="1"/>
      <c r="P24" s="1"/>
      <c r="Q24" s="1"/>
      <c r="R24" s="1"/>
      <c r="S24" s="1"/>
      <c r="T24" s="1"/>
    </row>
    <row r="25" spans="1:20" ht="15.75" customHeight="1">
      <c r="A25" s="1"/>
      <c r="B25" s="82" t="s">
        <v>22</v>
      </c>
      <c r="C25" s="17">
        <v>44214</v>
      </c>
      <c r="D25" s="17">
        <v>2881</v>
      </c>
      <c r="E25" s="17">
        <v>185217</v>
      </c>
      <c r="F25" s="17">
        <v>152.29157079999999</v>
      </c>
      <c r="G25" s="17">
        <v>4235.4869905000005</v>
      </c>
      <c r="H25" s="17">
        <v>20378661</v>
      </c>
      <c r="I25" s="17">
        <v>24470877</v>
      </c>
      <c r="J25" s="17">
        <v>8973398</v>
      </c>
      <c r="K25" s="17">
        <v>286724.35301000002</v>
      </c>
      <c r="L25" s="71">
        <v>97218.001690999998</v>
      </c>
      <c r="M25" s="17"/>
      <c r="N25" s="1"/>
      <c r="O25" s="1"/>
      <c r="P25" s="1"/>
      <c r="Q25" s="1"/>
      <c r="R25" s="1"/>
      <c r="S25" s="1"/>
      <c r="T25" s="1"/>
    </row>
    <row r="26" spans="1:20" ht="15.75" customHeight="1">
      <c r="A26" s="1"/>
      <c r="B26" s="82" t="s">
        <v>23</v>
      </c>
      <c r="C26" s="17">
        <v>7643</v>
      </c>
      <c r="D26" s="17">
        <v>215</v>
      </c>
      <c r="E26" s="17">
        <v>13864</v>
      </c>
      <c r="F26" s="19">
        <v>9.26</v>
      </c>
      <c r="G26" s="17">
        <v>248.82473160000001</v>
      </c>
      <c r="H26" s="17">
        <v>9311730</v>
      </c>
      <c r="I26" s="17">
        <v>4526005</v>
      </c>
      <c r="J26" s="17">
        <v>2363495</v>
      </c>
      <c r="K26" s="17">
        <v>213843.41794089999</v>
      </c>
      <c r="L26" s="71">
        <v>27073.073349999999</v>
      </c>
      <c r="M26" s="17"/>
      <c r="N26" s="1"/>
      <c r="O26" s="1"/>
      <c r="P26" s="1"/>
      <c r="Q26" s="1"/>
      <c r="R26" s="1"/>
      <c r="S26" s="1"/>
      <c r="T26" s="1"/>
    </row>
    <row r="27" spans="1:20" ht="15.75" customHeight="1">
      <c r="A27" s="1"/>
      <c r="B27" s="82" t="s">
        <v>24</v>
      </c>
      <c r="C27" s="17">
        <v>36372</v>
      </c>
      <c r="D27" s="17">
        <v>612</v>
      </c>
      <c r="E27" s="17">
        <v>111312</v>
      </c>
      <c r="F27" s="17">
        <v>35.341999999999999</v>
      </c>
      <c r="G27" s="17">
        <v>2583.0572980000002</v>
      </c>
      <c r="H27" s="17">
        <v>12640911</v>
      </c>
      <c r="I27" s="17">
        <v>7663416</v>
      </c>
      <c r="J27" s="17">
        <v>5083174</v>
      </c>
      <c r="K27" s="17">
        <v>358933.97252959997</v>
      </c>
      <c r="L27" s="71">
        <v>67071.176686399995</v>
      </c>
      <c r="M27" s="17"/>
      <c r="N27" s="1"/>
      <c r="O27" s="1"/>
      <c r="P27" s="1"/>
      <c r="Q27" s="1"/>
      <c r="R27" s="1"/>
      <c r="S27" s="1"/>
      <c r="T27" s="1"/>
    </row>
    <row r="28" spans="1:20" ht="15.75" customHeight="1">
      <c r="A28" s="1"/>
      <c r="B28" s="82" t="s">
        <v>25</v>
      </c>
      <c r="C28" s="17">
        <v>10547502</v>
      </c>
      <c r="D28" s="17">
        <v>125814</v>
      </c>
      <c r="E28" s="17">
        <v>31230912</v>
      </c>
      <c r="F28" s="17">
        <v>5036.4391299999997</v>
      </c>
      <c r="G28" s="17">
        <v>953301.73268000002</v>
      </c>
      <c r="H28" s="17">
        <v>278133593</v>
      </c>
      <c r="I28" s="17">
        <v>170888905</v>
      </c>
      <c r="J28" s="17">
        <v>104990278</v>
      </c>
      <c r="K28" s="17">
        <v>8850193.2202199996</v>
      </c>
      <c r="L28" s="71">
        <v>1390532.70722</v>
      </c>
      <c r="M28" s="17"/>
      <c r="N28" s="1"/>
      <c r="O28" s="1"/>
      <c r="P28" s="1"/>
      <c r="Q28" s="1"/>
      <c r="R28" s="1"/>
      <c r="S28" s="1"/>
      <c r="T28" s="1"/>
    </row>
    <row r="29" spans="1:20" ht="15.75" customHeight="1">
      <c r="A29" s="1"/>
      <c r="B29" s="83" t="s">
        <v>89</v>
      </c>
      <c r="C29" s="3"/>
      <c r="D29" s="3"/>
      <c r="E29" s="3"/>
      <c r="F29" s="3"/>
      <c r="G29" s="3"/>
      <c r="H29" s="3"/>
      <c r="I29" s="3"/>
      <c r="J29" s="3"/>
      <c r="K29" s="3"/>
      <c r="L29" s="69"/>
      <c r="M29" s="17"/>
      <c r="N29" s="1"/>
      <c r="O29" s="1"/>
      <c r="P29" s="1"/>
      <c r="Q29" s="1"/>
      <c r="R29" s="1"/>
      <c r="S29" s="1"/>
      <c r="T29" s="1"/>
    </row>
    <row r="30" spans="1:20" ht="15.75" customHeight="1">
      <c r="A30" s="1"/>
      <c r="B30" s="82" t="s">
        <v>26</v>
      </c>
      <c r="C30" s="17">
        <v>6985774</v>
      </c>
      <c r="D30" s="17">
        <v>50464</v>
      </c>
      <c r="E30" s="17">
        <v>14160907</v>
      </c>
      <c r="F30" s="17">
        <v>2496.9840600000002</v>
      </c>
      <c r="G30" s="17">
        <v>496497.43559000001</v>
      </c>
      <c r="H30" s="17">
        <v>24487900</v>
      </c>
      <c r="I30" s="17">
        <v>23644098</v>
      </c>
      <c r="J30" s="17">
        <v>22566009</v>
      </c>
      <c r="K30" s="17">
        <v>1248804.9652274</v>
      </c>
      <c r="L30" s="71">
        <v>334339.94477390009</v>
      </c>
      <c r="M30" s="17"/>
      <c r="N30" s="1"/>
      <c r="O30" s="1"/>
      <c r="P30" s="1"/>
      <c r="Q30" s="1"/>
      <c r="R30" s="1"/>
      <c r="S30" s="1"/>
      <c r="T30" s="1"/>
    </row>
    <row r="31" spans="1:20" ht="15.75" customHeight="1">
      <c r="A31" s="1"/>
      <c r="B31" s="82" t="s">
        <v>27</v>
      </c>
      <c r="C31" s="17">
        <v>0</v>
      </c>
      <c r="D31" s="17">
        <v>0</v>
      </c>
      <c r="E31" s="17">
        <v>0</v>
      </c>
      <c r="F31" s="17">
        <v>0</v>
      </c>
      <c r="G31" s="17">
        <v>0</v>
      </c>
      <c r="H31" s="17">
        <v>3634522</v>
      </c>
      <c r="I31" s="17">
        <v>2176751</v>
      </c>
      <c r="J31" s="17">
        <v>1013374</v>
      </c>
      <c r="K31" s="17">
        <v>82832.181949999998</v>
      </c>
      <c r="L31" s="71">
        <v>15153.915606100001</v>
      </c>
      <c r="M31" s="17"/>
      <c r="N31" s="1"/>
      <c r="O31" s="1"/>
      <c r="P31" s="1"/>
      <c r="Q31" s="1"/>
      <c r="R31" s="1"/>
      <c r="S31" s="1"/>
      <c r="T31" s="1"/>
    </row>
    <row r="32" spans="1:20" ht="15.75" customHeight="1">
      <c r="A32" s="1"/>
      <c r="B32" s="82" t="s">
        <v>28</v>
      </c>
      <c r="C32" s="17">
        <v>0</v>
      </c>
      <c r="D32" s="17">
        <v>0</v>
      </c>
      <c r="E32" s="17">
        <v>0</v>
      </c>
      <c r="F32" s="17">
        <v>0</v>
      </c>
      <c r="G32" s="17">
        <v>0</v>
      </c>
      <c r="H32" s="17">
        <v>694837</v>
      </c>
      <c r="I32" s="17">
        <v>428620</v>
      </c>
      <c r="J32" s="17">
        <v>236354</v>
      </c>
      <c r="K32" s="17">
        <v>17437.562880000001</v>
      </c>
      <c r="L32" s="71">
        <v>2899.9588600000002</v>
      </c>
      <c r="M32" s="17"/>
      <c r="N32" s="1"/>
      <c r="O32" s="1"/>
      <c r="P32" s="1"/>
      <c r="Q32" s="1"/>
      <c r="R32" s="1"/>
      <c r="S32" s="1"/>
      <c r="T32" s="1"/>
    </row>
    <row r="33" spans="1:20" ht="15.75" customHeight="1">
      <c r="A33" s="1"/>
      <c r="B33" s="82" t="s">
        <v>29</v>
      </c>
      <c r="C33" s="17">
        <v>6715</v>
      </c>
      <c r="D33" s="17">
        <v>185</v>
      </c>
      <c r="E33" s="17">
        <v>14445</v>
      </c>
      <c r="F33" s="17">
        <v>5.5192300000000003</v>
      </c>
      <c r="G33" s="17">
        <v>388.66602829999999</v>
      </c>
      <c r="H33" s="17">
        <v>2027703</v>
      </c>
      <c r="I33" s="17">
        <v>2330169</v>
      </c>
      <c r="J33" s="17">
        <v>1471460</v>
      </c>
      <c r="K33" s="17">
        <v>106922.494899</v>
      </c>
      <c r="L33" s="71">
        <v>17661.1195118</v>
      </c>
      <c r="M33" s="17"/>
      <c r="N33" s="1"/>
      <c r="O33" s="1"/>
      <c r="P33" s="1"/>
      <c r="Q33" s="1"/>
      <c r="R33" s="1"/>
      <c r="S33" s="1"/>
      <c r="T33" s="1"/>
    </row>
    <row r="34" spans="1:20" ht="15.75" customHeight="1">
      <c r="A34" s="1"/>
      <c r="B34" s="82" t="s">
        <v>30</v>
      </c>
      <c r="C34" s="17">
        <v>26463</v>
      </c>
      <c r="D34" s="17">
        <v>760</v>
      </c>
      <c r="E34" s="17">
        <v>53047</v>
      </c>
      <c r="F34" s="17">
        <v>49.245710000000003</v>
      </c>
      <c r="G34" s="17">
        <v>612.69964000000004</v>
      </c>
      <c r="H34" s="17">
        <v>735901</v>
      </c>
      <c r="I34" s="17">
        <v>414987</v>
      </c>
      <c r="J34" s="17">
        <v>485965</v>
      </c>
      <c r="K34" s="17">
        <v>25219.11289</v>
      </c>
      <c r="L34" s="71">
        <v>9327.2435399999995</v>
      </c>
      <c r="M34" s="17"/>
      <c r="N34" s="1"/>
      <c r="O34" s="1"/>
      <c r="P34" s="1"/>
      <c r="Q34" s="1"/>
      <c r="R34" s="1"/>
      <c r="S34" s="1"/>
      <c r="T34" s="1"/>
    </row>
    <row r="35" spans="1:20" ht="15.75" customHeight="1">
      <c r="A35" s="1"/>
      <c r="B35" s="82" t="s">
        <v>31</v>
      </c>
      <c r="C35" s="17">
        <v>6140</v>
      </c>
      <c r="D35" s="17">
        <v>428</v>
      </c>
      <c r="E35" s="17">
        <v>19831</v>
      </c>
      <c r="F35" s="17">
        <v>6.22072</v>
      </c>
      <c r="G35" s="17">
        <v>351.70390579999997</v>
      </c>
      <c r="H35" s="17">
        <v>475756</v>
      </c>
      <c r="I35" s="17">
        <v>474639</v>
      </c>
      <c r="J35" s="17">
        <v>254626</v>
      </c>
      <c r="K35" s="17">
        <v>16100.8824649</v>
      </c>
      <c r="L35" s="71">
        <v>3224.9787888999999</v>
      </c>
      <c r="M35" s="17"/>
      <c r="N35" s="1"/>
      <c r="O35" s="1"/>
      <c r="P35" s="1"/>
      <c r="Q35" s="1"/>
      <c r="R35" s="1"/>
      <c r="S35" s="1"/>
      <c r="T35" s="1"/>
    </row>
    <row r="36" spans="1:20" ht="15.75" customHeight="1">
      <c r="A36" s="1"/>
      <c r="B36" s="82" t="s">
        <v>32</v>
      </c>
      <c r="C36" s="17">
        <v>0</v>
      </c>
      <c r="D36" s="17">
        <v>0</v>
      </c>
      <c r="E36" s="17">
        <v>0</v>
      </c>
      <c r="F36" s="17">
        <v>0</v>
      </c>
      <c r="G36" s="17">
        <v>0</v>
      </c>
      <c r="H36" s="17">
        <v>7658347</v>
      </c>
      <c r="I36" s="17">
        <v>7211826</v>
      </c>
      <c r="J36" s="17">
        <v>5071130</v>
      </c>
      <c r="K36" s="17">
        <v>326825.53411000001</v>
      </c>
      <c r="L36" s="71">
        <v>64363.755226599998</v>
      </c>
      <c r="M36" s="17"/>
      <c r="N36" s="1"/>
      <c r="O36" s="1"/>
      <c r="P36" s="1"/>
      <c r="Q36" s="1"/>
      <c r="R36" s="1"/>
      <c r="S36" s="1"/>
      <c r="T36" s="1"/>
    </row>
    <row r="37" spans="1:20" ht="15.75" customHeight="1">
      <c r="A37" s="1"/>
      <c r="B37" s="82" t="s">
        <v>33</v>
      </c>
      <c r="C37" s="17">
        <v>14499647</v>
      </c>
      <c r="D37" s="17">
        <v>181611</v>
      </c>
      <c r="E37" s="17">
        <v>48248308</v>
      </c>
      <c r="F37" s="17">
        <v>10864.652109300001</v>
      </c>
      <c r="G37" s="17">
        <v>1506639.1989225</v>
      </c>
      <c r="H37" s="17">
        <v>32113096</v>
      </c>
      <c r="I37" s="17">
        <v>35310508</v>
      </c>
      <c r="J37" s="17">
        <v>42026422</v>
      </c>
      <c r="K37" s="17">
        <v>1893248.5254240998</v>
      </c>
      <c r="L37" s="71">
        <v>609800.79312439985</v>
      </c>
      <c r="M37" s="17"/>
      <c r="N37" s="1"/>
      <c r="O37" s="1"/>
      <c r="P37" s="1"/>
      <c r="Q37" s="1"/>
      <c r="R37" s="1"/>
      <c r="S37" s="1"/>
      <c r="T37" s="1"/>
    </row>
    <row r="38" spans="1:20" ht="15.75" customHeight="1">
      <c r="A38" s="1"/>
      <c r="B38" s="82" t="s">
        <v>34</v>
      </c>
      <c r="C38" s="17">
        <v>9110690</v>
      </c>
      <c r="D38" s="17">
        <v>44389</v>
      </c>
      <c r="E38" s="17">
        <v>24735885</v>
      </c>
      <c r="F38" s="17">
        <v>2223.4854999999998</v>
      </c>
      <c r="G38" s="17">
        <v>669235.19978999998</v>
      </c>
      <c r="H38" s="17">
        <v>46088262</v>
      </c>
      <c r="I38" s="17">
        <v>27769999</v>
      </c>
      <c r="J38" s="17">
        <v>31898511</v>
      </c>
      <c r="K38" s="17">
        <v>1505184.81862</v>
      </c>
      <c r="L38" s="71">
        <v>466286.76328999997</v>
      </c>
      <c r="M38" s="17"/>
      <c r="N38" s="1"/>
      <c r="O38" s="1"/>
      <c r="P38" s="1"/>
      <c r="Q38" s="1"/>
      <c r="R38" s="1"/>
      <c r="S38" s="1"/>
      <c r="T38" s="1"/>
    </row>
    <row r="39" spans="1:20" ht="15.75" customHeight="1">
      <c r="A39" s="1"/>
      <c r="B39" s="82" t="s">
        <v>35</v>
      </c>
      <c r="C39" s="17">
        <v>0</v>
      </c>
      <c r="D39" s="17">
        <v>0</v>
      </c>
      <c r="E39" s="17">
        <v>0</v>
      </c>
      <c r="F39" s="17">
        <v>0</v>
      </c>
      <c r="G39" s="17">
        <v>0</v>
      </c>
      <c r="H39" s="17">
        <v>2043451</v>
      </c>
      <c r="I39" s="17">
        <v>2183807</v>
      </c>
      <c r="J39" s="17">
        <v>1543528</v>
      </c>
      <c r="K39" s="17">
        <v>74817.284979999997</v>
      </c>
      <c r="L39" s="71">
        <v>14658.9816997</v>
      </c>
      <c r="M39" s="17"/>
      <c r="N39" s="1"/>
      <c r="O39" s="1"/>
      <c r="P39" s="1"/>
      <c r="Q39" s="1"/>
      <c r="R39" s="1"/>
      <c r="S39" s="1"/>
      <c r="T39" s="1"/>
    </row>
    <row r="40" spans="1:20" ht="15.75" customHeight="1">
      <c r="A40" s="1"/>
      <c r="B40" s="82" t="s">
        <v>36</v>
      </c>
      <c r="C40" s="17">
        <v>1354206</v>
      </c>
      <c r="D40" s="17">
        <v>16004</v>
      </c>
      <c r="E40" s="17">
        <v>3197635</v>
      </c>
      <c r="F40" s="17">
        <v>880.57902999999999</v>
      </c>
      <c r="G40" s="17">
        <v>211635.98504</v>
      </c>
      <c r="H40" s="17">
        <v>5553541</v>
      </c>
      <c r="I40" s="17">
        <v>3696700</v>
      </c>
      <c r="J40" s="17">
        <v>2637477</v>
      </c>
      <c r="K40" s="17">
        <v>170570.6112589</v>
      </c>
      <c r="L40" s="71">
        <v>41878.323479999999</v>
      </c>
      <c r="M40" s="17"/>
      <c r="N40" s="1"/>
      <c r="O40" s="1"/>
      <c r="P40" s="1"/>
      <c r="Q40" s="1"/>
      <c r="R40" s="1"/>
      <c r="S40" s="1"/>
      <c r="T40" s="1"/>
    </row>
    <row r="41" spans="1:20" ht="15.75" customHeight="1">
      <c r="A41" s="1"/>
      <c r="B41" s="82" t="s">
        <v>37</v>
      </c>
      <c r="C41" s="17">
        <v>138619</v>
      </c>
      <c r="D41" s="17">
        <v>7752</v>
      </c>
      <c r="E41" s="17">
        <v>241911</v>
      </c>
      <c r="F41" s="17">
        <v>302.19499999999999</v>
      </c>
      <c r="G41" s="17">
        <v>8167.7953112000005</v>
      </c>
      <c r="H41" s="17">
        <v>4222607</v>
      </c>
      <c r="I41" s="17">
        <v>5439769</v>
      </c>
      <c r="J41" s="17">
        <v>1900536</v>
      </c>
      <c r="K41" s="17">
        <v>280448.16188000003</v>
      </c>
      <c r="L41" s="71">
        <v>20438.4720189</v>
      </c>
      <c r="M41" s="17"/>
      <c r="N41" s="1"/>
      <c r="O41" s="1"/>
      <c r="P41" s="1"/>
      <c r="Q41" s="1"/>
      <c r="R41" s="1"/>
      <c r="S41" s="1"/>
      <c r="T41" s="1"/>
    </row>
    <row r="42" spans="1:20" ht="15.75" customHeight="1">
      <c r="A42" s="1"/>
      <c r="B42" s="82" t="s">
        <v>38</v>
      </c>
      <c r="C42" s="17">
        <v>0</v>
      </c>
      <c r="D42" s="17">
        <v>0</v>
      </c>
      <c r="E42" s="17">
        <v>0</v>
      </c>
      <c r="F42" s="17">
        <v>0</v>
      </c>
      <c r="G42" s="17">
        <v>0</v>
      </c>
      <c r="H42" s="17">
        <v>4688947</v>
      </c>
      <c r="I42" s="17">
        <v>4331125</v>
      </c>
      <c r="J42" s="17">
        <v>3005699</v>
      </c>
      <c r="K42" s="17">
        <v>172730.65007999999</v>
      </c>
      <c r="L42" s="71">
        <v>33633.442450000002</v>
      </c>
      <c r="M42" s="17"/>
      <c r="N42" s="1"/>
      <c r="O42" s="1"/>
      <c r="P42" s="1"/>
      <c r="Q42" s="1"/>
      <c r="R42" s="1"/>
      <c r="S42" s="1"/>
      <c r="T42" s="1"/>
    </row>
    <row r="43" spans="1:20" ht="15.75" customHeight="1">
      <c r="A43" s="1"/>
      <c r="B43" s="82" t="s">
        <v>39</v>
      </c>
      <c r="C43" s="17">
        <v>2861</v>
      </c>
      <c r="D43" s="17">
        <v>259</v>
      </c>
      <c r="E43" s="17">
        <v>9701</v>
      </c>
      <c r="F43" s="17">
        <v>10.25902</v>
      </c>
      <c r="G43" s="17">
        <v>699.12478999999996</v>
      </c>
      <c r="H43" s="17">
        <v>3952670</v>
      </c>
      <c r="I43" s="17">
        <v>4988655</v>
      </c>
      <c r="J43" s="17">
        <v>1631617</v>
      </c>
      <c r="K43" s="17">
        <v>223895.77527000001</v>
      </c>
      <c r="L43" s="71">
        <v>24367.365290000002</v>
      </c>
      <c r="M43" s="17"/>
      <c r="N43" s="1"/>
      <c r="O43" s="1"/>
      <c r="P43" s="1"/>
      <c r="Q43" s="1"/>
      <c r="R43" s="1"/>
      <c r="S43" s="1"/>
      <c r="T43" s="1"/>
    </row>
    <row r="44" spans="1:20" ht="15.75" customHeight="1">
      <c r="A44" s="1"/>
      <c r="B44" s="82" t="s">
        <v>40</v>
      </c>
      <c r="C44" s="17">
        <v>2324280</v>
      </c>
      <c r="D44" s="17">
        <v>34428</v>
      </c>
      <c r="E44" s="17">
        <v>4912214</v>
      </c>
      <c r="F44" s="17">
        <v>1630.7190000000001</v>
      </c>
      <c r="G44" s="17">
        <v>143859.70000000001</v>
      </c>
      <c r="H44" s="17">
        <v>14948333</v>
      </c>
      <c r="I44" s="17">
        <v>7992352</v>
      </c>
      <c r="J44" s="17">
        <v>9462210</v>
      </c>
      <c r="K44" s="17">
        <v>332360</v>
      </c>
      <c r="L44" s="71">
        <v>122841</v>
      </c>
      <c r="M44" s="17"/>
      <c r="N44" s="1"/>
      <c r="O44" s="1"/>
      <c r="P44" s="1"/>
      <c r="Q44" s="1"/>
      <c r="R44" s="1"/>
      <c r="S44" s="1"/>
      <c r="T44" s="1"/>
    </row>
    <row r="45" spans="1:20" ht="15.75" customHeight="1">
      <c r="A45" s="1"/>
      <c r="B45" s="82" t="s">
        <v>41</v>
      </c>
      <c r="C45" s="17">
        <v>2681336</v>
      </c>
      <c r="D45" s="17">
        <v>145811</v>
      </c>
      <c r="E45" s="17">
        <v>7762581</v>
      </c>
      <c r="F45" s="17">
        <v>4998.3293999999996</v>
      </c>
      <c r="G45" s="17">
        <v>256604.00350700002</v>
      </c>
      <c r="H45" s="17">
        <v>960827</v>
      </c>
      <c r="I45" s="17">
        <v>660654</v>
      </c>
      <c r="J45" s="17">
        <v>552804</v>
      </c>
      <c r="K45" s="17">
        <v>26715.831601999998</v>
      </c>
      <c r="L45" s="71">
        <v>7149.7401879999998</v>
      </c>
      <c r="M45" s="17"/>
      <c r="N45" s="1"/>
      <c r="O45" s="1"/>
      <c r="P45" s="1"/>
      <c r="Q45" s="1"/>
      <c r="R45" s="1"/>
      <c r="S45" s="1"/>
      <c r="T45" s="1"/>
    </row>
    <row r="46" spans="1:20" ht="15.75" customHeight="1">
      <c r="A46" s="1"/>
      <c r="B46" s="82" t="s">
        <v>42</v>
      </c>
      <c r="C46" s="17">
        <v>0</v>
      </c>
      <c r="D46" s="17">
        <v>0</v>
      </c>
      <c r="E46" s="17">
        <v>0</v>
      </c>
      <c r="F46" s="17">
        <v>0</v>
      </c>
      <c r="G46" s="17">
        <v>0</v>
      </c>
      <c r="H46" s="17">
        <v>3198476</v>
      </c>
      <c r="I46" s="17">
        <v>2706959</v>
      </c>
      <c r="J46" s="17">
        <v>1962283</v>
      </c>
      <c r="K46" s="17">
        <v>111993.2001557</v>
      </c>
      <c r="L46" s="71">
        <v>25348.82674</v>
      </c>
      <c r="M46" s="17"/>
      <c r="N46" s="1"/>
      <c r="O46" s="1"/>
      <c r="P46" s="1"/>
      <c r="Q46" s="1"/>
      <c r="R46" s="1"/>
      <c r="S46" s="1"/>
      <c r="T46" s="1"/>
    </row>
    <row r="47" spans="1:20" ht="15.75" customHeight="1">
      <c r="A47" s="1"/>
      <c r="B47" s="82" t="s">
        <v>43</v>
      </c>
      <c r="C47" s="17">
        <v>28454</v>
      </c>
      <c r="D47" s="17">
        <v>2399</v>
      </c>
      <c r="E47" s="17">
        <v>53142</v>
      </c>
      <c r="F47" s="17">
        <v>105.068</v>
      </c>
      <c r="G47" s="17">
        <v>1986.6166599999999</v>
      </c>
      <c r="H47" s="17">
        <v>1774186</v>
      </c>
      <c r="I47" s="17">
        <v>4842698</v>
      </c>
      <c r="J47" s="17">
        <v>729290</v>
      </c>
      <c r="K47" s="17">
        <v>199201.14291</v>
      </c>
      <c r="L47" s="71">
        <v>9740.0335524000002</v>
      </c>
      <c r="M47" s="17"/>
      <c r="N47" s="1"/>
      <c r="O47" s="1"/>
      <c r="P47" s="1"/>
      <c r="Q47" s="1"/>
      <c r="R47" s="1"/>
      <c r="S47" s="1"/>
      <c r="T47" s="1"/>
    </row>
    <row r="48" spans="1:20" ht="15.75" customHeight="1">
      <c r="A48" s="1"/>
      <c r="B48" s="82" t="s">
        <v>44</v>
      </c>
      <c r="C48" s="17">
        <v>0</v>
      </c>
      <c r="D48" s="17">
        <v>0</v>
      </c>
      <c r="E48" s="17">
        <v>0</v>
      </c>
      <c r="F48" s="17">
        <v>0</v>
      </c>
      <c r="G48" s="17">
        <v>0</v>
      </c>
      <c r="H48" s="17">
        <v>1396924</v>
      </c>
      <c r="I48" s="17">
        <v>825228</v>
      </c>
      <c r="J48" s="17">
        <v>340035</v>
      </c>
      <c r="K48" s="17">
        <v>38596.493038499997</v>
      </c>
      <c r="L48" s="71">
        <v>4715.8238612000005</v>
      </c>
      <c r="M48" s="17"/>
      <c r="N48" s="1"/>
      <c r="O48" s="1"/>
      <c r="P48" s="1"/>
      <c r="Q48" s="1"/>
      <c r="R48" s="1"/>
      <c r="S48" s="1"/>
      <c r="T48" s="1"/>
    </row>
    <row r="49" spans="1:20" ht="15.75" customHeight="1">
      <c r="A49" s="1"/>
      <c r="B49" s="82" t="s">
        <v>45</v>
      </c>
      <c r="C49" s="17">
        <v>873454</v>
      </c>
      <c r="D49" s="17">
        <v>7952</v>
      </c>
      <c r="E49" s="17">
        <v>930257</v>
      </c>
      <c r="F49" s="19">
        <v>357.52786340000006</v>
      </c>
      <c r="G49" s="17">
        <v>29247.928605099998</v>
      </c>
      <c r="H49" s="17">
        <v>2909012</v>
      </c>
      <c r="I49" s="17">
        <v>2616698</v>
      </c>
      <c r="J49" s="17">
        <v>1033187</v>
      </c>
      <c r="K49" s="17">
        <v>160926.91537029998</v>
      </c>
      <c r="L49" s="71">
        <v>17077.578310000001</v>
      </c>
      <c r="M49" s="17"/>
      <c r="N49" s="1"/>
      <c r="O49" s="1"/>
      <c r="P49" s="1"/>
      <c r="Q49" s="1"/>
      <c r="R49" s="1"/>
      <c r="S49" s="1"/>
      <c r="T49" s="1"/>
    </row>
    <row r="50" spans="1:20" ht="15.75" customHeight="1">
      <c r="A50" s="1"/>
      <c r="B50" s="83" t="s">
        <v>90</v>
      </c>
      <c r="C50" s="35"/>
      <c r="D50" s="35"/>
      <c r="E50" s="35"/>
      <c r="F50" s="35"/>
      <c r="G50" s="35"/>
      <c r="H50" s="35"/>
      <c r="I50" s="35"/>
      <c r="J50" s="35"/>
      <c r="K50" s="35"/>
      <c r="L50" s="92"/>
      <c r="M50" s="17"/>
      <c r="N50" s="1"/>
      <c r="O50" s="1"/>
      <c r="P50" s="1"/>
      <c r="Q50" s="1"/>
      <c r="R50" s="1"/>
      <c r="S50" s="1"/>
      <c r="T50" s="1"/>
    </row>
    <row r="51" spans="1:20" ht="15.75" customHeight="1">
      <c r="A51" s="1"/>
      <c r="B51" s="82" t="s">
        <v>46</v>
      </c>
      <c r="C51" s="17">
        <v>1693175</v>
      </c>
      <c r="D51" s="17">
        <v>2270</v>
      </c>
      <c r="E51" s="17">
        <v>5644114</v>
      </c>
      <c r="F51" s="17">
        <v>175.31700000000001</v>
      </c>
      <c r="G51" s="17">
        <v>244416.19696</v>
      </c>
      <c r="H51" s="17">
        <v>0</v>
      </c>
      <c r="I51" s="17">
        <v>0</v>
      </c>
      <c r="J51" s="17">
        <v>0</v>
      </c>
      <c r="K51" s="17">
        <v>0</v>
      </c>
      <c r="L51" s="71">
        <v>0</v>
      </c>
      <c r="M51" s="17"/>
      <c r="N51" s="1"/>
      <c r="O51" s="1"/>
      <c r="P51" s="1"/>
      <c r="Q51" s="1"/>
      <c r="R51" s="1"/>
      <c r="S51" s="1"/>
      <c r="T51" s="1"/>
    </row>
    <row r="52" spans="1:20" ht="15.75" customHeight="1">
      <c r="A52" s="1"/>
      <c r="B52" s="82" t="s">
        <v>47</v>
      </c>
      <c r="C52" s="17">
        <v>27795</v>
      </c>
      <c r="D52" s="17">
        <v>3</v>
      </c>
      <c r="E52" s="17">
        <v>41564</v>
      </c>
      <c r="F52" s="20">
        <v>0.245</v>
      </c>
      <c r="G52" s="17">
        <v>2331.1985697</v>
      </c>
      <c r="H52" s="17">
        <v>0</v>
      </c>
      <c r="I52" s="17">
        <v>0</v>
      </c>
      <c r="J52" s="17">
        <v>0</v>
      </c>
      <c r="K52" s="17">
        <v>0</v>
      </c>
      <c r="L52" s="71">
        <v>0</v>
      </c>
      <c r="M52" s="17"/>
      <c r="N52" s="1"/>
      <c r="O52" s="1"/>
      <c r="P52" s="1"/>
      <c r="Q52" s="1"/>
      <c r="R52" s="1"/>
      <c r="S52" s="1"/>
      <c r="T52" s="1"/>
    </row>
    <row r="53" spans="1:20" ht="15.75" customHeight="1">
      <c r="A53" s="1"/>
      <c r="B53" s="82" t="s">
        <v>48</v>
      </c>
      <c r="C53" s="17">
        <v>0</v>
      </c>
      <c r="D53" s="17">
        <v>0</v>
      </c>
      <c r="E53" s="17">
        <v>0</v>
      </c>
      <c r="F53" s="17">
        <v>0</v>
      </c>
      <c r="G53" s="17">
        <v>0</v>
      </c>
      <c r="H53" s="17">
        <v>2237</v>
      </c>
      <c r="I53" s="17">
        <v>82</v>
      </c>
      <c r="J53" s="17">
        <v>163</v>
      </c>
      <c r="K53" s="17">
        <v>5.3515046999999996</v>
      </c>
      <c r="L53" s="71">
        <v>4.2552082000000002</v>
      </c>
      <c r="M53" s="17"/>
      <c r="N53" s="1"/>
      <c r="O53" s="1"/>
      <c r="P53" s="1"/>
      <c r="Q53" s="1"/>
      <c r="R53" s="1"/>
      <c r="S53" s="1"/>
      <c r="T53" s="1"/>
    </row>
    <row r="54" spans="1:20" ht="15.75" customHeight="1">
      <c r="A54" s="1"/>
      <c r="B54" s="82" t="s">
        <v>49</v>
      </c>
      <c r="C54" s="17">
        <v>2793766</v>
      </c>
      <c r="D54" s="17">
        <v>22920</v>
      </c>
      <c r="E54" s="17">
        <v>13852447</v>
      </c>
      <c r="F54" s="17">
        <v>1258.2919999999999</v>
      </c>
      <c r="G54" s="17">
        <v>313566.73826000001</v>
      </c>
      <c r="H54" s="17">
        <v>1695554</v>
      </c>
      <c r="I54" s="17">
        <v>1627146</v>
      </c>
      <c r="J54" s="17">
        <v>3742499</v>
      </c>
      <c r="K54" s="17">
        <v>73420.277390000003</v>
      </c>
      <c r="L54" s="71">
        <v>48175.653169999998</v>
      </c>
      <c r="M54" s="17"/>
      <c r="N54" s="1"/>
      <c r="O54" s="1"/>
      <c r="P54" s="1"/>
      <c r="Q54" s="1"/>
      <c r="R54" s="1"/>
      <c r="S54" s="1"/>
      <c r="T54" s="1"/>
    </row>
    <row r="55" spans="1:20" ht="15.75" customHeight="1">
      <c r="A55" s="1"/>
      <c r="B55" s="82" t="s">
        <v>50</v>
      </c>
      <c r="C55" s="17">
        <v>0</v>
      </c>
      <c r="D55" s="17">
        <v>0</v>
      </c>
      <c r="E55" s="17">
        <v>0</v>
      </c>
      <c r="F55" s="17">
        <v>0</v>
      </c>
      <c r="G55" s="17">
        <v>0</v>
      </c>
      <c r="H55" s="17">
        <v>1471374</v>
      </c>
      <c r="I55" s="17">
        <v>789811</v>
      </c>
      <c r="J55" s="17">
        <v>1152419</v>
      </c>
      <c r="K55" s="17">
        <v>20818.39918</v>
      </c>
      <c r="L55" s="71">
        <v>9247.7584299999999</v>
      </c>
      <c r="M55" s="17"/>
      <c r="N55" s="1"/>
      <c r="O55" s="1"/>
      <c r="P55" s="1"/>
      <c r="Q55" s="1"/>
      <c r="R55" s="1"/>
      <c r="S55" s="1"/>
      <c r="T55" s="1"/>
    </row>
    <row r="56" spans="1:20" ht="15.75" customHeight="1">
      <c r="A56" s="1"/>
      <c r="B56" s="82" t="s">
        <v>51</v>
      </c>
      <c r="C56" s="17">
        <v>0</v>
      </c>
      <c r="D56" s="17">
        <v>0</v>
      </c>
      <c r="E56" s="17">
        <v>0</v>
      </c>
      <c r="F56" s="17">
        <v>0</v>
      </c>
      <c r="G56" s="17">
        <v>0</v>
      </c>
      <c r="H56" s="17">
        <v>125991</v>
      </c>
      <c r="I56" s="17">
        <v>71506</v>
      </c>
      <c r="J56" s="17">
        <v>144623</v>
      </c>
      <c r="K56" s="17">
        <v>3714.1146199999998</v>
      </c>
      <c r="L56" s="71">
        <v>2121.71218</v>
      </c>
      <c r="M56" s="17"/>
      <c r="N56" s="1"/>
      <c r="O56" s="1"/>
      <c r="P56" s="1"/>
      <c r="Q56" s="1"/>
      <c r="R56" s="1"/>
      <c r="S56" s="1"/>
      <c r="T56" s="1"/>
    </row>
    <row r="57" spans="1:20" ht="15.75" customHeight="1">
      <c r="A57" s="1"/>
      <c r="B57" s="82" t="s">
        <v>52</v>
      </c>
      <c r="C57" s="17">
        <v>873411</v>
      </c>
      <c r="D57" s="17">
        <v>3204</v>
      </c>
      <c r="E57" s="17">
        <v>1832701</v>
      </c>
      <c r="F57" s="17">
        <v>225.88961990000007</v>
      </c>
      <c r="G57" s="17">
        <v>60252.740942200297</v>
      </c>
      <c r="H57" s="17">
        <v>482630</v>
      </c>
      <c r="I57" s="17">
        <v>254627</v>
      </c>
      <c r="J57" s="17">
        <v>350791</v>
      </c>
      <c r="K57" s="17">
        <v>50792.367580500002</v>
      </c>
      <c r="L57" s="71">
        <v>11123.611374800004</v>
      </c>
      <c r="M57" s="17"/>
      <c r="N57" s="1"/>
      <c r="O57" s="1"/>
      <c r="P57" s="1"/>
      <c r="Q57" s="1"/>
      <c r="R57" s="1"/>
      <c r="S57" s="1"/>
      <c r="T57" s="1"/>
    </row>
    <row r="58" spans="1:20" ht="15.75" customHeight="1">
      <c r="A58" s="1"/>
      <c r="B58" s="82" t="s">
        <v>53</v>
      </c>
      <c r="C58" s="17">
        <v>1450691</v>
      </c>
      <c r="D58" s="17">
        <v>4685</v>
      </c>
      <c r="E58" s="17">
        <v>3587365</v>
      </c>
      <c r="F58" s="17">
        <v>303.57738000000001</v>
      </c>
      <c r="G58" s="17">
        <v>81245.377949999995</v>
      </c>
      <c r="H58" s="17">
        <v>981669</v>
      </c>
      <c r="I58" s="17">
        <v>1327164</v>
      </c>
      <c r="J58" s="17">
        <v>2289382</v>
      </c>
      <c r="K58" s="17">
        <v>50803.097254599998</v>
      </c>
      <c r="L58" s="71">
        <v>27291.011532399996</v>
      </c>
      <c r="M58" s="17"/>
      <c r="N58" s="1"/>
      <c r="O58" s="1"/>
      <c r="P58" s="1"/>
      <c r="Q58" s="1"/>
      <c r="R58" s="1"/>
      <c r="S58" s="1"/>
      <c r="T58" s="1"/>
    </row>
    <row r="59" spans="1:20" ht="12.75" customHeight="1">
      <c r="A59" s="1"/>
      <c r="B59" s="83" t="s">
        <v>91</v>
      </c>
      <c r="C59" s="3"/>
      <c r="D59" s="3"/>
      <c r="E59" s="3"/>
      <c r="F59" s="3"/>
      <c r="G59" s="3"/>
      <c r="H59" s="3"/>
      <c r="I59" s="3"/>
      <c r="J59" s="3"/>
      <c r="K59" s="3"/>
      <c r="L59" s="69"/>
      <c r="M59" s="17"/>
      <c r="N59" s="1"/>
      <c r="O59" s="1"/>
      <c r="P59" s="1"/>
      <c r="Q59" s="1"/>
      <c r="R59" s="1"/>
      <c r="S59" s="1"/>
      <c r="T59" s="1"/>
    </row>
    <row r="60" spans="1:20" ht="15.75" customHeight="1">
      <c r="A60" s="1"/>
      <c r="B60" s="82" t="s">
        <v>55</v>
      </c>
      <c r="C60" s="17">
        <v>0</v>
      </c>
      <c r="D60" s="17">
        <v>0</v>
      </c>
      <c r="E60" s="17">
        <v>0</v>
      </c>
      <c r="F60" s="17">
        <v>0</v>
      </c>
      <c r="G60" s="17">
        <v>0</v>
      </c>
      <c r="H60" s="17">
        <v>1193129</v>
      </c>
      <c r="I60" s="17">
        <v>0</v>
      </c>
      <c r="J60" s="17">
        <v>326361</v>
      </c>
      <c r="K60" s="17">
        <v>0</v>
      </c>
      <c r="L60" s="71">
        <v>1709.7795900000001</v>
      </c>
      <c r="M60" s="17"/>
      <c r="N60" s="1"/>
      <c r="O60" s="1"/>
      <c r="P60" s="1"/>
      <c r="Q60" s="1"/>
      <c r="R60" s="1"/>
      <c r="S60" s="1"/>
      <c r="T60" s="1"/>
    </row>
    <row r="61" spans="1:20" ht="12" customHeight="1">
      <c r="A61" s="1"/>
      <c r="B61" s="82" t="s">
        <v>56</v>
      </c>
      <c r="C61" s="17">
        <v>0</v>
      </c>
      <c r="D61" s="17">
        <v>0</v>
      </c>
      <c r="E61" s="17">
        <v>0</v>
      </c>
      <c r="F61" s="17">
        <v>0</v>
      </c>
      <c r="G61" s="17">
        <v>0</v>
      </c>
      <c r="H61" s="17">
        <v>1118167</v>
      </c>
      <c r="I61" s="17">
        <v>396842</v>
      </c>
      <c r="J61" s="17">
        <v>169934</v>
      </c>
      <c r="K61" s="17">
        <v>11771.003549999999</v>
      </c>
      <c r="L61" s="71">
        <v>1409.4494690000001</v>
      </c>
      <c r="M61" s="17"/>
      <c r="N61" s="1"/>
      <c r="O61" s="1"/>
      <c r="P61" s="1"/>
      <c r="Q61" s="1"/>
      <c r="R61" s="1"/>
      <c r="S61" s="1"/>
      <c r="T61" s="1"/>
    </row>
    <row r="62" spans="1:20" ht="12.75" customHeight="1">
      <c r="A62" s="1"/>
      <c r="B62" s="82" t="s">
        <v>57</v>
      </c>
      <c r="C62" s="17">
        <v>0</v>
      </c>
      <c r="D62" s="17">
        <v>0</v>
      </c>
      <c r="E62" s="17">
        <v>0</v>
      </c>
      <c r="F62" s="17">
        <v>0</v>
      </c>
      <c r="G62" s="17">
        <v>0</v>
      </c>
      <c r="H62" s="17">
        <v>30</v>
      </c>
      <c r="I62" s="17">
        <v>0</v>
      </c>
      <c r="J62" s="17">
        <v>0</v>
      </c>
      <c r="K62" s="17">
        <v>0</v>
      </c>
      <c r="L62" s="71">
        <v>0</v>
      </c>
      <c r="M62" s="17"/>
      <c r="N62" s="1"/>
      <c r="O62" s="1"/>
      <c r="P62" s="1"/>
      <c r="Q62" s="1"/>
      <c r="R62" s="1"/>
      <c r="S62" s="1"/>
      <c r="T62" s="1"/>
    </row>
    <row r="63" spans="1:20" ht="12.75" customHeight="1">
      <c r="A63" s="1"/>
      <c r="B63" s="82" t="s">
        <v>58</v>
      </c>
      <c r="C63" s="17">
        <v>0</v>
      </c>
      <c r="D63" s="17">
        <v>0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71">
        <v>0</v>
      </c>
      <c r="M63" s="17"/>
      <c r="N63" s="1"/>
      <c r="O63" s="1"/>
      <c r="P63" s="1"/>
      <c r="Q63" s="1"/>
      <c r="R63" s="1"/>
      <c r="S63" s="1"/>
      <c r="T63" s="1"/>
    </row>
    <row r="64" spans="1:20" ht="12.75" customHeight="1">
      <c r="A64" s="1"/>
      <c r="B64" s="82" t="s">
        <v>59</v>
      </c>
      <c r="C64" s="17">
        <v>0</v>
      </c>
      <c r="D64" s="17">
        <v>0</v>
      </c>
      <c r="E64" s="17">
        <v>0</v>
      </c>
      <c r="F64" s="17">
        <v>0</v>
      </c>
      <c r="G64" s="17">
        <v>0</v>
      </c>
      <c r="H64" s="17">
        <v>2733</v>
      </c>
      <c r="I64" s="17">
        <v>4</v>
      </c>
      <c r="J64" s="17">
        <v>4837</v>
      </c>
      <c r="K64" s="17">
        <v>0.215</v>
      </c>
      <c r="L64" s="71">
        <v>24.025957299999998</v>
      </c>
      <c r="M64" s="17"/>
      <c r="N64" s="1"/>
      <c r="O64" s="1"/>
      <c r="P64" s="1"/>
      <c r="Q64" s="1"/>
      <c r="R64" s="1"/>
      <c r="S64" s="1"/>
      <c r="T64" s="1"/>
    </row>
    <row r="65" spans="1:20" ht="12.75" customHeight="1">
      <c r="A65" s="1"/>
      <c r="B65" s="82" t="s">
        <v>60</v>
      </c>
      <c r="C65" s="17">
        <v>0</v>
      </c>
      <c r="D65" s="17">
        <v>0</v>
      </c>
      <c r="E65" s="17">
        <v>0</v>
      </c>
      <c r="F65" s="17">
        <v>0</v>
      </c>
      <c r="G65" s="17">
        <v>0</v>
      </c>
      <c r="H65" s="17">
        <v>57530813</v>
      </c>
      <c r="I65" s="17">
        <v>2010131</v>
      </c>
      <c r="J65" s="17">
        <v>2622723</v>
      </c>
      <c r="K65" s="17">
        <v>57769.280310000002</v>
      </c>
      <c r="L65" s="71">
        <v>18685.27781</v>
      </c>
      <c r="M65" s="17"/>
      <c r="N65" s="1"/>
      <c r="O65" s="1"/>
      <c r="P65" s="1"/>
      <c r="Q65" s="1"/>
      <c r="R65" s="1"/>
      <c r="S65" s="1"/>
      <c r="T65" s="1"/>
    </row>
    <row r="66" spans="1:20" ht="15.75" customHeight="1">
      <c r="A66" s="1"/>
      <c r="B66" s="83" t="s">
        <v>92</v>
      </c>
      <c r="C66" s="3"/>
      <c r="D66" s="3"/>
      <c r="E66" s="3"/>
      <c r="F66" s="3"/>
      <c r="G66" s="3"/>
      <c r="H66" s="3"/>
      <c r="I66" s="3"/>
      <c r="J66" s="3"/>
      <c r="K66" s="3"/>
      <c r="L66" s="69"/>
      <c r="M66" s="17"/>
      <c r="N66" s="1"/>
      <c r="O66" s="1"/>
      <c r="P66" s="1"/>
      <c r="Q66" s="1"/>
      <c r="R66" s="1"/>
      <c r="S66" s="1"/>
      <c r="T66" s="1"/>
    </row>
    <row r="67" spans="1:20" ht="12.75" customHeight="1">
      <c r="A67" s="1"/>
      <c r="B67" s="82" t="s">
        <v>61</v>
      </c>
      <c r="C67" s="17">
        <v>0</v>
      </c>
      <c r="D67" s="17">
        <v>0</v>
      </c>
      <c r="E67" s="17">
        <v>0</v>
      </c>
      <c r="F67" s="17">
        <v>0</v>
      </c>
      <c r="G67" s="17">
        <v>0</v>
      </c>
      <c r="H67" s="17">
        <v>1264358</v>
      </c>
      <c r="I67" s="17">
        <v>568885</v>
      </c>
      <c r="J67" s="17">
        <v>324293</v>
      </c>
      <c r="K67" s="17">
        <v>34705.089207500001</v>
      </c>
      <c r="L67" s="71">
        <v>5625.9785599999996</v>
      </c>
      <c r="M67" s="17"/>
      <c r="N67" s="1"/>
      <c r="O67" s="1"/>
      <c r="P67" s="1"/>
      <c r="Q67" s="1"/>
      <c r="R67" s="1"/>
      <c r="S67" s="1"/>
      <c r="T67" s="1"/>
    </row>
    <row r="68" spans="1:20" ht="12.75" customHeight="1">
      <c r="A68" s="1"/>
      <c r="B68" s="82" t="s">
        <v>62</v>
      </c>
      <c r="C68" s="17">
        <v>0</v>
      </c>
      <c r="D68" s="17">
        <v>0</v>
      </c>
      <c r="E68" s="17">
        <v>0</v>
      </c>
      <c r="F68" s="17">
        <v>0</v>
      </c>
      <c r="G68" s="17">
        <v>0</v>
      </c>
      <c r="H68" s="17">
        <v>126171</v>
      </c>
      <c r="I68" s="17">
        <v>74532</v>
      </c>
      <c r="J68" s="17">
        <v>57735</v>
      </c>
      <c r="K68" s="17">
        <v>3618.0620399999998</v>
      </c>
      <c r="L68" s="71">
        <v>838.27840579999997</v>
      </c>
      <c r="M68" s="17"/>
      <c r="N68" s="1"/>
      <c r="O68" s="1"/>
      <c r="P68" s="1"/>
      <c r="Q68" s="1"/>
      <c r="R68" s="1"/>
      <c r="S68" s="1"/>
      <c r="T68" s="1"/>
    </row>
    <row r="69" spans="1:20" ht="12.75" customHeight="1">
      <c r="A69" s="1"/>
      <c r="B69" s="82" t="s">
        <v>63</v>
      </c>
      <c r="C69" s="17">
        <v>0</v>
      </c>
      <c r="D69" s="17">
        <v>0</v>
      </c>
      <c r="E69" s="17">
        <v>0</v>
      </c>
      <c r="F69" s="17">
        <v>0</v>
      </c>
      <c r="G69" s="17">
        <v>0</v>
      </c>
      <c r="H69" s="17">
        <v>2769442</v>
      </c>
      <c r="I69" s="17">
        <v>973033</v>
      </c>
      <c r="J69" s="17">
        <v>56061</v>
      </c>
      <c r="K69" s="17">
        <v>37304.345889999997</v>
      </c>
      <c r="L69" s="71">
        <v>482.94925659999996</v>
      </c>
      <c r="M69" s="17"/>
      <c r="N69" s="1"/>
      <c r="O69" s="1"/>
      <c r="P69" s="1"/>
      <c r="Q69" s="1"/>
      <c r="R69" s="1"/>
      <c r="S69" s="1"/>
      <c r="T69" s="1"/>
    </row>
    <row r="70" spans="1:20" ht="12.75" customHeight="1">
      <c r="A70" s="1"/>
      <c r="B70" s="82" t="s">
        <v>64</v>
      </c>
      <c r="C70" s="17">
        <v>0</v>
      </c>
      <c r="D70" s="17">
        <v>0</v>
      </c>
      <c r="E70" s="17">
        <v>0</v>
      </c>
      <c r="F70" s="17">
        <v>0</v>
      </c>
      <c r="G70" s="17">
        <v>0</v>
      </c>
      <c r="H70" s="17">
        <v>670439</v>
      </c>
      <c r="I70" s="17">
        <v>785967</v>
      </c>
      <c r="J70" s="17">
        <v>134384</v>
      </c>
      <c r="K70" s="17">
        <v>17502.526999999998</v>
      </c>
      <c r="L70" s="71">
        <v>2318</v>
      </c>
      <c r="M70" s="17"/>
      <c r="N70" s="1"/>
      <c r="O70" s="1"/>
      <c r="P70" s="1"/>
      <c r="Q70" s="1"/>
      <c r="R70" s="1"/>
      <c r="S70" s="1"/>
      <c r="T70" s="1"/>
    </row>
    <row r="71" spans="1:20" ht="12.75" customHeight="1">
      <c r="A71" s="1"/>
      <c r="B71" s="82" t="s">
        <v>65</v>
      </c>
      <c r="C71" s="17">
        <v>0</v>
      </c>
      <c r="D71" s="17">
        <v>0</v>
      </c>
      <c r="E71" s="17">
        <v>0</v>
      </c>
      <c r="F71" s="17">
        <v>0</v>
      </c>
      <c r="G71" s="17">
        <v>0</v>
      </c>
      <c r="H71" s="17">
        <v>3110365</v>
      </c>
      <c r="I71" s="17">
        <v>791002</v>
      </c>
      <c r="J71" s="17">
        <v>158166</v>
      </c>
      <c r="K71" s="17">
        <v>43908.411540000001</v>
      </c>
      <c r="L71" s="71">
        <v>1250.6869504000001</v>
      </c>
      <c r="M71" s="17"/>
      <c r="N71" s="1"/>
      <c r="O71" s="1"/>
      <c r="P71" s="1"/>
      <c r="Q71" s="1"/>
      <c r="R71" s="1"/>
      <c r="S71" s="1"/>
      <c r="T71" s="1"/>
    </row>
    <row r="72" spans="1:20" ht="12.75" customHeight="1">
      <c r="A72" s="1"/>
      <c r="B72" s="82" t="s">
        <v>66</v>
      </c>
      <c r="C72" s="17">
        <v>0</v>
      </c>
      <c r="D72" s="17">
        <v>0</v>
      </c>
      <c r="E72" s="17">
        <v>0</v>
      </c>
      <c r="F72" s="17">
        <v>0</v>
      </c>
      <c r="G72" s="17">
        <v>0</v>
      </c>
      <c r="H72" s="17">
        <v>1378310</v>
      </c>
      <c r="I72" s="17">
        <v>505053</v>
      </c>
      <c r="J72" s="17">
        <v>84693</v>
      </c>
      <c r="K72" s="17">
        <v>25745.371999999999</v>
      </c>
      <c r="L72" s="71">
        <v>905.44129569999996</v>
      </c>
      <c r="M72" s="17"/>
      <c r="N72" s="1"/>
      <c r="O72" s="1"/>
      <c r="P72" s="1"/>
      <c r="Q72" s="1"/>
      <c r="R72" s="1"/>
      <c r="S72" s="1"/>
      <c r="T72" s="1"/>
    </row>
    <row r="73" spans="1:20" ht="12.75" customHeight="1">
      <c r="A73" s="1"/>
      <c r="B73" s="82" t="s">
        <v>67</v>
      </c>
      <c r="C73" s="17">
        <v>0</v>
      </c>
      <c r="D73" s="17">
        <v>0</v>
      </c>
      <c r="E73" s="17">
        <v>0</v>
      </c>
      <c r="F73" s="17">
        <v>0</v>
      </c>
      <c r="G73" s="17">
        <v>0</v>
      </c>
      <c r="H73" s="17">
        <v>155314</v>
      </c>
      <c r="I73" s="17">
        <v>19621</v>
      </c>
      <c r="J73" s="17">
        <v>14428</v>
      </c>
      <c r="K73" s="17">
        <v>775.70830999999998</v>
      </c>
      <c r="L73" s="71">
        <v>111.70546359999999</v>
      </c>
      <c r="M73" s="17"/>
      <c r="N73" s="1"/>
      <c r="O73" s="1"/>
      <c r="P73" s="1"/>
      <c r="Q73" s="1"/>
      <c r="R73" s="1"/>
      <c r="S73" s="1"/>
      <c r="T73" s="1"/>
    </row>
    <row r="74" spans="1:20" ht="12.75" customHeight="1">
      <c r="A74" s="1"/>
      <c r="B74" s="82" t="s">
        <v>68</v>
      </c>
      <c r="C74" s="17">
        <v>0</v>
      </c>
      <c r="D74" s="17">
        <v>0</v>
      </c>
      <c r="E74" s="17">
        <v>0</v>
      </c>
      <c r="F74" s="17">
        <v>0</v>
      </c>
      <c r="G74" s="17">
        <v>0</v>
      </c>
      <c r="H74" s="17">
        <v>54092</v>
      </c>
      <c r="I74" s="17">
        <v>37347</v>
      </c>
      <c r="J74" s="17">
        <v>27973</v>
      </c>
      <c r="K74" s="17">
        <v>1239.6048599999999</v>
      </c>
      <c r="L74" s="71">
        <v>349.91795999999999</v>
      </c>
      <c r="M74" s="17"/>
      <c r="N74" s="1"/>
      <c r="O74" s="1"/>
      <c r="P74" s="1"/>
      <c r="Q74" s="1"/>
      <c r="R74" s="1"/>
      <c r="S74" s="1"/>
      <c r="T74" s="1"/>
    </row>
    <row r="75" spans="1:20" ht="12" customHeight="1">
      <c r="A75" s="1"/>
      <c r="B75" s="82" t="s">
        <v>69</v>
      </c>
      <c r="C75" s="17">
        <v>0</v>
      </c>
      <c r="D75" s="17">
        <v>0</v>
      </c>
      <c r="E75" s="17">
        <v>0</v>
      </c>
      <c r="F75" s="17">
        <v>0</v>
      </c>
      <c r="G75" s="17">
        <v>0</v>
      </c>
      <c r="H75" s="17">
        <v>5321014</v>
      </c>
      <c r="I75" s="17">
        <v>2277637</v>
      </c>
      <c r="J75" s="17">
        <v>429302</v>
      </c>
      <c r="K75" s="17">
        <v>93588.897710000005</v>
      </c>
      <c r="L75" s="71">
        <v>4362.6304099999998</v>
      </c>
      <c r="M75" s="17"/>
      <c r="N75" s="1"/>
      <c r="O75" s="1"/>
      <c r="P75" s="1"/>
      <c r="Q75" s="1"/>
      <c r="R75" s="1"/>
      <c r="S75" s="1"/>
      <c r="T75" s="1"/>
    </row>
    <row r="76" spans="1:20" ht="12.75" customHeight="1">
      <c r="A76" s="23"/>
      <c r="B76" s="91" t="s">
        <v>70</v>
      </c>
      <c r="C76" s="35">
        <v>0</v>
      </c>
      <c r="D76" s="35">
        <v>0</v>
      </c>
      <c r="E76" s="35">
        <v>0</v>
      </c>
      <c r="F76" s="35">
        <v>0</v>
      </c>
      <c r="G76" s="35">
        <v>0</v>
      </c>
      <c r="H76" s="35">
        <v>407712</v>
      </c>
      <c r="I76" s="35">
        <v>134264</v>
      </c>
      <c r="J76" s="35">
        <v>44530</v>
      </c>
      <c r="K76" s="35">
        <v>4385.5171899999996</v>
      </c>
      <c r="L76" s="92">
        <v>442.41656</v>
      </c>
      <c r="M76" s="17"/>
      <c r="N76" s="23"/>
      <c r="O76" s="23"/>
      <c r="P76" s="23"/>
      <c r="Q76" s="23"/>
      <c r="R76" s="23"/>
      <c r="S76" s="23"/>
      <c r="T76" s="23"/>
    </row>
    <row r="77" spans="1:20" ht="12.75" customHeight="1">
      <c r="A77" s="1"/>
      <c r="B77" s="88" t="s">
        <v>71</v>
      </c>
      <c r="C77" s="78">
        <v>57745105</v>
      </c>
      <c r="D77" s="78">
        <v>755039</v>
      </c>
      <c r="E77" s="78">
        <v>164669913</v>
      </c>
      <c r="F77" s="78">
        <v>36037.739083900007</v>
      </c>
      <c r="G77" s="78">
        <v>5069649.7664522007</v>
      </c>
      <c r="H77" s="78">
        <v>828561639</v>
      </c>
      <c r="I77" s="78">
        <v>542038566</v>
      </c>
      <c r="J77" s="78">
        <v>363203523</v>
      </c>
      <c r="K77" s="78">
        <v>24809660.391180102</v>
      </c>
      <c r="L77" s="79">
        <v>4764615.4443677012</v>
      </c>
      <c r="M77" s="99"/>
      <c r="N77" s="1"/>
      <c r="O77" s="1"/>
      <c r="P77" s="1"/>
      <c r="Q77" s="1"/>
      <c r="R77" s="1"/>
      <c r="S77" s="1"/>
      <c r="T77" s="1"/>
    </row>
    <row r="78" spans="1:20" ht="15.75" customHeight="1">
      <c r="A78" s="1"/>
      <c r="B78" s="127"/>
      <c r="C78" s="123"/>
      <c r="D78" s="123"/>
      <c r="E78" s="123"/>
      <c r="F78" s="123"/>
      <c r="G78" s="123"/>
      <c r="H78" s="123"/>
      <c r="I78" s="123"/>
      <c r="J78" s="123"/>
      <c r="K78" s="123"/>
      <c r="L78" s="124"/>
      <c r="M78" s="1"/>
      <c r="N78" s="1"/>
      <c r="O78" s="1"/>
      <c r="P78" s="1"/>
      <c r="Q78" s="1"/>
      <c r="R78" s="1"/>
      <c r="S78" s="1"/>
      <c r="T78" s="1"/>
    </row>
    <row r="79" spans="1:20" ht="15.75" customHeight="1">
      <c r="A79" s="1"/>
      <c r="B79" s="122" t="s">
        <v>94</v>
      </c>
      <c r="C79" s="123"/>
      <c r="D79" s="123"/>
      <c r="E79" s="123"/>
      <c r="F79" s="123"/>
      <c r="G79" s="123"/>
      <c r="H79" s="123"/>
      <c r="I79" s="123"/>
      <c r="J79" s="123"/>
      <c r="K79" s="123"/>
      <c r="L79" s="124"/>
      <c r="M79" s="1"/>
      <c r="N79" s="1"/>
      <c r="O79" s="1"/>
      <c r="P79" s="1"/>
      <c r="Q79" s="1"/>
      <c r="R79" s="1"/>
      <c r="S79" s="1"/>
      <c r="T79" s="1"/>
    </row>
    <row r="80" spans="1:20" ht="15.75" customHeight="1">
      <c r="A80" s="1"/>
      <c r="B80" s="122" t="s">
        <v>95</v>
      </c>
      <c r="C80" s="123"/>
      <c r="D80" s="123"/>
      <c r="E80" s="123"/>
      <c r="F80" s="123"/>
      <c r="G80" s="123"/>
      <c r="H80" s="123"/>
      <c r="I80" s="123"/>
      <c r="J80" s="123"/>
      <c r="K80" s="123"/>
      <c r="L80" s="124"/>
      <c r="M80" s="1"/>
      <c r="N80" s="1"/>
      <c r="O80" s="1"/>
      <c r="P80" s="1"/>
      <c r="Q80" s="1"/>
      <c r="R80" s="1"/>
      <c r="S80" s="1"/>
      <c r="T80" s="1"/>
    </row>
    <row r="81" spans="1:20" ht="15.75" customHeight="1">
      <c r="A81" s="1"/>
      <c r="B81" s="122" t="s">
        <v>96</v>
      </c>
      <c r="C81" s="123"/>
      <c r="D81" s="123"/>
      <c r="E81" s="123"/>
      <c r="F81" s="123"/>
      <c r="G81" s="123"/>
      <c r="H81" s="123"/>
      <c r="I81" s="123"/>
      <c r="J81" s="123"/>
      <c r="K81" s="123"/>
      <c r="L81" s="124"/>
      <c r="M81" s="1"/>
      <c r="N81" s="1"/>
      <c r="O81" s="1"/>
      <c r="P81" s="1"/>
      <c r="Q81" s="1"/>
      <c r="R81" s="1"/>
      <c r="S81" s="1"/>
      <c r="T81" s="1"/>
    </row>
    <row r="82" spans="1:20" ht="12.75" customHeight="1">
      <c r="A82" s="1"/>
      <c r="B82" s="122" t="s">
        <v>97</v>
      </c>
      <c r="C82" s="123"/>
      <c r="D82" s="123"/>
      <c r="E82" s="123"/>
      <c r="F82" s="123"/>
      <c r="G82" s="123"/>
      <c r="H82" s="123"/>
      <c r="I82" s="123"/>
      <c r="J82" s="123"/>
      <c r="K82" s="123"/>
      <c r="L82" s="124"/>
      <c r="M82" s="1"/>
      <c r="N82" s="1"/>
      <c r="O82" s="1"/>
      <c r="P82" s="1"/>
      <c r="Q82" s="1"/>
      <c r="R82" s="1"/>
      <c r="S82" s="1"/>
      <c r="T82" s="1"/>
    </row>
    <row r="83" spans="1:20" ht="12.75" customHeight="1">
      <c r="A83" s="1"/>
      <c r="B83" s="122" t="s">
        <v>98</v>
      </c>
      <c r="C83" s="123"/>
      <c r="D83" s="123"/>
      <c r="E83" s="123"/>
      <c r="F83" s="123"/>
      <c r="G83" s="123"/>
      <c r="H83" s="123"/>
      <c r="I83" s="123"/>
      <c r="J83" s="123"/>
      <c r="K83" s="123"/>
      <c r="L83" s="124"/>
      <c r="M83" s="1"/>
      <c r="N83" s="1"/>
      <c r="O83" s="1"/>
      <c r="P83" s="1"/>
      <c r="Q83" s="1"/>
      <c r="R83" s="1"/>
      <c r="S83" s="1"/>
      <c r="T83" s="1"/>
    </row>
    <row r="84" spans="1:20" ht="12.75" customHeight="1">
      <c r="A84" s="1"/>
      <c r="B84" s="122" t="s">
        <v>99</v>
      </c>
      <c r="C84" s="123"/>
      <c r="D84" s="123"/>
      <c r="E84" s="123"/>
      <c r="F84" s="123"/>
      <c r="G84" s="123"/>
      <c r="H84" s="123"/>
      <c r="I84" s="123"/>
      <c r="J84" s="123"/>
      <c r="K84" s="123"/>
      <c r="L84" s="124"/>
      <c r="M84" s="1"/>
      <c r="N84" s="1"/>
      <c r="O84" s="1"/>
      <c r="P84" s="1"/>
      <c r="Q84" s="1"/>
      <c r="R84" s="1"/>
      <c r="S84" s="1"/>
      <c r="T84" s="1"/>
    </row>
    <row r="85" spans="1:20" ht="12.75" customHeight="1">
      <c r="A85" s="1"/>
      <c r="B85" s="122" t="s">
        <v>100</v>
      </c>
      <c r="C85" s="123"/>
      <c r="D85" s="123"/>
      <c r="E85" s="123"/>
      <c r="F85" s="123"/>
      <c r="G85" s="123"/>
      <c r="H85" s="123"/>
      <c r="I85" s="123"/>
      <c r="J85" s="123"/>
      <c r="K85" s="123"/>
      <c r="L85" s="124"/>
      <c r="M85" s="1"/>
      <c r="N85" s="1"/>
      <c r="O85" s="1"/>
      <c r="P85" s="1"/>
      <c r="Q85" s="1"/>
      <c r="R85" s="1"/>
      <c r="S85" s="1"/>
      <c r="T85" s="1"/>
    </row>
    <row r="86" spans="1:20" ht="12.75" customHeight="1">
      <c r="A86" s="1"/>
      <c r="B86" s="122" t="s">
        <v>101</v>
      </c>
      <c r="C86" s="123"/>
      <c r="D86" s="123"/>
      <c r="E86" s="123"/>
      <c r="F86" s="123"/>
      <c r="G86" s="123"/>
      <c r="H86" s="123"/>
      <c r="I86" s="123"/>
      <c r="J86" s="123"/>
      <c r="K86" s="123"/>
      <c r="L86" s="124"/>
      <c r="M86" s="1"/>
      <c r="N86" s="1"/>
      <c r="O86" s="1"/>
      <c r="P86" s="1"/>
      <c r="Q86" s="1"/>
      <c r="R86" s="1"/>
      <c r="S86" s="1"/>
      <c r="T86" s="1"/>
    </row>
    <row r="87" spans="1:20" ht="12.75" customHeight="1">
      <c r="A87" s="1"/>
      <c r="B87" s="122" t="s">
        <v>102</v>
      </c>
      <c r="C87" s="123"/>
      <c r="D87" s="123"/>
      <c r="E87" s="123"/>
      <c r="F87" s="123"/>
      <c r="G87" s="123"/>
      <c r="H87" s="123"/>
      <c r="I87" s="123"/>
      <c r="J87" s="123"/>
      <c r="K87" s="123"/>
      <c r="L87" s="124"/>
      <c r="M87" s="1"/>
      <c r="N87" s="1"/>
      <c r="O87" s="1"/>
      <c r="P87" s="1"/>
      <c r="Q87" s="1"/>
      <c r="R87" s="1"/>
      <c r="S87" s="1"/>
      <c r="T87" s="1"/>
    </row>
    <row r="88" spans="1:20" ht="12.75" customHeight="1">
      <c r="A88" s="1"/>
      <c r="B88" s="122" t="s">
        <v>103</v>
      </c>
      <c r="C88" s="123"/>
      <c r="D88" s="123"/>
      <c r="E88" s="123"/>
      <c r="F88" s="123"/>
      <c r="G88" s="123"/>
      <c r="H88" s="123"/>
      <c r="I88" s="123"/>
      <c r="J88" s="123"/>
      <c r="K88" s="123"/>
      <c r="L88" s="124"/>
      <c r="M88" s="1"/>
      <c r="N88" s="1"/>
      <c r="O88" s="1"/>
      <c r="P88" s="1"/>
      <c r="Q88" s="1"/>
      <c r="R88" s="1"/>
      <c r="S88" s="1"/>
      <c r="T88" s="1"/>
    </row>
    <row r="89" spans="1:20" ht="12.75" customHeight="1">
      <c r="A89" s="1"/>
      <c r="B89" s="122" t="s">
        <v>104</v>
      </c>
      <c r="C89" s="123"/>
      <c r="D89" s="123"/>
      <c r="E89" s="123"/>
      <c r="F89" s="123"/>
      <c r="G89" s="123"/>
      <c r="H89" s="123"/>
      <c r="I89" s="123"/>
      <c r="J89" s="123"/>
      <c r="K89" s="123"/>
      <c r="L89" s="124"/>
      <c r="M89" s="1"/>
      <c r="N89" s="1"/>
      <c r="O89" s="1"/>
      <c r="P89" s="1"/>
      <c r="Q89" s="1"/>
      <c r="R89" s="1"/>
      <c r="S89" s="1"/>
      <c r="T89" s="1"/>
    </row>
    <row r="90" spans="1:20" ht="12.75" customHeight="1">
      <c r="A90" s="1"/>
      <c r="B90" s="122" t="s">
        <v>105</v>
      </c>
      <c r="C90" s="123"/>
      <c r="D90" s="123"/>
      <c r="E90" s="123"/>
      <c r="F90" s="123"/>
      <c r="G90" s="123"/>
      <c r="H90" s="123"/>
      <c r="I90" s="123"/>
      <c r="J90" s="123"/>
      <c r="K90" s="123"/>
      <c r="L90" s="124"/>
      <c r="M90" s="1"/>
      <c r="N90" s="1"/>
      <c r="O90" s="1"/>
      <c r="P90" s="1"/>
      <c r="Q90" s="1"/>
      <c r="R90" s="1"/>
      <c r="S90" s="1"/>
      <c r="T90" s="1"/>
    </row>
    <row r="91" spans="1:20" ht="12.75" customHeight="1">
      <c r="A91" s="1"/>
      <c r="B91" s="122" t="s">
        <v>106</v>
      </c>
      <c r="C91" s="123"/>
      <c r="D91" s="123"/>
      <c r="E91" s="123"/>
      <c r="F91" s="123"/>
      <c r="G91" s="123"/>
      <c r="H91" s="123"/>
      <c r="I91" s="123"/>
      <c r="J91" s="123"/>
      <c r="K91" s="123"/>
      <c r="L91" s="124"/>
      <c r="M91" s="1"/>
      <c r="N91" s="1"/>
      <c r="O91" s="1"/>
      <c r="P91" s="1"/>
      <c r="Q91" s="1"/>
      <c r="R91" s="1"/>
      <c r="S91" s="1"/>
      <c r="T91" s="1"/>
    </row>
    <row r="92" spans="1:20" ht="15.75" customHeight="1">
      <c r="A92" s="1"/>
      <c r="B92" s="122" t="s">
        <v>107</v>
      </c>
      <c r="C92" s="123"/>
      <c r="D92" s="123"/>
      <c r="E92" s="123"/>
      <c r="F92" s="123"/>
      <c r="G92" s="123"/>
      <c r="H92" s="123"/>
      <c r="I92" s="123"/>
      <c r="J92" s="123"/>
      <c r="K92" s="123"/>
      <c r="L92" s="124"/>
      <c r="M92" s="1"/>
      <c r="N92" s="1"/>
      <c r="O92" s="1"/>
      <c r="P92" s="1"/>
      <c r="Q92" s="1"/>
      <c r="R92" s="1"/>
      <c r="S92" s="1"/>
      <c r="T92" s="1"/>
    </row>
    <row r="93" spans="1:20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ht="15.75" customHeight="1">
      <c r="A95" s="1"/>
      <c r="B95" s="1"/>
      <c r="C95" s="1"/>
      <c r="D95" s="1"/>
      <c r="E95" s="1"/>
      <c r="F95" s="1"/>
      <c r="G95" s="1"/>
      <c r="H95" s="25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ht="15.75" customHeight="1">
      <c r="A98" s="1"/>
      <c r="B98" s="1"/>
      <c r="C98" s="1"/>
      <c r="D98" s="1"/>
      <c r="E98" s="1"/>
      <c r="F98" s="1"/>
      <c r="G98" s="1"/>
      <c r="H98" s="25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  <row r="1000" spans="1:2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</row>
    <row r="1001" spans="1:20" ht="15" customHeight="1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</row>
  </sheetData>
  <mergeCells count="15">
    <mergeCell ref="B78:L78"/>
    <mergeCell ref="B86:L86"/>
    <mergeCell ref="B87:L87"/>
    <mergeCell ref="B88:L88"/>
    <mergeCell ref="B89:L89"/>
    <mergeCell ref="B90:L90"/>
    <mergeCell ref="B91:L91"/>
    <mergeCell ref="B92:L92"/>
    <mergeCell ref="B79:L79"/>
    <mergeCell ref="B80:L80"/>
    <mergeCell ref="B81:L81"/>
    <mergeCell ref="B82:L82"/>
    <mergeCell ref="B83:L83"/>
    <mergeCell ref="B84:L84"/>
    <mergeCell ref="B85:L85"/>
  </mergeCells>
  <phoneticPr fontId="9" type="noConversion"/>
  <pageMargins left="0.15748031496062992" right="0.15748031496062992" top="0.19685039370078741" bottom="0.19685039370078741" header="0" footer="0"/>
  <pageSetup scale="71" orientation="landscape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1001"/>
  <sheetViews>
    <sheetView topLeftCell="B1" zoomScale="67" workbookViewId="0">
      <selection activeCell="Q8" sqref="Q8"/>
    </sheetView>
  </sheetViews>
  <sheetFormatPr defaultColWidth="14.44140625" defaultRowHeight="15" customHeight="1"/>
  <cols>
    <col min="1" max="1" width="10.5546875" customWidth="1"/>
    <col min="2" max="2" width="41.88671875" customWidth="1"/>
    <col min="3" max="3" width="11.6640625" customWidth="1"/>
    <col min="4" max="7" width="11.44140625" customWidth="1"/>
    <col min="8" max="8" width="13.109375" customWidth="1"/>
    <col min="9" max="9" width="12.88671875" customWidth="1"/>
    <col min="10" max="10" width="13.109375" customWidth="1"/>
    <col min="11" max="11" width="11.6640625" customWidth="1"/>
    <col min="12" max="12" width="12" customWidth="1"/>
    <col min="13" max="20" width="9.109375" customWidth="1"/>
  </cols>
  <sheetData>
    <row r="1" spans="1:20" ht="12.75" customHeight="1">
      <c r="A1" s="18"/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</row>
    <row r="2" spans="1:20" ht="12.75" customHeight="1">
      <c r="A2" s="18" t="s">
        <v>138</v>
      </c>
      <c r="B2" s="2" t="s">
        <v>139</v>
      </c>
      <c r="C2" s="3" t="s">
        <v>142</v>
      </c>
      <c r="D2" s="3" t="s">
        <v>143</v>
      </c>
      <c r="E2" s="3" t="s">
        <v>144</v>
      </c>
      <c r="F2" s="3" t="s">
        <v>145</v>
      </c>
      <c r="G2" s="3" t="s">
        <v>146</v>
      </c>
      <c r="H2" s="3" t="s">
        <v>147</v>
      </c>
      <c r="I2" s="3" t="s">
        <v>148</v>
      </c>
      <c r="J2" s="3" t="s">
        <v>149</v>
      </c>
      <c r="K2" s="3" t="s">
        <v>150</v>
      </c>
      <c r="L2" s="69" t="s">
        <v>151</v>
      </c>
      <c r="M2" s="18"/>
      <c r="N2" s="18"/>
      <c r="O2" s="18"/>
      <c r="P2" s="18"/>
      <c r="Q2" s="18"/>
      <c r="R2" s="18"/>
      <c r="S2" s="18"/>
      <c r="T2" s="18"/>
    </row>
    <row r="3" spans="1:20" ht="12.75" customHeight="1">
      <c r="A3" s="18"/>
      <c r="B3" s="2" t="s">
        <v>108</v>
      </c>
      <c r="C3" s="3"/>
      <c r="D3" s="3"/>
      <c r="E3" s="3"/>
      <c r="F3" s="3"/>
      <c r="G3" s="3"/>
      <c r="H3" s="3"/>
      <c r="I3" s="3"/>
      <c r="J3" s="3"/>
      <c r="K3" s="3"/>
      <c r="L3" s="69"/>
      <c r="M3" s="18"/>
      <c r="N3" s="18"/>
      <c r="O3" s="18"/>
      <c r="P3" s="18"/>
      <c r="Q3" s="18"/>
      <c r="R3" s="18"/>
      <c r="S3" s="18"/>
      <c r="T3" s="18"/>
    </row>
    <row r="4" spans="1:20" ht="26.25" customHeight="1">
      <c r="A4" s="18"/>
      <c r="B4" s="36" t="s">
        <v>2</v>
      </c>
      <c r="C4" s="37" t="s">
        <v>4</v>
      </c>
      <c r="D4" s="28"/>
      <c r="E4" s="28"/>
      <c r="F4" s="28"/>
      <c r="G4" s="26"/>
      <c r="H4" s="37" t="s">
        <v>5</v>
      </c>
      <c r="I4" s="28"/>
      <c r="J4" s="28"/>
      <c r="K4" s="28"/>
      <c r="L4" s="28"/>
      <c r="M4" s="18"/>
      <c r="N4" s="18"/>
      <c r="O4" s="18"/>
      <c r="P4" s="18"/>
      <c r="Q4" s="18"/>
      <c r="R4" s="18"/>
      <c r="S4" s="18"/>
      <c r="T4" s="18"/>
    </row>
    <row r="5" spans="1:20" ht="44.25" customHeight="1">
      <c r="A5" s="18"/>
      <c r="B5" s="8"/>
      <c r="C5" s="5" t="s">
        <v>152</v>
      </c>
      <c r="D5" s="7" t="s">
        <v>153</v>
      </c>
      <c r="E5" s="4" t="s">
        <v>154</v>
      </c>
      <c r="F5" s="9" t="s">
        <v>155</v>
      </c>
      <c r="G5" s="4" t="s">
        <v>156</v>
      </c>
      <c r="H5" s="5" t="s">
        <v>157</v>
      </c>
      <c r="I5" s="7" t="s">
        <v>158</v>
      </c>
      <c r="J5" s="4" t="s">
        <v>159</v>
      </c>
      <c r="K5" s="9" t="s">
        <v>160</v>
      </c>
      <c r="L5" s="69" t="s">
        <v>161</v>
      </c>
      <c r="M5" s="18"/>
      <c r="N5" s="18"/>
      <c r="O5" s="18"/>
      <c r="P5" s="18"/>
      <c r="Q5" s="18"/>
      <c r="R5" s="18"/>
      <c r="S5" s="18"/>
      <c r="T5" s="18"/>
    </row>
    <row r="6" spans="1:20" ht="12.75" customHeight="1">
      <c r="A6" s="18"/>
      <c r="B6" s="29"/>
      <c r="C6" s="10"/>
      <c r="D6" s="38" t="s">
        <v>6</v>
      </c>
      <c r="E6" s="38" t="s">
        <v>3</v>
      </c>
      <c r="F6" s="39" t="s">
        <v>6</v>
      </c>
      <c r="G6" s="39" t="s">
        <v>3</v>
      </c>
      <c r="H6" s="10"/>
      <c r="I6" s="38" t="s">
        <v>6</v>
      </c>
      <c r="J6" s="38" t="s">
        <v>3</v>
      </c>
      <c r="K6" s="40" t="s">
        <v>6</v>
      </c>
      <c r="L6" s="93" t="s">
        <v>3</v>
      </c>
      <c r="M6" s="18"/>
      <c r="N6" s="18"/>
      <c r="O6" s="18"/>
      <c r="P6" s="18"/>
      <c r="Q6" s="18"/>
      <c r="R6" s="18"/>
      <c r="S6" s="18"/>
      <c r="T6" s="18"/>
    </row>
    <row r="7" spans="1:20" ht="12.75" customHeight="1">
      <c r="A7" s="18"/>
      <c r="B7" s="41"/>
      <c r="C7" s="38">
        <v>5</v>
      </c>
      <c r="D7" s="38">
        <v>6</v>
      </c>
      <c r="E7" s="38">
        <v>7</v>
      </c>
      <c r="F7" s="40">
        <v>8</v>
      </c>
      <c r="G7" s="40">
        <v>9</v>
      </c>
      <c r="H7" s="38">
        <v>10</v>
      </c>
      <c r="I7" s="38">
        <v>11</v>
      </c>
      <c r="J7" s="38">
        <v>12</v>
      </c>
      <c r="K7" s="40">
        <v>13</v>
      </c>
      <c r="L7" s="93">
        <v>14</v>
      </c>
      <c r="M7" s="18"/>
      <c r="N7" s="18"/>
      <c r="O7" s="18"/>
      <c r="P7" s="18"/>
      <c r="Q7" s="18"/>
      <c r="R7" s="18"/>
      <c r="S7" s="18"/>
      <c r="T7" s="18"/>
    </row>
    <row r="8" spans="1:20" ht="12.75" customHeight="1">
      <c r="A8" s="18"/>
      <c r="B8" s="34" t="s">
        <v>87</v>
      </c>
      <c r="C8" s="3"/>
      <c r="D8" s="3"/>
      <c r="E8" s="3"/>
      <c r="F8" s="3"/>
      <c r="G8" s="3"/>
      <c r="H8" s="3"/>
      <c r="I8" s="3"/>
      <c r="J8" s="3"/>
      <c r="K8" s="3"/>
      <c r="L8" s="69"/>
      <c r="M8" s="18"/>
      <c r="N8" s="18"/>
      <c r="O8" s="18"/>
      <c r="P8" s="18"/>
      <c r="Q8" s="18"/>
      <c r="R8" s="18"/>
      <c r="S8" s="18"/>
      <c r="T8" s="18"/>
    </row>
    <row r="9" spans="1:20" ht="12.75" customHeight="1">
      <c r="A9" s="18"/>
      <c r="B9" s="34" t="s">
        <v>88</v>
      </c>
      <c r="C9" s="3"/>
      <c r="D9" s="3"/>
      <c r="E9" s="3"/>
      <c r="F9" s="3"/>
      <c r="G9" s="3"/>
      <c r="H9" s="3"/>
      <c r="I9" s="3"/>
      <c r="J9" s="3"/>
      <c r="K9" s="3"/>
      <c r="L9" s="69"/>
      <c r="M9" s="18"/>
      <c r="N9" s="18"/>
      <c r="O9" s="18"/>
      <c r="P9" s="18"/>
      <c r="Q9" s="18"/>
      <c r="R9" s="18"/>
      <c r="S9" s="18"/>
      <c r="T9" s="18"/>
    </row>
    <row r="10" spans="1:20" ht="12.75" customHeight="1">
      <c r="A10" s="18"/>
      <c r="B10" s="15" t="s">
        <v>9</v>
      </c>
      <c r="C10" s="17">
        <v>468264</v>
      </c>
      <c r="D10" s="17">
        <v>5819</v>
      </c>
      <c r="E10" s="17">
        <v>519250</v>
      </c>
      <c r="F10" s="17">
        <v>240.93199999999999</v>
      </c>
      <c r="G10" s="17">
        <v>10015.391960000001</v>
      </c>
      <c r="H10" s="17">
        <v>54341674</v>
      </c>
      <c r="I10" s="17">
        <v>14859990</v>
      </c>
      <c r="J10" s="17">
        <v>11796208</v>
      </c>
      <c r="K10" s="17">
        <v>574472.07265230012</v>
      </c>
      <c r="L10" s="71">
        <v>109419.14873</v>
      </c>
      <c r="M10" s="18"/>
      <c r="N10" s="18"/>
      <c r="O10" s="18"/>
      <c r="P10" s="18"/>
      <c r="Q10" s="18"/>
      <c r="R10" s="18"/>
      <c r="S10" s="18"/>
      <c r="T10" s="18"/>
    </row>
    <row r="11" spans="1:20" ht="12.75" customHeight="1">
      <c r="A11" s="18"/>
      <c r="B11" s="15" t="s">
        <v>10</v>
      </c>
      <c r="C11" s="17">
        <v>164103</v>
      </c>
      <c r="D11" s="17">
        <v>6404</v>
      </c>
      <c r="E11" s="17">
        <v>242618</v>
      </c>
      <c r="F11" s="17">
        <v>364.27309879999996</v>
      </c>
      <c r="G11" s="17">
        <v>4070.3040215999995</v>
      </c>
      <c r="H11" s="17">
        <v>39040017</v>
      </c>
      <c r="I11" s="17">
        <v>9809944</v>
      </c>
      <c r="J11" s="17">
        <v>6236604</v>
      </c>
      <c r="K11" s="17">
        <v>344870.79769109999</v>
      </c>
      <c r="L11" s="71">
        <v>51791.321663399998</v>
      </c>
      <c r="M11" s="18"/>
      <c r="N11" s="18"/>
      <c r="O11" s="18"/>
      <c r="P11" s="18"/>
      <c r="Q11" s="18"/>
      <c r="R11" s="18"/>
      <c r="S11" s="18"/>
      <c r="T11" s="18"/>
    </row>
    <row r="12" spans="1:20" ht="12.75" customHeight="1">
      <c r="A12" s="18"/>
      <c r="B12" s="15" t="s">
        <v>11</v>
      </c>
      <c r="C12" s="17">
        <v>0</v>
      </c>
      <c r="D12" s="17">
        <v>0</v>
      </c>
      <c r="E12" s="17">
        <v>0</v>
      </c>
      <c r="F12" s="17">
        <v>0</v>
      </c>
      <c r="G12" s="17">
        <v>0</v>
      </c>
      <c r="H12" s="17">
        <v>7692143</v>
      </c>
      <c r="I12" s="17">
        <v>3438010</v>
      </c>
      <c r="J12" s="17">
        <v>2730343</v>
      </c>
      <c r="K12" s="17">
        <v>130550.6297991</v>
      </c>
      <c r="L12" s="71">
        <v>24993.282220000001</v>
      </c>
      <c r="M12" s="18"/>
      <c r="N12" s="18"/>
      <c r="O12" s="18"/>
      <c r="P12" s="18"/>
      <c r="Q12" s="18"/>
      <c r="R12" s="18"/>
      <c r="S12" s="18"/>
      <c r="T12" s="18"/>
    </row>
    <row r="13" spans="1:20" ht="12.75" customHeight="1">
      <c r="A13" s="18"/>
      <c r="B13" s="15" t="s">
        <v>12</v>
      </c>
      <c r="C13" s="17">
        <v>580453</v>
      </c>
      <c r="D13" s="17">
        <v>26323</v>
      </c>
      <c r="E13" s="17">
        <v>497845</v>
      </c>
      <c r="F13" s="17">
        <v>1230.7915223999998</v>
      </c>
      <c r="G13" s="17">
        <v>8932.3474144000011</v>
      </c>
      <c r="H13" s="17">
        <v>34104706</v>
      </c>
      <c r="I13" s="17">
        <v>15240952</v>
      </c>
      <c r="J13" s="17">
        <v>11346063</v>
      </c>
      <c r="K13" s="17">
        <v>642714.47477440001</v>
      </c>
      <c r="L13" s="71">
        <v>106932.54569609999</v>
      </c>
      <c r="M13" s="18"/>
      <c r="N13" s="18"/>
      <c r="O13" s="18"/>
      <c r="P13" s="18"/>
      <c r="Q13" s="18"/>
      <c r="R13" s="18"/>
      <c r="S13" s="18"/>
      <c r="T13" s="18"/>
    </row>
    <row r="14" spans="1:20" ht="12.75" customHeight="1">
      <c r="A14" s="18"/>
      <c r="B14" s="15" t="s">
        <v>13</v>
      </c>
      <c r="C14" s="17">
        <v>87266</v>
      </c>
      <c r="D14" s="17">
        <v>570</v>
      </c>
      <c r="E14" s="17">
        <v>68259</v>
      </c>
      <c r="F14" s="17">
        <v>27.059765299999999</v>
      </c>
      <c r="G14" s="17">
        <v>1176.7100901000001</v>
      </c>
      <c r="H14" s="17">
        <v>24162770</v>
      </c>
      <c r="I14" s="17">
        <v>5997888</v>
      </c>
      <c r="J14" s="17">
        <v>3724018</v>
      </c>
      <c r="K14" s="17">
        <v>266733.12349999999</v>
      </c>
      <c r="L14" s="71">
        <v>37674.152963300003</v>
      </c>
      <c r="M14" s="18"/>
      <c r="N14" s="18"/>
      <c r="O14" s="18"/>
      <c r="P14" s="18"/>
      <c r="Q14" s="18"/>
      <c r="R14" s="18"/>
      <c r="S14" s="18"/>
      <c r="T14" s="18"/>
    </row>
    <row r="15" spans="1:20" ht="12.75" customHeight="1">
      <c r="A15" s="18"/>
      <c r="B15" s="15" t="s">
        <v>15</v>
      </c>
      <c r="C15" s="17">
        <v>103284</v>
      </c>
      <c r="D15" s="17">
        <v>1626</v>
      </c>
      <c r="E15" s="17">
        <v>81356</v>
      </c>
      <c r="F15" s="17">
        <v>100.82222</v>
      </c>
      <c r="G15" s="17">
        <v>1517.3556900000001</v>
      </c>
      <c r="H15" s="17">
        <v>21646306</v>
      </c>
      <c r="I15" s="17">
        <v>15104701</v>
      </c>
      <c r="J15" s="17">
        <v>6678629</v>
      </c>
      <c r="K15" s="17">
        <v>440657.39489</v>
      </c>
      <c r="L15" s="71">
        <v>53192.771805800003</v>
      </c>
      <c r="M15" s="18"/>
      <c r="N15" s="18"/>
      <c r="O15" s="18"/>
      <c r="P15" s="18"/>
      <c r="Q15" s="18"/>
      <c r="R15" s="18"/>
      <c r="S15" s="18"/>
      <c r="T15" s="18"/>
    </row>
    <row r="16" spans="1:20" ht="12.75" customHeight="1">
      <c r="A16" s="18"/>
      <c r="B16" s="15" t="s">
        <v>16</v>
      </c>
      <c r="C16" s="17">
        <v>60116</v>
      </c>
      <c r="D16" s="17">
        <v>304</v>
      </c>
      <c r="E16" s="17">
        <v>43342</v>
      </c>
      <c r="F16" s="17">
        <v>12.842000000000001</v>
      </c>
      <c r="G16" s="17">
        <v>561.12932000000001</v>
      </c>
      <c r="H16" s="17">
        <v>17953721</v>
      </c>
      <c r="I16" s="17">
        <v>6922939</v>
      </c>
      <c r="J16" s="17">
        <v>3011235</v>
      </c>
      <c r="K16" s="17">
        <v>265350.37</v>
      </c>
      <c r="L16" s="71">
        <v>28151.282190000002</v>
      </c>
      <c r="M16" s="18"/>
      <c r="N16" s="18"/>
      <c r="O16" s="18"/>
      <c r="P16" s="18"/>
      <c r="Q16" s="18"/>
      <c r="R16" s="18"/>
      <c r="S16" s="18"/>
      <c r="T16" s="18"/>
    </row>
    <row r="17" spans="1:20" ht="12.75" customHeight="1">
      <c r="A17" s="18"/>
      <c r="B17" s="15" t="s">
        <v>18</v>
      </c>
      <c r="C17" s="17">
        <v>0</v>
      </c>
      <c r="D17" s="17">
        <v>0</v>
      </c>
      <c r="E17" s="17">
        <v>0</v>
      </c>
      <c r="F17" s="17">
        <v>0</v>
      </c>
      <c r="G17" s="17">
        <v>0</v>
      </c>
      <c r="H17" s="17">
        <v>2716584</v>
      </c>
      <c r="I17" s="17">
        <v>817400</v>
      </c>
      <c r="J17" s="17">
        <v>569510</v>
      </c>
      <c r="K17" s="17">
        <v>31675.226999999999</v>
      </c>
      <c r="L17" s="71">
        <v>6446.3604420000001</v>
      </c>
      <c r="M17" s="18"/>
      <c r="N17" s="18"/>
      <c r="O17" s="18"/>
      <c r="P17" s="18"/>
      <c r="Q17" s="18"/>
      <c r="R17" s="18"/>
      <c r="S17" s="18"/>
      <c r="T17" s="18"/>
    </row>
    <row r="18" spans="1:20" ht="12.75" customHeight="1">
      <c r="A18" s="18"/>
      <c r="B18" s="15" t="s">
        <v>19</v>
      </c>
      <c r="C18" s="17">
        <v>354379</v>
      </c>
      <c r="D18" s="17">
        <v>1381</v>
      </c>
      <c r="E18" s="17">
        <v>315179</v>
      </c>
      <c r="F18" s="17">
        <v>35.2580113</v>
      </c>
      <c r="G18" s="17">
        <v>2777.1814229000001</v>
      </c>
      <c r="H18" s="17">
        <v>41954797</v>
      </c>
      <c r="I18" s="17">
        <v>17415326</v>
      </c>
      <c r="J18" s="17">
        <v>10936767</v>
      </c>
      <c r="K18" s="17">
        <v>743015.61074620008</v>
      </c>
      <c r="L18" s="71">
        <v>118160.5808424</v>
      </c>
      <c r="M18" s="18"/>
      <c r="N18" s="18"/>
      <c r="O18" s="18"/>
      <c r="P18" s="18"/>
      <c r="Q18" s="18"/>
      <c r="R18" s="18"/>
      <c r="S18" s="18"/>
      <c r="T18" s="18"/>
    </row>
    <row r="19" spans="1:20" ht="12.75" customHeight="1">
      <c r="A19" s="18"/>
      <c r="B19" s="15" t="s">
        <v>21</v>
      </c>
      <c r="C19" s="17">
        <v>0</v>
      </c>
      <c r="D19" s="17">
        <v>0</v>
      </c>
      <c r="E19" s="17">
        <v>0</v>
      </c>
      <c r="F19" s="17">
        <v>0</v>
      </c>
      <c r="G19" s="17">
        <v>0</v>
      </c>
      <c r="H19" s="17">
        <v>8481486</v>
      </c>
      <c r="I19" s="17">
        <v>3408663</v>
      </c>
      <c r="J19" s="17">
        <v>2535617</v>
      </c>
      <c r="K19" s="17">
        <v>128735.12515000001</v>
      </c>
      <c r="L19" s="71">
        <v>21706.968410000001</v>
      </c>
      <c r="M19" s="18"/>
      <c r="N19" s="18"/>
      <c r="O19" s="18"/>
      <c r="P19" s="18"/>
      <c r="Q19" s="18"/>
      <c r="R19" s="18"/>
      <c r="S19" s="18"/>
      <c r="T19" s="18"/>
    </row>
    <row r="20" spans="1:20" ht="12.75" customHeight="1">
      <c r="A20" s="18"/>
      <c r="B20" s="15" t="s">
        <v>22</v>
      </c>
      <c r="C20" s="17">
        <v>456775</v>
      </c>
      <c r="D20" s="17">
        <v>5854</v>
      </c>
      <c r="E20" s="17">
        <v>446951</v>
      </c>
      <c r="F20" s="17">
        <v>284.77478389999999</v>
      </c>
      <c r="G20" s="17">
        <v>8920.041461599998</v>
      </c>
      <c r="H20" s="17">
        <v>42125967</v>
      </c>
      <c r="I20" s="17">
        <v>23626546</v>
      </c>
      <c r="J20" s="17">
        <v>11662544</v>
      </c>
      <c r="K20" s="17">
        <v>747614.39634580002</v>
      </c>
      <c r="L20" s="71">
        <v>116065.7183493</v>
      </c>
      <c r="M20" s="18"/>
      <c r="N20" s="18"/>
      <c r="O20" s="18"/>
      <c r="P20" s="18"/>
      <c r="Q20" s="18"/>
      <c r="R20" s="18"/>
      <c r="S20" s="18"/>
      <c r="T20" s="18"/>
    </row>
    <row r="21" spans="1:20" ht="12.75" customHeight="1">
      <c r="A21" s="18"/>
      <c r="B21" s="15" t="s">
        <v>24</v>
      </c>
      <c r="C21" s="17">
        <v>36220</v>
      </c>
      <c r="D21" s="17">
        <v>298</v>
      </c>
      <c r="E21" s="17">
        <v>54738</v>
      </c>
      <c r="F21" s="17">
        <v>18.146999999999998</v>
      </c>
      <c r="G21" s="17">
        <v>1095.6848981999999</v>
      </c>
      <c r="H21" s="17">
        <v>12627664</v>
      </c>
      <c r="I21" s="17">
        <v>3851572</v>
      </c>
      <c r="J21" s="17">
        <v>2585962</v>
      </c>
      <c r="K21" s="17">
        <v>163366.73366659999</v>
      </c>
      <c r="L21" s="71">
        <v>31019.022978399997</v>
      </c>
      <c r="M21" s="18"/>
      <c r="N21" s="18"/>
      <c r="O21" s="18"/>
      <c r="P21" s="18"/>
      <c r="Q21" s="18"/>
      <c r="R21" s="18"/>
      <c r="S21" s="18"/>
      <c r="T21" s="18"/>
    </row>
    <row r="22" spans="1:20" ht="12.75" customHeight="1">
      <c r="A22" s="18"/>
      <c r="B22" s="15" t="s">
        <v>25</v>
      </c>
      <c r="C22" s="17">
        <v>10499091</v>
      </c>
      <c r="D22" s="17">
        <v>48867</v>
      </c>
      <c r="E22" s="17">
        <v>14706871</v>
      </c>
      <c r="F22" s="17">
        <v>1970.0245500000001</v>
      </c>
      <c r="G22" s="17">
        <v>408934.72778000002</v>
      </c>
      <c r="H22" s="17">
        <v>278771154</v>
      </c>
      <c r="I22" s="17">
        <v>102060804</v>
      </c>
      <c r="J22" s="17">
        <v>65277589</v>
      </c>
      <c r="K22" s="17">
        <v>5207095.0670999</v>
      </c>
      <c r="L22" s="71">
        <v>699806.61838</v>
      </c>
      <c r="M22" s="18"/>
      <c r="N22" s="18"/>
      <c r="O22" s="18"/>
      <c r="P22" s="18"/>
      <c r="Q22" s="18"/>
      <c r="R22" s="18"/>
      <c r="S22" s="18"/>
      <c r="T22" s="18"/>
    </row>
    <row r="23" spans="1:20" ht="12.75" customHeight="1">
      <c r="A23" s="18"/>
      <c r="B23" s="21" t="s">
        <v>89</v>
      </c>
      <c r="C23" s="3"/>
      <c r="D23" s="3"/>
      <c r="E23" s="3"/>
      <c r="F23" s="3"/>
      <c r="G23" s="3"/>
      <c r="H23" s="3"/>
      <c r="I23" s="3"/>
      <c r="J23" s="3"/>
      <c r="K23" s="3"/>
      <c r="L23" s="69"/>
      <c r="M23" s="18"/>
      <c r="N23" s="18"/>
      <c r="O23" s="18"/>
      <c r="P23" s="18"/>
      <c r="Q23" s="18"/>
      <c r="R23" s="18"/>
      <c r="S23" s="18"/>
      <c r="T23" s="18"/>
    </row>
    <row r="24" spans="1:20" ht="12.75" customHeight="1">
      <c r="A24" s="18"/>
      <c r="B24" s="15" t="s">
        <v>26</v>
      </c>
      <c r="C24" s="17">
        <v>6903188</v>
      </c>
      <c r="D24" s="17">
        <v>17446</v>
      </c>
      <c r="E24" s="17">
        <v>6666730</v>
      </c>
      <c r="F24" s="17">
        <v>849.31887029999996</v>
      </c>
      <c r="G24" s="17">
        <v>186722.30627999999</v>
      </c>
      <c r="H24" s="17">
        <v>24755962</v>
      </c>
      <c r="I24" s="17">
        <v>11061507</v>
      </c>
      <c r="J24" s="17">
        <v>11194774</v>
      </c>
      <c r="K24" s="17">
        <v>535504.73279260006</v>
      </c>
      <c r="L24" s="71">
        <v>160320.96094420005</v>
      </c>
      <c r="M24" s="18"/>
      <c r="N24" s="18"/>
      <c r="O24" s="18"/>
      <c r="P24" s="18"/>
      <c r="Q24" s="18"/>
      <c r="R24" s="18"/>
      <c r="S24" s="18"/>
      <c r="T24" s="18"/>
    </row>
    <row r="25" spans="1:20" ht="12.75" customHeight="1">
      <c r="A25" s="18"/>
      <c r="B25" s="15" t="s">
        <v>27</v>
      </c>
      <c r="C25" s="17">
        <v>0</v>
      </c>
      <c r="D25" s="17">
        <v>0</v>
      </c>
      <c r="E25" s="17">
        <v>0</v>
      </c>
      <c r="F25" s="17">
        <v>0</v>
      </c>
      <c r="G25" s="17">
        <v>0</v>
      </c>
      <c r="H25" s="17">
        <v>3645921</v>
      </c>
      <c r="I25" s="17">
        <v>1303246</v>
      </c>
      <c r="J25" s="17">
        <v>659080</v>
      </c>
      <c r="K25" s="17">
        <v>43422.006280000001</v>
      </c>
      <c r="L25" s="71">
        <v>7497.9006002999995</v>
      </c>
      <c r="M25" s="18"/>
      <c r="N25" s="18"/>
      <c r="O25" s="18"/>
      <c r="P25" s="18"/>
      <c r="Q25" s="18"/>
      <c r="R25" s="18"/>
      <c r="S25" s="18"/>
      <c r="T25" s="18"/>
    </row>
    <row r="26" spans="1:20" ht="12.75" customHeight="1">
      <c r="A26" s="18"/>
      <c r="B26" s="15" t="s">
        <v>28</v>
      </c>
      <c r="C26" s="17">
        <v>0</v>
      </c>
      <c r="D26" s="17">
        <v>0</v>
      </c>
      <c r="E26" s="17">
        <v>0</v>
      </c>
      <c r="F26" s="17">
        <v>0</v>
      </c>
      <c r="G26" s="17">
        <v>0</v>
      </c>
      <c r="H26" s="17">
        <v>696130</v>
      </c>
      <c r="I26" s="17">
        <v>229515</v>
      </c>
      <c r="J26" s="17">
        <v>128694</v>
      </c>
      <c r="K26" s="17">
        <v>8286.8012899999994</v>
      </c>
      <c r="L26" s="71">
        <v>1345.3353500000001</v>
      </c>
      <c r="M26" s="18"/>
      <c r="N26" s="18"/>
      <c r="O26" s="18"/>
      <c r="P26" s="18"/>
      <c r="Q26" s="18"/>
      <c r="R26" s="18"/>
      <c r="S26" s="18"/>
      <c r="T26" s="18"/>
    </row>
    <row r="27" spans="1:20" ht="12.75" customHeight="1">
      <c r="A27" s="18"/>
      <c r="B27" s="15" t="s">
        <v>29</v>
      </c>
      <c r="C27" s="17">
        <v>6677</v>
      </c>
      <c r="D27" s="17">
        <v>71</v>
      </c>
      <c r="E27" s="17">
        <v>6483</v>
      </c>
      <c r="F27" s="17">
        <v>2.4390000000000001</v>
      </c>
      <c r="G27" s="17">
        <v>182.37072120000002</v>
      </c>
      <c r="H27" s="17">
        <v>2029930</v>
      </c>
      <c r="I27" s="17">
        <v>1093026</v>
      </c>
      <c r="J27" s="17">
        <v>759844</v>
      </c>
      <c r="K27" s="17">
        <v>43175.8829253</v>
      </c>
      <c r="L27" s="71">
        <v>7319.1352095000002</v>
      </c>
      <c r="M27" s="18"/>
      <c r="N27" s="18"/>
      <c r="O27" s="18"/>
      <c r="P27" s="18"/>
      <c r="Q27" s="18"/>
      <c r="R27" s="18"/>
      <c r="S27" s="18"/>
      <c r="T27" s="18"/>
    </row>
    <row r="28" spans="1:20" ht="12.75" customHeight="1">
      <c r="A28" s="18"/>
      <c r="B28" s="15" t="s">
        <v>30</v>
      </c>
      <c r="C28" s="17">
        <v>7780</v>
      </c>
      <c r="D28" s="17">
        <v>358</v>
      </c>
      <c r="E28" s="17">
        <v>9427</v>
      </c>
      <c r="F28" s="17">
        <v>22.805209999999999</v>
      </c>
      <c r="G28" s="17">
        <v>198.00248999999999</v>
      </c>
      <c r="H28" s="17">
        <v>754759</v>
      </c>
      <c r="I28" s="17">
        <v>213089</v>
      </c>
      <c r="J28" s="17">
        <v>234273</v>
      </c>
      <c r="K28" s="17">
        <v>10817.679630000001</v>
      </c>
      <c r="L28" s="71">
        <v>4746.9526500000002</v>
      </c>
      <c r="M28" s="18"/>
      <c r="N28" s="18"/>
      <c r="O28" s="18"/>
      <c r="P28" s="18"/>
      <c r="Q28" s="18"/>
      <c r="R28" s="18"/>
      <c r="S28" s="18"/>
      <c r="T28" s="18"/>
    </row>
    <row r="29" spans="1:20" ht="12.75" customHeight="1">
      <c r="A29" s="18"/>
      <c r="B29" s="15" t="s">
        <v>31</v>
      </c>
      <c r="C29" s="17">
        <v>6102</v>
      </c>
      <c r="D29" s="17">
        <v>426</v>
      </c>
      <c r="E29" s="17">
        <v>10704</v>
      </c>
      <c r="F29" s="17">
        <v>6.1051000000000002</v>
      </c>
      <c r="G29" s="17">
        <v>160.020892</v>
      </c>
      <c r="H29" s="17">
        <v>479950</v>
      </c>
      <c r="I29" s="17">
        <v>293161</v>
      </c>
      <c r="J29" s="17">
        <v>156870</v>
      </c>
      <c r="K29" s="17">
        <v>8450.4399659999999</v>
      </c>
      <c r="L29" s="71">
        <v>1616.3611887</v>
      </c>
      <c r="M29" s="18"/>
      <c r="N29" s="18"/>
      <c r="O29" s="18"/>
      <c r="P29" s="18"/>
      <c r="Q29" s="18"/>
      <c r="R29" s="18"/>
      <c r="S29" s="18"/>
      <c r="T29" s="18"/>
    </row>
    <row r="30" spans="1:20" ht="12.75" customHeight="1">
      <c r="A30" s="18"/>
      <c r="B30" s="15" t="s">
        <v>32</v>
      </c>
      <c r="C30" s="17">
        <v>0</v>
      </c>
      <c r="D30" s="17">
        <v>0</v>
      </c>
      <c r="E30" s="17">
        <v>0</v>
      </c>
      <c r="F30" s="17">
        <v>0</v>
      </c>
      <c r="G30" s="17">
        <v>0</v>
      </c>
      <c r="H30" s="17">
        <v>7666398</v>
      </c>
      <c r="I30" s="17">
        <v>3633770</v>
      </c>
      <c r="J30" s="17">
        <v>2514250</v>
      </c>
      <c r="K30" s="17">
        <v>149208.10702</v>
      </c>
      <c r="L30" s="71">
        <v>26991.373449999999</v>
      </c>
      <c r="M30" s="18"/>
      <c r="N30" s="18"/>
      <c r="O30" s="18"/>
      <c r="P30" s="18"/>
      <c r="Q30" s="18"/>
      <c r="R30" s="18"/>
      <c r="S30" s="18"/>
      <c r="T30" s="18"/>
    </row>
    <row r="31" spans="1:20" ht="12.75" customHeight="1">
      <c r="A31" s="18"/>
      <c r="B31" s="15" t="s">
        <v>33</v>
      </c>
      <c r="C31" s="17">
        <v>14487555</v>
      </c>
      <c r="D31" s="17">
        <v>69178</v>
      </c>
      <c r="E31" s="17">
        <v>22164843</v>
      </c>
      <c r="F31" s="17">
        <v>4137.9820900000004</v>
      </c>
      <c r="G31" s="17">
        <v>622568.14416999999</v>
      </c>
      <c r="H31" s="17">
        <v>32142736</v>
      </c>
      <c r="I31" s="17">
        <v>16464501</v>
      </c>
      <c r="J31" s="17">
        <v>18844650</v>
      </c>
      <c r="K31" s="17">
        <v>820369.44071</v>
      </c>
      <c r="L31" s="71">
        <v>263047.04765999998</v>
      </c>
      <c r="M31" s="18"/>
      <c r="N31" s="18"/>
      <c r="O31" s="18"/>
      <c r="P31" s="18"/>
      <c r="Q31" s="18"/>
      <c r="R31" s="18"/>
      <c r="S31" s="18"/>
      <c r="T31" s="18"/>
    </row>
    <row r="32" spans="1:20" ht="12.75" customHeight="1">
      <c r="A32" s="18"/>
      <c r="B32" s="15" t="s">
        <v>34</v>
      </c>
      <c r="C32" s="17">
        <v>9090119</v>
      </c>
      <c r="D32" s="17">
        <v>9082</v>
      </c>
      <c r="E32" s="17">
        <v>11507398</v>
      </c>
      <c r="F32" s="17">
        <v>420.02454</v>
      </c>
      <c r="G32" s="17">
        <v>231782.66080000001</v>
      </c>
      <c r="H32" s="17">
        <v>46046701</v>
      </c>
      <c r="I32" s="17">
        <v>12249919</v>
      </c>
      <c r="J32" s="17">
        <v>14415468</v>
      </c>
      <c r="K32" s="17">
        <v>601126.38150000002</v>
      </c>
      <c r="L32" s="71">
        <v>198493.42809999999</v>
      </c>
      <c r="M32" s="18"/>
      <c r="N32" s="18"/>
      <c r="O32" s="18"/>
      <c r="P32" s="18"/>
      <c r="Q32" s="18"/>
      <c r="R32" s="18"/>
      <c r="S32" s="18"/>
      <c r="T32" s="18"/>
    </row>
    <row r="33" spans="1:20" ht="12.75" customHeight="1">
      <c r="A33" s="18"/>
      <c r="B33" s="15" t="s">
        <v>35</v>
      </c>
      <c r="C33" s="17">
        <v>0</v>
      </c>
      <c r="D33" s="17">
        <v>0</v>
      </c>
      <c r="E33" s="17">
        <v>0</v>
      </c>
      <c r="F33" s="17">
        <v>0</v>
      </c>
      <c r="G33" s="17">
        <v>0</v>
      </c>
      <c r="H33" s="17">
        <v>2080118</v>
      </c>
      <c r="I33" s="17">
        <v>1404010</v>
      </c>
      <c r="J33" s="17">
        <v>753747</v>
      </c>
      <c r="K33" s="17">
        <v>49145.184840000002</v>
      </c>
      <c r="L33" s="71">
        <v>6018.0033065999996</v>
      </c>
      <c r="M33" s="18"/>
      <c r="N33" s="18"/>
      <c r="O33" s="18"/>
      <c r="P33" s="18"/>
      <c r="Q33" s="18"/>
      <c r="R33" s="18"/>
      <c r="S33" s="18"/>
      <c r="T33" s="18"/>
    </row>
    <row r="34" spans="1:20" ht="12.75" customHeight="1">
      <c r="A34" s="18"/>
      <c r="B34" s="15" t="s">
        <v>36</v>
      </c>
      <c r="C34" s="17">
        <v>1342871</v>
      </c>
      <c r="D34" s="17">
        <v>6159</v>
      </c>
      <c r="E34" s="17">
        <v>1507411</v>
      </c>
      <c r="F34" s="17">
        <v>332.76463999999999</v>
      </c>
      <c r="G34" s="17">
        <v>88547.447379999998</v>
      </c>
      <c r="H34" s="17">
        <v>5551717</v>
      </c>
      <c r="I34" s="17">
        <v>2006605</v>
      </c>
      <c r="J34" s="17">
        <v>1327636</v>
      </c>
      <c r="K34" s="17">
        <v>76369.868070700002</v>
      </c>
      <c r="L34" s="71">
        <v>19624.080730000001</v>
      </c>
      <c r="M34" s="18"/>
      <c r="N34" s="18"/>
      <c r="O34" s="18"/>
      <c r="P34" s="18"/>
      <c r="Q34" s="18"/>
      <c r="R34" s="18"/>
      <c r="S34" s="18"/>
      <c r="T34" s="18"/>
    </row>
    <row r="35" spans="1:20" ht="12.75" customHeight="1">
      <c r="A35" s="18"/>
      <c r="B35" s="15" t="s">
        <v>37</v>
      </c>
      <c r="C35" s="17">
        <v>70503</v>
      </c>
      <c r="D35" s="17">
        <v>2544</v>
      </c>
      <c r="E35" s="17">
        <v>151672</v>
      </c>
      <c r="F35" s="17">
        <v>100.94499999999999</v>
      </c>
      <c r="G35" s="17">
        <v>3476.1573020000001</v>
      </c>
      <c r="H35" s="17">
        <v>4224788</v>
      </c>
      <c r="I35" s="17">
        <v>3116730</v>
      </c>
      <c r="J35" s="17">
        <v>1866863</v>
      </c>
      <c r="K35" s="17">
        <v>165964.08976999999</v>
      </c>
      <c r="L35" s="71">
        <v>10631.4250985</v>
      </c>
      <c r="M35" s="18"/>
      <c r="N35" s="18"/>
      <c r="O35" s="18"/>
      <c r="P35" s="18"/>
      <c r="Q35" s="18"/>
      <c r="R35" s="18"/>
      <c r="S35" s="18"/>
      <c r="T35" s="18"/>
    </row>
    <row r="36" spans="1:20" ht="12.75" customHeight="1">
      <c r="A36" s="18"/>
      <c r="B36" s="15" t="s">
        <v>38</v>
      </c>
      <c r="C36" s="17">
        <v>0</v>
      </c>
      <c r="D36" s="17">
        <v>0</v>
      </c>
      <c r="E36" s="17">
        <v>0</v>
      </c>
      <c r="F36" s="17">
        <v>0</v>
      </c>
      <c r="G36" s="17">
        <v>0</v>
      </c>
      <c r="H36" s="17">
        <v>4694433</v>
      </c>
      <c r="I36" s="17">
        <v>2210356</v>
      </c>
      <c r="J36" s="17">
        <v>1507978</v>
      </c>
      <c r="K36" s="17">
        <v>82998.344670000006</v>
      </c>
      <c r="L36" s="71">
        <v>14275.17463</v>
      </c>
      <c r="M36" s="18"/>
      <c r="N36" s="18"/>
      <c r="O36" s="18"/>
      <c r="P36" s="18"/>
      <c r="Q36" s="18"/>
      <c r="R36" s="18"/>
      <c r="S36" s="18"/>
      <c r="T36" s="18"/>
    </row>
    <row r="37" spans="1:20" ht="12.75" customHeight="1">
      <c r="A37" s="18"/>
      <c r="B37" s="15" t="s">
        <v>39</v>
      </c>
      <c r="C37" s="17">
        <v>2857</v>
      </c>
      <c r="D37" s="17">
        <v>81</v>
      </c>
      <c r="E37" s="17">
        <v>4942</v>
      </c>
      <c r="F37" s="17">
        <v>2.9750000000000001</v>
      </c>
      <c r="G37" s="17">
        <v>238.49123</v>
      </c>
      <c r="H37" s="17">
        <v>3959316</v>
      </c>
      <c r="I37" s="17">
        <v>2188133</v>
      </c>
      <c r="J37" s="17">
        <v>1334865</v>
      </c>
      <c r="K37" s="17">
        <v>87163.167520000003</v>
      </c>
      <c r="L37" s="71">
        <v>15423.36118</v>
      </c>
      <c r="M37" s="18"/>
      <c r="N37" s="18"/>
      <c r="O37" s="18"/>
      <c r="P37" s="18"/>
      <c r="Q37" s="18"/>
      <c r="R37" s="18"/>
      <c r="S37" s="18"/>
      <c r="T37" s="18"/>
    </row>
    <row r="38" spans="1:20" ht="12.75" customHeight="1">
      <c r="A38" s="18"/>
      <c r="B38" s="15" t="s">
        <v>40</v>
      </c>
      <c r="C38" s="17">
        <v>2323580</v>
      </c>
      <c r="D38" s="17">
        <v>1884</v>
      </c>
      <c r="E38" s="17">
        <v>2326009</v>
      </c>
      <c r="F38" s="17">
        <v>102.1526216</v>
      </c>
      <c r="G38" s="17">
        <v>64463.905759599998</v>
      </c>
      <c r="H38" s="17">
        <v>15162896</v>
      </c>
      <c r="I38" s="17">
        <v>3633271</v>
      </c>
      <c r="J38" s="17">
        <v>4798448</v>
      </c>
      <c r="K38" s="17">
        <v>133495.73964710001</v>
      </c>
      <c r="L38" s="71">
        <v>56687.431003000107</v>
      </c>
      <c r="M38" s="18"/>
      <c r="N38" s="18"/>
      <c r="O38" s="18"/>
      <c r="P38" s="18"/>
      <c r="Q38" s="18"/>
      <c r="R38" s="18"/>
      <c r="S38" s="18"/>
      <c r="T38" s="18"/>
    </row>
    <row r="39" spans="1:20" ht="12.75" customHeight="1">
      <c r="A39" s="18"/>
      <c r="B39" s="15" t="s">
        <v>41</v>
      </c>
      <c r="C39" s="17">
        <v>2627886</v>
      </c>
      <c r="D39" s="17">
        <v>147394</v>
      </c>
      <c r="E39" s="17">
        <v>3339575</v>
      </c>
      <c r="F39" s="17">
        <v>4772.0893383000002</v>
      </c>
      <c r="G39" s="17">
        <v>113584.72754960001</v>
      </c>
      <c r="H39" s="17">
        <v>964474</v>
      </c>
      <c r="I39" s="17">
        <v>302241</v>
      </c>
      <c r="J39" s="17">
        <v>273839</v>
      </c>
      <c r="K39" s="17">
        <v>11076.198037</v>
      </c>
      <c r="L39" s="71">
        <v>3121.0980629999995</v>
      </c>
      <c r="M39" s="18"/>
      <c r="N39" s="18"/>
      <c r="O39" s="18"/>
      <c r="P39" s="18"/>
      <c r="Q39" s="18"/>
      <c r="R39" s="18"/>
      <c r="S39" s="18"/>
      <c r="T39" s="18"/>
    </row>
    <row r="40" spans="1:20" ht="12.75" customHeight="1">
      <c r="A40" s="18"/>
      <c r="B40" s="15" t="s">
        <v>42</v>
      </c>
      <c r="C40" s="17">
        <v>0</v>
      </c>
      <c r="D40" s="17">
        <v>0</v>
      </c>
      <c r="E40" s="17">
        <v>0</v>
      </c>
      <c r="F40" s="17">
        <v>0</v>
      </c>
      <c r="G40" s="17">
        <v>0</v>
      </c>
      <c r="H40" s="17">
        <v>3204587</v>
      </c>
      <c r="I40" s="17">
        <v>1410973</v>
      </c>
      <c r="J40" s="17">
        <v>1049408</v>
      </c>
      <c r="K40" s="17">
        <v>51981.9812007</v>
      </c>
      <c r="L40" s="71">
        <v>11550.861238</v>
      </c>
      <c r="M40" s="18"/>
      <c r="N40" s="18"/>
      <c r="O40" s="18"/>
      <c r="P40" s="18"/>
      <c r="Q40" s="18"/>
      <c r="R40" s="18"/>
      <c r="S40" s="18"/>
      <c r="T40" s="18"/>
    </row>
    <row r="41" spans="1:20" ht="12.75" customHeight="1">
      <c r="A41" s="18"/>
      <c r="B41" s="15" t="s">
        <v>43</v>
      </c>
      <c r="C41" s="17">
        <v>28889</v>
      </c>
      <c r="D41" s="17">
        <v>1101</v>
      </c>
      <c r="E41" s="17">
        <v>25158</v>
      </c>
      <c r="F41" s="17">
        <v>47.906999999999996</v>
      </c>
      <c r="G41" s="17">
        <v>853.65198999999996</v>
      </c>
      <c r="H41" s="17">
        <v>1778395</v>
      </c>
      <c r="I41" s="17">
        <v>2833839</v>
      </c>
      <c r="J41" s="17">
        <v>454029</v>
      </c>
      <c r="K41" s="17">
        <v>104698.98914999999</v>
      </c>
      <c r="L41" s="71">
        <v>4177.887425599999</v>
      </c>
      <c r="M41" s="18"/>
      <c r="N41" s="18"/>
      <c r="O41" s="18"/>
      <c r="P41" s="18"/>
      <c r="Q41" s="18"/>
      <c r="R41" s="18"/>
      <c r="S41" s="18"/>
      <c r="T41" s="18"/>
    </row>
    <row r="42" spans="1:20" ht="12.75" customHeight="1">
      <c r="A42" s="18"/>
      <c r="B42" s="15" t="s">
        <v>44</v>
      </c>
      <c r="C42" s="17">
        <v>0</v>
      </c>
      <c r="D42" s="17">
        <v>0</v>
      </c>
      <c r="E42" s="17">
        <v>0</v>
      </c>
      <c r="F42" s="17">
        <v>0</v>
      </c>
      <c r="G42" s="17">
        <v>0</v>
      </c>
      <c r="H42" s="17">
        <v>1393694</v>
      </c>
      <c r="I42" s="17">
        <v>377134</v>
      </c>
      <c r="J42" s="17">
        <v>149246</v>
      </c>
      <c r="K42" s="17">
        <v>14834.381464099999</v>
      </c>
      <c r="L42" s="71">
        <v>1623.1827906999999</v>
      </c>
      <c r="M42" s="18"/>
      <c r="N42" s="18"/>
      <c r="O42" s="18"/>
      <c r="P42" s="18"/>
      <c r="Q42" s="18"/>
      <c r="R42" s="18"/>
      <c r="S42" s="18"/>
      <c r="T42" s="18"/>
    </row>
    <row r="43" spans="1:20" ht="12.75" customHeight="1">
      <c r="A43" s="18"/>
      <c r="B43" s="15" t="s">
        <v>45</v>
      </c>
      <c r="C43" s="17">
        <v>866642</v>
      </c>
      <c r="D43" s="17">
        <v>4167</v>
      </c>
      <c r="E43" s="17">
        <v>725743</v>
      </c>
      <c r="F43" s="17">
        <v>179.57629640000002</v>
      </c>
      <c r="G43" s="17">
        <v>20108.346916899998</v>
      </c>
      <c r="H43" s="17">
        <v>2904572</v>
      </c>
      <c r="I43" s="17">
        <v>797691</v>
      </c>
      <c r="J43" s="17">
        <v>876972</v>
      </c>
      <c r="K43" s="17">
        <v>32915.609034000001</v>
      </c>
      <c r="L43" s="71">
        <v>12308.1673655</v>
      </c>
      <c r="M43" s="18"/>
      <c r="N43" s="18"/>
      <c r="O43" s="18"/>
      <c r="P43" s="18"/>
      <c r="Q43" s="18"/>
      <c r="R43" s="18"/>
      <c r="S43" s="18"/>
      <c r="T43" s="18"/>
    </row>
    <row r="44" spans="1:20" ht="12.75" customHeight="1">
      <c r="A44" s="18"/>
      <c r="B44" s="21" t="s">
        <v>90</v>
      </c>
      <c r="C44" s="3"/>
      <c r="D44" s="3"/>
      <c r="E44" s="3"/>
      <c r="F44" s="3"/>
      <c r="G44" s="3"/>
      <c r="H44" s="3"/>
      <c r="I44" s="3"/>
      <c r="J44" s="3"/>
      <c r="K44" s="3"/>
      <c r="L44" s="69"/>
      <c r="M44" s="18"/>
      <c r="N44" s="18"/>
      <c r="O44" s="18"/>
      <c r="P44" s="18"/>
      <c r="Q44" s="18"/>
      <c r="R44" s="18"/>
      <c r="S44" s="18"/>
      <c r="T44" s="18"/>
    </row>
    <row r="45" spans="1:20" ht="12.75" customHeight="1">
      <c r="A45" s="18"/>
      <c r="B45" s="15" t="s">
        <v>46</v>
      </c>
      <c r="C45" s="17">
        <v>1670934</v>
      </c>
      <c r="D45" s="17">
        <v>747</v>
      </c>
      <c r="E45" s="17">
        <v>2830834</v>
      </c>
      <c r="F45" s="17">
        <v>59.694000000000003</v>
      </c>
      <c r="G45" s="17">
        <v>94508.058350000007</v>
      </c>
      <c r="H45" s="17">
        <v>0</v>
      </c>
      <c r="I45" s="17">
        <v>0</v>
      </c>
      <c r="J45" s="17">
        <v>0</v>
      </c>
      <c r="K45" s="17">
        <v>0</v>
      </c>
      <c r="L45" s="71">
        <v>0</v>
      </c>
      <c r="M45" s="18"/>
      <c r="N45" s="18"/>
      <c r="O45" s="18"/>
      <c r="P45" s="18"/>
      <c r="Q45" s="18"/>
      <c r="R45" s="18"/>
      <c r="S45" s="18"/>
      <c r="T45" s="18"/>
    </row>
    <row r="46" spans="1:20" ht="12.75" customHeight="1">
      <c r="A46" s="18"/>
      <c r="B46" s="15" t="s">
        <v>47</v>
      </c>
      <c r="C46" s="17">
        <v>27627</v>
      </c>
      <c r="D46" s="17">
        <v>0</v>
      </c>
      <c r="E46" s="17">
        <v>3991</v>
      </c>
      <c r="F46" s="17">
        <v>0</v>
      </c>
      <c r="G46" s="17">
        <v>297.97386069999999</v>
      </c>
      <c r="H46" s="17">
        <v>0</v>
      </c>
      <c r="I46" s="17">
        <v>0</v>
      </c>
      <c r="J46" s="17">
        <v>0</v>
      </c>
      <c r="K46" s="17">
        <v>0</v>
      </c>
      <c r="L46" s="71">
        <v>0</v>
      </c>
      <c r="M46" s="18"/>
      <c r="N46" s="18"/>
      <c r="O46" s="18"/>
      <c r="P46" s="18"/>
      <c r="Q46" s="18"/>
      <c r="R46" s="18"/>
      <c r="S46" s="18"/>
      <c r="T46" s="18"/>
    </row>
    <row r="47" spans="1:20" ht="12.75" customHeight="1">
      <c r="A47" s="18"/>
      <c r="B47" s="15" t="s">
        <v>48</v>
      </c>
      <c r="C47" s="17">
        <v>0</v>
      </c>
      <c r="D47" s="17">
        <v>0</v>
      </c>
      <c r="E47" s="17">
        <v>0</v>
      </c>
      <c r="F47" s="17">
        <v>0</v>
      </c>
      <c r="G47" s="17">
        <v>0</v>
      </c>
      <c r="H47" s="17">
        <v>2228</v>
      </c>
      <c r="I47" s="17">
        <v>44</v>
      </c>
      <c r="J47" s="17">
        <v>44</v>
      </c>
      <c r="K47" s="17">
        <v>2.2949999999999999</v>
      </c>
      <c r="L47" s="71">
        <v>1.6990295000000002</v>
      </c>
      <c r="M47" s="18"/>
      <c r="N47" s="18"/>
      <c r="O47" s="18"/>
      <c r="P47" s="18"/>
      <c r="Q47" s="18"/>
      <c r="R47" s="18"/>
      <c r="S47" s="18"/>
      <c r="T47" s="18"/>
    </row>
    <row r="48" spans="1:20" ht="12.75" customHeight="1">
      <c r="A48" s="18"/>
      <c r="B48" s="15" t="s">
        <v>49</v>
      </c>
      <c r="C48" s="17">
        <v>2773588</v>
      </c>
      <c r="D48" s="17">
        <v>7458</v>
      </c>
      <c r="E48" s="17">
        <v>6270025</v>
      </c>
      <c r="F48" s="17">
        <v>418.46600000000001</v>
      </c>
      <c r="G48" s="17">
        <v>143304.92804150001</v>
      </c>
      <c r="H48" s="17">
        <v>1693191</v>
      </c>
      <c r="I48" s="17">
        <v>578702</v>
      </c>
      <c r="J48" s="17">
        <v>1602954</v>
      </c>
      <c r="K48" s="17">
        <v>25659.877844999999</v>
      </c>
      <c r="L48" s="71">
        <v>23825.6141794</v>
      </c>
      <c r="M48" s="18"/>
      <c r="N48" s="18"/>
      <c r="O48" s="18"/>
      <c r="P48" s="18"/>
      <c r="Q48" s="18"/>
      <c r="R48" s="18"/>
      <c r="S48" s="18"/>
      <c r="T48" s="18"/>
    </row>
    <row r="49" spans="1:20" ht="12.75" customHeight="1">
      <c r="A49" s="18"/>
      <c r="B49" s="15" t="s">
        <v>50</v>
      </c>
      <c r="C49" s="17">
        <v>0</v>
      </c>
      <c r="D49" s="17">
        <v>0</v>
      </c>
      <c r="E49" s="17">
        <v>0</v>
      </c>
      <c r="F49" s="17">
        <v>0</v>
      </c>
      <c r="G49" s="17">
        <v>0</v>
      </c>
      <c r="H49" s="17">
        <v>1461229</v>
      </c>
      <c r="I49" s="17">
        <v>360623</v>
      </c>
      <c r="J49" s="17">
        <v>478395</v>
      </c>
      <c r="K49" s="17">
        <v>9467.6633835000011</v>
      </c>
      <c r="L49" s="71">
        <v>3687.0070627999999</v>
      </c>
      <c r="M49" s="18"/>
      <c r="N49" s="18"/>
      <c r="O49" s="18"/>
      <c r="P49" s="18"/>
      <c r="Q49" s="18"/>
      <c r="R49" s="18"/>
      <c r="S49" s="18"/>
      <c r="T49" s="18"/>
    </row>
    <row r="50" spans="1:20" ht="12.75" customHeight="1">
      <c r="A50" s="18"/>
      <c r="B50" s="15" t="s">
        <v>51</v>
      </c>
      <c r="C50" s="17">
        <v>0</v>
      </c>
      <c r="D50" s="17">
        <v>0</v>
      </c>
      <c r="E50" s="17">
        <v>0</v>
      </c>
      <c r="F50" s="17">
        <v>0</v>
      </c>
      <c r="G50" s="17">
        <v>0</v>
      </c>
      <c r="H50" s="17">
        <v>126393</v>
      </c>
      <c r="I50" s="17">
        <v>26229</v>
      </c>
      <c r="J50" s="17">
        <v>65685</v>
      </c>
      <c r="K50" s="17">
        <v>1427.32197</v>
      </c>
      <c r="L50" s="71">
        <v>978.74958000000004</v>
      </c>
      <c r="M50" s="18"/>
      <c r="N50" s="18"/>
      <c r="O50" s="18"/>
      <c r="P50" s="18"/>
      <c r="Q50" s="18"/>
      <c r="R50" s="18"/>
      <c r="S50" s="18"/>
      <c r="T50" s="18"/>
    </row>
    <row r="51" spans="1:20" ht="12.75" customHeight="1">
      <c r="A51" s="18"/>
      <c r="B51" s="15" t="s">
        <v>52</v>
      </c>
      <c r="C51" s="17">
        <v>871492</v>
      </c>
      <c r="D51" s="17">
        <v>874</v>
      </c>
      <c r="E51" s="17">
        <v>867945</v>
      </c>
      <c r="F51" s="17">
        <v>72.418588999999997</v>
      </c>
      <c r="G51" s="17">
        <v>26693.351748600002</v>
      </c>
      <c r="H51" s="17">
        <v>481417</v>
      </c>
      <c r="I51" s="17">
        <v>199409</v>
      </c>
      <c r="J51" s="17">
        <v>198322</v>
      </c>
      <c r="K51" s="17">
        <v>15959.303557800005</v>
      </c>
      <c r="L51" s="71">
        <v>7347.608948000001</v>
      </c>
      <c r="M51" s="18"/>
      <c r="N51" s="18"/>
      <c r="O51" s="18"/>
      <c r="P51" s="18"/>
      <c r="Q51" s="18"/>
      <c r="R51" s="18"/>
      <c r="S51" s="18"/>
      <c r="T51" s="18"/>
    </row>
    <row r="52" spans="1:20" ht="12.75" customHeight="1">
      <c r="A52" s="18" t="s">
        <v>109</v>
      </c>
      <c r="B52" s="15" t="s">
        <v>53</v>
      </c>
      <c r="C52" s="17">
        <v>1441904</v>
      </c>
      <c r="D52" s="17">
        <v>1722</v>
      </c>
      <c r="E52" s="17">
        <v>1729152</v>
      </c>
      <c r="F52" s="17">
        <v>119.3098</v>
      </c>
      <c r="G52" s="17">
        <v>40126.06611</v>
      </c>
      <c r="H52" s="17">
        <v>982994</v>
      </c>
      <c r="I52" s="17">
        <v>543497</v>
      </c>
      <c r="J52" s="17">
        <v>948506</v>
      </c>
      <c r="K52" s="17">
        <v>21867.860769300001</v>
      </c>
      <c r="L52" s="71">
        <v>12918.2003979</v>
      </c>
      <c r="M52" s="18"/>
      <c r="N52" s="18"/>
      <c r="O52" s="18"/>
      <c r="P52" s="18"/>
      <c r="Q52" s="18"/>
      <c r="R52" s="18"/>
      <c r="S52" s="18"/>
      <c r="T52" s="18"/>
    </row>
    <row r="53" spans="1:20" ht="12.75" customHeight="1">
      <c r="A53" s="18"/>
      <c r="B53" s="21" t="s">
        <v>91</v>
      </c>
      <c r="C53" s="3"/>
      <c r="D53" s="3"/>
      <c r="E53" s="3"/>
      <c r="F53" s="3"/>
      <c r="G53" s="3"/>
      <c r="H53" s="3"/>
      <c r="I53" s="3"/>
      <c r="J53" s="3"/>
      <c r="K53" s="3"/>
      <c r="L53" s="69"/>
      <c r="M53" s="18"/>
      <c r="N53" s="18"/>
      <c r="O53" s="18"/>
      <c r="P53" s="18"/>
      <c r="Q53" s="18"/>
      <c r="R53" s="18"/>
      <c r="S53" s="18"/>
      <c r="T53" s="18"/>
    </row>
    <row r="54" spans="1:20" ht="12.75" customHeight="1">
      <c r="A54" s="18"/>
      <c r="B54" s="15" t="s">
        <v>55</v>
      </c>
      <c r="C54" s="17">
        <v>0</v>
      </c>
      <c r="D54" s="17">
        <v>0</v>
      </c>
      <c r="E54" s="17">
        <v>0</v>
      </c>
      <c r="F54" s="17">
        <v>0</v>
      </c>
      <c r="G54" s="17">
        <v>0</v>
      </c>
      <c r="H54" s="17">
        <v>1210146</v>
      </c>
      <c r="I54" s="17">
        <v>0</v>
      </c>
      <c r="J54" s="17">
        <v>238391</v>
      </c>
      <c r="K54" s="17">
        <v>0</v>
      </c>
      <c r="L54" s="71">
        <v>1137.1556527</v>
      </c>
      <c r="M54" s="18"/>
      <c r="N54" s="18"/>
      <c r="O54" s="18"/>
      <c r="P54" s="18"/>
      <c r="Q54" s="18"/>
      <c r="R54" s="18"/>
      <c r="S54" s="18"/>
      <c r="T54" s="18"/>
    </row>
    <row r="55" spans="1:20" ht="12.75" customHeight="1">
      <c r="A55" s="18"/>
      <c r="B55" s="15" t="s">
        <v>56</v>
      </c>
      <c r="C55" s="17">
        <v>0</v>
      </c>
      <c r="D55" s="17">
        <v>0</v>
      </c>
      <c r="E55" s="17">
        <v>0</v>
      </c>
      <c r="F55" s="17">
        <v>0</v>
      </c>
      <c r="G55" s="17">
        <v>0</v>
      </c>
      <c r="H55" s="17">
        <v>1178472</v>
      </c>
      <c r="I55" s="17">
        <v>211382</v>
      </c>
      <c r="J55" s="17">
        <v>115965</v>
      </c>
      <c r="K55" s="17">
        <v>6437.6320999999998</v>
      </c>
      <c r="L55" s="71">
        <v>851.79650349999997</v>
      </c>
      <c r="M55" s="18"/>
      <c r="N55" s="18"/>
      <c r="O55" s="18"/>
      <c r="P55" s="18"/>
      <c r="Q55" s="18"/>
      <c r="R55" s="18"/>
      <c r="S55" s="18"/>
      <c r="T55" s="18"/>
    </row>
    <row r="56" spans="1:20" ht="12.75" customHeight="1">
      <c r="A56" s="18"/>
      <c r="B56" s="15" t="s">
        <v>57</v>
      </c>
      <c r="C56" s="17">
        <v>0</v>
      </c>
      <c r="D56" s="17">
        <v>0</v>
      </c>
      <c r="E56" s="17">
        <v>0</v>
      </c>
      <c r="F56" s="17">
        <v>0</v>
      </c>
      <c r="G56" s="17">
        <v>0</v>
      </c>
      <c r="H56" s="17">
        <v>30</v>
      </c>
      <c r="I56" s="17">
        <v>0</v>
      </c>
      <c r="J56" s="17">
        <v>0</v>
      </c>
      <c r="K56" s="17">
        <v>0</v>
      </c>
      <c r="L56" s="71">
        <v>0</v>
      </c>
      <c r="M56" s="18"/>
      <c r="N56" s="18"/>
      <c r="O56" s="18"/>
      <c r="P56" s="18"/>
      <c r="Q56" s="18"/>
      <c r="R56" s="18"/>
      <c r="S56" s="18"/>
      <c r="T56" s="18"/>
    </row>
    <row r="57" spans="1:20" ht="12.75" customHeight="1">
      <c r="A57" s="18"/>
      <c r="B57" s="15" t="s">
        <v>58</v>
      </c>
      <c r="C57" s="17">
        <v>0</v>
      </c>
      <c r="D57" s="17">
        <v>0</v>
      </c>
      <c r="E57" s="17">
        <v>0</v>
      </c>
      <c r="F57" s="17">
        <v>0</v>
      </c>
      <c r="G57" s="17">
        <v>0</v>
      </c>
      <c r="H57" s="17">
        <v>0</v>
      </c>
      <c r="I57" s="17">
        <v>0</v>
      </c>
      <c r="J57" s="17">
        <v>0</v>
      </c>
      <c r="K57" s="17">
        <v>0</v>
      </c>
      <c r="L57" s="71">
        <v>0</v>
      </c>
      <c r="M57" s="18"/>
      <c r="N57" s="18"/>
      <c r="O57" s="18"/>
      <c r="P57" s="18"/>
      <c r="Q57" s="18"/>
      <c r="R57" s="18"/>
      <c r="S57" s="18"/>
      <c r="T57" s="18"/>
    </row>
    <row r="58" spans="1:20" ht="12.75" customHeight="1">
      <c r="A58" s="18"/>
      <c r="B58" s="15" t="s">
        <v>59</v>
      </c>
      <c r="C58" s="17">
        <v>0</v>
      </c>
      <c r="D58" s="17">
        <v>0</v>
      </c>
      <c r="E58" s="17">
        <v>0</v>
      </c>
      <c r="F58" s="17">
        <v>0</v>
      </c>
      <c r="G58" s="17">
        <v>0</v>
      </c>
      <c r="H58" s="17">
        <v>19920</v>
      </c>
      <c r="I58" s="17">
        <v>6</v>
      </c>
      <c r="J58" s="17">
        <v>15261</v>
      </c>
      <c r="K58" s="17">
        <v>7.1999999999999995E-2</v>
      </c>
      <c r="L58" s="71">
        <v>58.620729800000007</v>
      </c>
      <c r="M58" s="18"/>
      <c r="N58" s="18"/>
      <c r="O58" s="18"/>
      <c r="P58" s="18"/>
      <c r="Q58" s="18"/>
      <c r="R58" s="18"/>
      <c r="S58" s="18"/>
      <c r="T58" s="18"/>
    </row>
    <row r="59" spans="1:20" ht="12.75" customHeight="1">
      <c r="A59" s="18"/>
      <c r="B59" s="15" t="s">
        <v>60</v>
      </c>
      <c r="C59" s="17">
        <v>0</v>
      </c>
      <c r="D59" s="17">
        <v>0</v>
      </c>
      <c r="E59" s="17">
        <v>0</v>
      </c>
      <c r="F59" s="17">
        <v>0</v>
      </c>
      <c r="G59" s="17">
        <v>0</v>
      </c>
      <c r="H59" s="17">
        <v>57761895</v>
      </c>
      <c r="I59" s="17">
        <v>1154348</v>
      </c>
      <c r="J59" s="17">
        <v>1460746</v>
      </c>
      <c r="K59" s="17">
        <v>37686.268519999998</v>
      </c>
      <c r="L59" s="71">
        <v>9291.8857599999992</v>
      </c>
      <c r="M59" s="18"/>
      <c r="N59" s="18"/>
      <c r="O59" s="18"/>
      <c r="P59" s="18"/>
      <c r="Q59" s="18"/>
      <c r="R59" s="18"/>
      <c r="S59" s="18"/>
      <c r="T59" s="18"/>
    </row>
    <row r="60" spans="1:20" ht="12.75" customHeight="1">
      <c r="A60" s="18"/>
      <c r="B60" s="21" t="s">
        <v>92</v>
      </c>
      <c r="C60" s="3"/>
      <c r="D60" s="3"/>
      <c r="E60" s="3"/>
      <c r="F60" s="3"/>
      <c r="G60" s="3"/>
      <c r="H60" s="3"/>
      <c r="I60" s="3"/>
      <c r="J60" s="3"/>
      <c r="K60" s="3"/>
      <c r="L60" s="69"/>
      <c r="M60" s="18"/>
      <c r="N60" s="18"/>
      <c r="O60" s="18"/>
      <c r="P60" s="18"/>
      <c r="Q60" s="18"/>
      <c r="R60" s="18"/>
      <c r="S60" s="18"/>
      <c r="T60" s="18"/>
    </row>
    <row r="61" spans="1:20" ht="12.75" customHeight="1">
      <c r="A61" s="18"/>
      <c r="B61" s="15" t="s">
        <v>61</v>
      </c>
      <c r="C61" s="17">
        <v>0</v>
      </c>
      <c r="D61" s="17">
        <v>0</v>
      </c>
      <c r="E61" s="17">
        <v>0</v>
      </c>
      <c r="F61" s="17">
        <v>0</v>
      </c>
      <c r="G61" s="17">
        <v>0</v>
      </c>
      <c r="H61" s="17">
        <v>1275291</v>
      </c>
      <c r="I61" s="17">
        <v>229223</v>
      </c>
      <c r="J61" s="17">
        <v>167977</v>
      </c>
      <c r="K61" s="17">
        <v>12227.919470000001</v>
      </c>
      <c r="L61" s="71">
        <v>2657.61483</v>
      </c>
      <c r="M61" s="18"/>
      <c r="N61" s="18"/>
      <c r="O61" s="18"/>
      <c r="P61" s="18"/>
      <c r="Q61" s="18"/>
      <c r="R61" s="18"/>
      <c r="S61" s="18"/>
      <c r="T61" s="18"/>
    </row>
    <row r="62" spans="1:20" ht="12.75" customHeight="1">
      <c r="A62" s="18"/>
      <c r="B62" s="15" t="s">
        <v>62</v>
      </c>
      <c r="C62" s="17">
        <v>0</v>
      </c>
      <c r="D62" s="17">
        <v>0</v>
      </c>
      <c r="E62" s="17">
        <v>0</v>
      </c>
      <c r="F62" s="17">
        <v>0</v>
      </c>
      <c r="G62" s="17">
        <v>0</v>
      </c>
      <c r="H62" s="17">
        <v>126754</v>
      </c>
      <c r="I62" s="17">
        <v>36334</v>
      </c>
      <c r="J62" s="17">
        <v>43294</v>
      </c>
      <c r="K62" s="17">
        <v>1682.25314</v>
      </c>
      <c r="L62" s="71">
        <v>512.40399930000001</v>
      </c>
      <c r="M62" s="18"/>
      <c r="N62" s="18"/>
      <c r="O62" s="18"/>
      <c r="P62" s="18"/>
      <c r="Q62" s="18"/>
      <c r="R62" s="18"/>
      <c r="S62" s="18"/>
      <c r="T62" s="18"/>
    </row>
    <row r="63" spans="1:20" ht="12.75" customHeight="1">
      <c r="A63" s="18"/>
      <c r="B63" s="15" t="s">
        <v>63</v>
      </c>
      <c r="C63" s="17">
        <v>0</v>
      </c>
      <c r="D63" s="17">
        <v>0</v>
      </c>
      <c r="E63" s="17">
        <v>0</v>
      </c>
      <c r="F63" s="17">
        <v>0</v>
      </c>
      <c r="G63" s="17">
        <v>0</v>
      </c>
      <c r="H63" s="17">
        <v>2228064</v>
      </c>
      <c r="I63" s="17">
        <v>231743</v>
      </c>
      <c r="J63" s="17">
        <v>30029</v>
      </c>
      <c r="K63" s="17">
        <v>6345.7222472000003</v>
      </c>
      <c r="L63" s="71">
        <v>224.18633580000002</v>
      </c>
      <c r="M63" s="18"/>
      <c r="N63" s="18"/>
      <c r="O63" s="18"/>
      <c r="P63" s="18"/>
      <c r="Q63" s="18"/>
      <c r="R63" s="18"/>
      <c r="S63" s="18"/>
      <c r="T63" s="18"/>
    </row>
    <row r="64" spans="1:20" ht="12.75" customHeight="1">
      <c r="A64" s="18"/>
      <c r="B64" s="15" t="s">
        <v>64</v>
      </c>
      <c r="C64" s="17">
        <v>0</v>
      </c>
      <c r="D64" s="17">
        <v>0</v>
      </c>
      <c r="E64" s="17">
        <v>0</v>
      </c>
      <c r="F64" s="17">
        <v>0</v>
      </c>
      <c r="G64" s="17">
        <v>0</v>
      </c>
      <c r="H64" s="17">
        <v>686495</v>
      </c>
      <c r="I64" s="17">
        <v>361748</v>
      </c>
      <c r="J64" s="17">
        <v>69249</v>
      </c>
      <c r="K64" s="17">
        <v>6555.3190000000004</v>
      </c>
      <c r="L64" s="71">
        <v>1042.3892538</v>
      </c>
      <c r="M64" s="18"/>
      <c r="N64" s="18"/>
      <c r="O64" s="18"/>
      <c r="P64" s="18"/>
      <c r="Q64" s="18"/>
      <c r="R64" s="18"/>
      <c r="S64" s="18"/>
      <c r="T64" s="18"/>
    </row>
    <row r="65" spans="1:20" ht="12.75" customHeight="1">
      <c r="A65" s="18"/>
      <c r="B65" s="15" t="s">
        <v>65</v>
      </c>
      <c r="C65" s="17">
        <v>0</v>
      </c>
      <c r="D65" s="17">
        <v>0</v>
      </c>
      <c r="E65" s="17">
        <v>0</v>
      </c>
      <c r="F65" s="17">
        <v>0</v>
      </c>
      <c r="G65" s="17">
        <v>0</v>
      </c>
      <c r="H65" s="17">
        <v>3105368</v>
      </c>
      <c r="I65" s="17">
        <v>175338</v>
      </c>
      <c r="J65" s="17">
        <v>90665</v>
      </c>
      <c r="K65" s="17">
        <v>4585.50288</v>
      </c>
      <c r="L65" s="71">
        <v>566.06260799999995</v>
      </c>
      <c r="M65" s="18"/>
      <c r="N65" s="18"/>
      <c r="O65" s="18"/>
      <c r="P65" s="18"/>
      <c r="Q65" s="18"/>
      <c r="R65" s="18"/>
      <c r="S65" s="18"/>
      <c r="T65" s="18"/>
    </row>
    <row r="66" spans="1:20" ht="12.75" customHeight="1">
      <c r="A66" s="18"/>
      <c r="B66" s="15" t="s">
        <v>66</v>
      </c>
      <c r="C66" s="17">
        <v>0</v>
      </c>
      <c r="D66" s="17">
        <v>0</v>
      </c>
      <c r="E66" s="17">
        <v>0</v>
      </c>
      <c r="F66" s="17">
        <v>0</v>
      </c>
      <c r="G66" s="17">
        <v>0</v>
      </c>
      <c r="H66" s="17">
        <v>1379134</v>
      </c>
      <c r="I66" s="17">
        <v>80411</v>
      </c>
      <c r="J66" s="17">
        <v>34077</v>
      </c>
      <c r="K66" s="17">
        <v>2604.2395000000001</v>
      </c>
      <c r="L66" s="71">
        <v>277.61931659999999</v>
      </c>
      <c r="M66" s="18"/>
      <c r="N66" s="18"/>
      <c r="O66" s="18"/>
      <c r="P66" s="18"/>
      <c r="Q66" s="18"/>
      <c r="R66" s="18"/>
      <c r="S66" s="18"/>
      <c r="T66" s="18"/>
    </row>
    <row r="67" spans="1:20" ht="12.75" customHeight="1">
      <c r="A67" s="18"/>
      <c r="B67" s="15" t="s">
        <v>67</v>
      </c>
      <c r="C67" s="17">
        <v>0</v>
      </c>
      <c r="D67" s="17">
        <v>0</v>
      </c>
      <c r="E67" s="17">
        <v>0</v>
      </c>
      <c r="F67" s="17">
        <v>0</v>
      </c>
      <c r="G67" s="17">
        <v>0</v>
      </c>
      <c r="H67" s="17">
        <v>158411</v>
      </c>
      <c r="I67" s="17">
        <v>9965</v>
      </c>
      <c r="J67" s="17">
        <v>16223</v>
      </c>
      <c r="K67" s="17">
        <v>317.45456000000001</v>
      </c>
      <c r="L67" s="71">
        <v>65.788748699999999</v>
      </c>
      <c r="M67" s="18"/>
      <c r="N67" s="18"/>
      <c r="O67" s="18"/>
      <c r="P67" s="18"/>
      <c r="Q67" s="18"/>
      <c r="R67" s="18"/>
      <c r="S67" s="18"/>
      <c r="T67" s="18"/>
    </row>
    <row r="68" spans="1:20" ht="12.75" customHeight="1">
      <c r="A68" s="18"/>
      <c r="B68" s="15" t="s">
        <v>68</v>
      </c>
      <c r="C68" s="17">
        <v>0</v>
      </c>
      <c r="D68" s="17">
        <v>0</v>
      </c>
      <c r="E68" s="17">
        <v>0</v>
      </c>
      <c r="F68" s="17">
        <v>0</v>
      </c>
      <c r="G68" s="17">
        <v>0</v>
      </c>
      <c r="H68" s="17">
        <v>54752</v>
      </c>
      <c r="I68" s="17">
        <v>17908</v>
      </c>
      <c r="J68" s="17">
        <v>13858</v>
      </c>
      <c r="K68" s="17">
        <v>527.61125000000004</v>
      </c>
      <c r="L68" s="71">
        <v>187.96949190000001</v>
      </c>
      <c r="M68" s="18"/>
      <c r="N68" s="18"/>
      <c r="O68" s="18"/>
      <c r="P68" s="18"/>
      <c r="Q68" s="18"/>
      <c r="R68" s="18"/>
      <c r="S68" s="18"/>
      <c r="T68" s="18"/>
    </row>
    <row r="69" spans="1:20" ht="12.75" customHeight="1">
      <c r="A69" s="18"/>
      <c r="B69" s="15" t="s">
        <v>69</v>
      </c>
      <c r="C69" s="17">
        <v>0</v>
      </c>
      <c r="D69" s="17">
        <v>0</v>
      </c>
      <c r="E69" s="17">
        <v>0</v>
      </c>
      <c r="F69" s="17">
        <v>0</v>
      </c>
      <c r="G69" s="17">
        <v>0</v>
      </c>
      <c r="H69" s="17">
        <v>5346977</v>
      </c>
      <c r="I69" s="17">
        <v>840904</v>
      </c>
      <c r="J69" s="17">
        <v>262354</v>
      </c>
      <c r="K69" s="17">
        <v>18618.506020000001</v>
      </c>
      <c r="L69" s="71">
        <v>1787.5514700000001</v>
      </c>
      <c r="M69" s="18"/>
      <c r="N69" s="18"/>
      <c r="O69" s="18"/>
      <c r="P69" s="18"/>
      <c r="Q69" s="18"/>
      <c r="R69" s="18"/>
      <c r="S69" s="18"/>
      <c r="T69" s="18"/>
    </row>
    <row r="70" spans="1:20" ht="12.75" customHeight="1">
      <c r="A70" s="18"/>
      <c r="B70" s="15" t="s">
        <v>70</v>
      </c>
      <c r="C70" s="17">
        <v>0</v>
      </c>
      <c r="D70" s="17">
        <v>0</v>
      </c>
      <c r="E70" s="17">
        <v>0</v>
      </c>
      <c r="F70" s="17">
        <v>0</v>
      </c>
      <c r="G70" s="17">
        <v>0</v>
      </c>
      <c r="H70" s="17">
        <v>411071</v>
      </c>
      <c r="I70" s="17">
        <v>79265</v>
      </c>
      <c r="J70" s="17">
        <v>27798</v>
      </c>
      <c r="K70" s="17">
        <v>1915.65524</v>
      </c>
      <c r="L70" s="71">
        <v>217.01092</v>
      </c>
      <c r="M70" s="33"/>
      <c r="N70" s="33"/>
      <c r="O70" s="33"/>
      <c r="P70" s="33"/>
      <c r="Q70" s="33"/>
      <c r="R70" s="33"/>
      <c r="S70" s="33"/>
      <c r="T70" s="33"/>
    </row>
    <row r="71" spans="1:20" ht="12.75" customHeight="1">
      <c r="A71" s="33"/>
      <c r="B71" s="42" t="s">
        <v>71</v>
      </c>
      <c r="C71" s="43">
        <v>57360145</v>
      </c>
      <c r="D71" s="43">
        <v>368138</v>
      </c>
      <c r="E71" s="43">
        <v>77124451</v>
      </c>
      <c r="F71" s="43">
        <v>15931.898047300001</v>
      </c>
      <c r="G71" s="43">
        <v>2085817.4856508998</v>
      </c>
      <c r="H71" s="43">
        <v>829446698</v>
      </c>
      <c r="I71" s="43">
        <v>294514531</v>
      </c>
      <c r="J71" s="43">
        <v>208271816</v>
      </c>
      <c r="K71" s="43">
        <v>12891744.527285701</v>
      </c>
      <c r="L71" s="94">
        <v>2299815.8774719993</v>
      </c>
      <c r="M71" s="18"/>
      <c r="N71" s="18"/>
      <c r="O71" s="18"/>
      <c r="P71" s="18"/>
      <c r="Q71" s="18"/>
      <c r="R71" s="18"/>
      <c r="S71" s="18"/>
      <c r="T71" s="18"/>
    </row>
    <row r="72" spans="1:20" ht="12.75" customHeight="1">
      <c r="A72" s="18"/>
      <c r="B72" s="129"/>
      <c r="C72" s="123"/>
      <c r="D72" s="123"/>
      <c r="E72" s="123"/>
      <c r="F72" s="123"/>
      <c r="G72" s="123"/>
      <c r="H72" s="123"/>
      <c r="I72" s="123"/>
      <c r="J72" s="123"/>
      <c r="K72" s="123"/>
      <c r="L72" s="124"/>
      <c r="M72" s="18"/>
      <c r="N72" s="18"/>
      <c r="O72" s="18"/>
      <c r="P72" s="18"/>
      <c r="Q72" s="18"/>
      <c r="R72" s="18"/>
      <c r="S72" s="18"/>
      <c r="T72" s="18"/>
    </row>
    <row r="73" spans="1:20" ht="12.75" customHeight="1">
      <c r="A73" s="14">
        <v>1</v>
      </c>
      <c r="B73" s="128" t="s">
        <v>72</v>
      </c>
      <c r="C73" s="123"/>
      <c r="D73" s="123"/>
      <c r="E73" s="123"/>
      <c r="F73" s="123"/>
      <c r="G73" s="123"/>
      <c r="H73" s="123"/>
      <c r="I73" s="123"/>
      <c r="J73" s="123"/>
      <c r="K73" s="123"/>
      <c r="L73" s="124"/>
      <c r="M73" s="18"/>
      <c r="N73" s="18"/>
      <c r="O73" s="18"/>
      <c r="P73" s="18"/>
      <c r="Q73" s="18"/>
      <c r="R73" s="18"/>
      <c r="S73" s="18"/>
      <c r="T73" s="18"/>
    </row>
    <row r="74" spans="1:20" ht="12.75" customHeight="1">
      <c r="A74" s="14">
        <v>2</v>
      </c>
      <c r="B74" s="128" t="s">
        <v>73</v>
      </c>
      <c r="C74" s="123"/>
      <c r="D74" s="123"/>
      <c r="E74" s="123"/>
      <c r="F74" s="123"/>
      <c r="G74" s="123"/>
      <c r="H74" s="123"/>
      <c r="I74" s="123"/>
      <c r="J74" s="123"/>
      <c r="K74" s="123"/>
      <c r="L74" s="124"/>
      <c r="M74" s="18"/>
      <c r="N74" s="18"/>
      <c r="O74" s="18"/>
      <c r="P74" s="18"/>
      <c r="Q74" s="18"/>
      <c r="R74" s="18"/>
      <c r="S74" s="18"/>
      <c r="T74" s="18"/>
    </row>
    <row r="75" spans="1:20" ht="12.75" customHeight="1">
      <c r="A75" s="14">
        <v>3</v>
      </c>
      <c r="B75" s="128" t="s">
        <v>74</v>
      </c>
      <c r="C75" s="123"/>
      <c r="D75" s="123"/>
      <c r="E75" s="123"/>
      <c r="F75" s="123"/>
      <c r="G75" s="123"/>
      <c r="H75" s="123"/>
      <c r="I75" s="123"/>
      <c r="J75" s="123"/>
      <c r="K75" s="123"/>
      <c r="L75" s="124"/>
      <c r="M75" s="18"/>
      <c r="N75" s="18"/>
      <c r="O75" s="18"/>
      <c r="P75" s="18"/>
      <c r="Q75" s="18"/>
      <c r="R75" s="18"/>
      <c r="S75" s="18"/>
      <c r="T75" s="18"/>
    </row>
    <row r="76" spans="1:20" ht="12.75" customHeight="1">
      <c r="A76" s="14">
        <v>4</v>
      </c>
      <c r="B76" s="128" t="s">
        <v>75</v>
      </c>
      <c r="C76" s="123"/>
      <c r="D76" s="123"/>
      <c r="E76" s="123"/>
      <c r="F76" s="123"/>
      <c r="G76" s="123"/>
      <c r="H76" s="123"/>
      <c r="I76" s="123"/>
      <c r="J76" s="123"/>
      <c r="K76" s="123"/>
      <c r="L76" s="124"/>
      <c r="M76" s="18"/>
      <c r="N76" s="18"/>
      <c r="O76" s="18"/>
      <c r="P76" s="18"/>
      <c r="Q76" s="18"/>
      <c r="R76" s="18"/>
      <c r="S76" s="18"/>
      <c r="T76" s="18"/>
    </row>
    <row r="77" spans="1:20" ht="12.75" customHeight="1">
      <c r="A77" s="14">
        <v>5</v>
      </c>
      <c r="B77" s="128" t="s">
        <v>76</v>
      </c>
      <c r="C77" s="123"/>
      <c r="D77" s="123"/>
      <c r="E77" s="123"/>
      <c r="F77" s="123"/>
      <c r="G77" s="123"/>
      <c r="H77" s="123"/>
      <c r="I77" s="123"/>
      <c r="J77" s="123"/>
      <c r="K77" s="123"/>
      <c r="L77" s="124"/>
      <c r="M77" s="18"/>
      <c r="N77" s="18"/>
      <c r="O77" s="18"/>
      <c r="P77" s="18"/>
      <c r="Q77" s="18"/>
      <c r="R77" s="18"/>
      <c r="S77" s="18"/>
      <c r="T77" s="18"/>
    </row>
    <row r="78" spans="1:20" ht="12.75" customHeight="1">
      <c r="A78" s="14">
        <v>6</v>
      </c>
      <c r="B78" s="128" t="s">
        <v>77</v>
      </c>
      <c r="C78" s="123"/>
      <c r="D78" s="123"/>
      <c r="E78" s="123"/>
      <c r="F78" s="123"/>
      <c r="G78" s="123"/>
      <c r="H78" s="123"/>
      <c r="I78" s="123"/>
      <c r="J78" s="123"/>
      <c r="K78" s="123"/>
      <c r="L78" s="124"/>
      <c r="M78" s="18"/>
      <c r="N78" s="18"/>
      <c r="O78" s="18"/>
      <c r="P78" s="18"/>
      <c r="Q78" s="18"/>
      <c r="R78" s="18"/>
      <c r="S78" s="18"/>
      <c r="T78" s="18"/>
    </row>
    <row r="79" spans="1:20" ht="12.75" customHeight="1">
      <c r="A79" s="14">
        <v>7</v>
      </c>
      <c r="B79" s="128" t="s">
        <v>78</v>
      </c>
      <c r="C79" s="123"/>
      <c r="D79" s="123"/>
      <c r="E79" s="123"/>
      <c r="F79" s="123"/>
      <c r="G79" s="123"/>
      <c r="H79" s="123"/>
      <c r="I79" s="123"/>
      <c r="J79" s="123"/>
      <c r="K79" s="123"/>
      <c r="L79" s="124"/>
      <c r="M79" s="18"/>
      <c r="N79" s="18"/>
      <c r="O79" s="18"/>
      <c r="P79" s="18"/>
      <c r="Q79" s="18"/>
      <c r="R79" s="18"/>
      <c r="S79" s="18"/>
      <c r="T79" s="18"/>
    </row>
    <row r="80" spans="1:20" ht="12.75" customHeight="1">
      <c r="A80" s="14">
        <v>8</v>
      </c>
      <c r="B80" s="128" t="s">
        <v>79</v>
      </c>
      <c r="C80" s="123"/>
      <c r="D80" s="123"/>
      <c r="E80" s="123"/>
      <c r="F80" s="123"/>
      <c r="G80" s="123"/>
      <c r="H80" s="123"/>
      <c r="I80" s="123"/>
      <c r="J80" s="123"/>
      <c r="K80" s="123"/>
      <c r="L80" s="124"/>
      <c r="M80" s="18"/>
      <c r="N80" s="18"/>
      <c r="O80" s="18"/>
      <c r="P80" s="18"/>
      <c r="Q80" s="18"/>
      <c r="R80" s="18"/>
      <c r="S80" s="18"/>
      <c r="T80" s="18"/>
    </row>
    <row r="81" spans="1:20" ht="12.75" customHeight="1">
      <c r="A81" s="14">
        <v>9</v>
      </c>
      <c r="B81" s="128" t="s">
        <v>80</v>
      </c>
      <c r="C81" s="123"/>
      <c r="D81" s="123"/>
      <c r="E81" s="123"/>
      <c r="F81" s="123"/>
      <c r="G81" s="123"/>
      <c r="H81" s="123"/>
      <c r="I81" s="123"/>
      <c r="J81" s="123"/>
      <c r="K81" s="123"/>
      <c r="L81" s="124"/>
      <c r="M81" s="18"/>
      <c r="N81" s="18"/>
      <c r="O81" s="18"/>
      <c r="P81" s="18"/>
      <c r="Q81" s="18"/>
      <c r="R81" s="18"/>
      <c r="S81" s="18"/>
      <c r="T81" s="18"/>
    </row>
    <row r="82" spans="1:20" ht="12.75" customHeight="1">
      <c r="A82" s="14">
        <v>10</v>
      </c>
      <c r="B82" s="128" t="s">
        <v>81</v>
      </c>
      <c r="C82" s="123"/>
      <c r="D82" s="123"/>
      <c r="E82" s="123"/>
      <c r="F82" s="123"/>
      <c r="G82" s="123"/>
      <c r="H82" s="123"/>
      <c r="I82" s="123"/>
      <c r="J82" s="123"/>
      <c r="K82" s="123"/>
      <c r="L82" s="124"/>
      <c r="M82" s="18"/>
      <c r="N82" s="18"/>
      <c r="O82" s="18"/>
      <c r="P82" s="18"/>
      <c r="Q82" s="18"/>
      <c r="R82" s="18"/>
      <c r="S82" s="18"/>
      <c r="T82" s="18"/>
    </row>
    <row r="83" spans="1:20" ht="12.75" customHeight="1">
      <c r="A83" s="14">
        <v>11</v>
      </c>
      <c r="B83" s="128" t="s">
        <v>82</v>
      </c>
      <c r="C83" s="123"/>
      <c r="D83" s="123"/>
      <c r="E83" s="123"/>
      <c r="F83" s="123"/>
      <c r="G83" s="123"/>
      <c r="H83" s="123"/>
      <c r="I83" s="123"/>
      <c r="J83" s="123"/>
      <c r="K83" s="123"/>
      <c r="L83" s="124"/>
      <c r="M83" s="18"/>
      <c r="N83" s="18"/>
      <c r="O83" s="18"/>
      <c r="P83" s="18"/>
      <c r="Q83" s="18"/>
      <c r="R83" s="18"/>
      <c r="S83" s="18"/>
      <c r="T83" s="18"/>
    </row>
    <row r="84" spans="1:20" ht="12.75" customHeight="1">
      <c r="A84" s="14">
        <v>12</v>
      </c>
      <c r="B84" s="128" t="s">
        <v>83</v>
      </c>
      <c r="C84" s="123"/>
      <c r="D84" s="123"/>
      <c r="E84" s="123"/>
      <c r="F84" s="123"/>
      <c r="G84" s="123"/>
      <c r="H84" s="123"/>
      <c r="I84" s="123"/>
      <c r="J84" s="123"/>
      <c r="K84" s="123"/>
      <c r="L84" s="124"/>
      <c r="M84" s="18"/>
      <c r="N84" s="18"/>
      <c r="O84" s="18"/>
      <c r="P84" s="18"/>
      <c r="Q84" s="18"/>
      <c r="R84" s="18"/>
      <c r="S84" s="18"/>
      <c r="T84" s="18"/>
    </row>
    <row r="85" spans="1:20" ht="12.75" customHeight="1">
      <c r="A85" s="14">
        <v>13</v>
      </c>
      <c r="B85" s="128" t="s">
        <v>84</v>
      </c>
      <c r="C85" s="123"/>
      <c r="D85" s="123"/>
      <c r="E85" s="123"/>
      <c r="F85" s="123"/>
      <c r="G85" s="123"/>
      <c r="H85" s="123"/>
      <c r="I85" s="123"/>
      <c r="J85" s="123"/>
      <c r="K85" s="123"/>
      <c r="L85" s="124"/>
      <c r="M85" s="18"/>
      <c r="N85" s="18"/>
      <c r="O85" s="18"/>
      <c r="P85" s="18"/>
      <c r="Q85" s="18"/>
      <c r="R85" s="18"/>
      <c r="S85" s="18"/>
      <c r="T85" s="18"/>
    </row>
    <row r="86" spans="1:20" ht="12.75" customHeight="1">
      <c r="A86" s="14">
        <v>14</v>
      </c>
      <c r="B86" s="128" t="s">
        <v>85</v>
      </c>
      <c r="C86" s="123"/>
      <c r="D86" s="123"/>
      <c r="E86" s="123"/>
      <c r="F86" s="123"/>
      <c r="G86" s="123"/>
      <c r="H86" s="123"/>
      <c r="I86" s="123"/>
      <c r="J86" s="123"/>
      <c r="K86" s="123"/>
      <c r="L86" s="124"/>
      <c r="M86" s="18"/>
      <c r="N86" s="18"/>
      <c r="O86" s="18"/>
      <c r="P86" s="18"/>
      <c r="Q86" s="18"/>
      <c r="R86" s="18"/>
      <c r="S86" s="18"/>
      <c r="T86" s="18"/>
    </row>
    <row r="87" spans="1:20" ht="12.7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</row>
    <row r="88" spans="1:20" ht="12.7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</row>
    <row r="89" spans="1:20" ht="12.75" customHeight="1">
      <c r="A89" s="18"/>
      <c r="B89" s="18"/>
      <c r="C89" s="18"/>
      <c r="D89" s="18"/>
      <c r="E89" s="18"/>
      <c r="F89" s="18"/>
      <c r="G89" s="18"/>
      <c r="H89" s="44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</row>
    <row r="90" spans="1:20" ht="12.7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</row>
    <row r="91" spans="1:20" ht="12.7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</row>
    <row r="92" spans="1:20" ht="12.75" customHeight="1">
      <c r="A92" s="18"/>
      <c r="B92" s="18"/>
      <c r="C92" s="18"/>
      <c r="D92" s="18"/>
      <c r="E92" s="18"/>
      <c r="F92" s="18"/>
      <c r="G92" s="18"/>
      <c r="H92" s="44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</row>
    <row r="93" spans="1:20" ht="12.7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</row>
    <row r="94" spans="1:20" ht="12.7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</row>
    <row r="95" spans="1:20" ht="12.7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</row>
    <row r="96" spans="1:20" ht="12.7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</row>
    <row r="97" spans="1:20" ht="12.7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</row>
    <row r="98" spans="1:20" ht="12.7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</row>
    <row r="99" spans="1:20" ht="12.7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</row>
    <row r="100" spans="1:20" ht="12.7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</row>
    <row r="101" spans="1:20" ht="12.7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</row>
    <row r="102" spans="1:20" ht="12.7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</row>
    <row r="103" spans="1:20" ht="12.7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</row>
    <row r="104" spans="1:20" ht="12.7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</row>
    <row r="105" spans="1:20" ht="12.7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</row>
    <row r="106" spans="1:20" ht="12.7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</row>
    <row r="107" spans="1:20" ht="12.7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</row>
    <row r="108" spans="1:20" ht="12.7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</row>
    <row r="109" spans="1:20" ht="12.7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</row>
    <row r="110" spans="1:20" ht="12.7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</row>
    <row r="111" spans="1:20" ht="12.7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</row>
    <row r="112" spans="1:20" ht="12.7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</row>
    <row r="113" spans="1:20" ht="12.7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</row>
    <row r="114" spans="1:20" ht="12.7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</row>
    <row r="115" spans="1:20" ht="12.7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</row>
    <row r="116" spans="1:20" ht="12.7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</row>
    <row r="117" spans="1:20" ht="12.7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</row>
    <row r="118" spans="1:20" ht="12.7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</row>
    <row r="119" spans="1:20" ht="12.7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</row>
    <row r="120" spans="1:20" ht="12.7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</row>
    <row r="121" spans="1:20" ht="12.7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</row>
    <row r="122" spans="1:20" ht="12.7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</row>
    <row r="123" spans="1:20" ht="12.7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</row>
    <row r="124" spans="1:20" ht="12.7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</row>
    <row r="125" spans="1:20" ht="12.7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</row>
    <row r="126" spans="1:20" ht="12.7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</row>
    <row r="127" spans="1:20" ht="12.7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</row>
    <row r="128" spans="1:20" ht="12.7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</row>
    <row r="129" spans="1:20" ht="12.7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</row>
    <row r="130" spans="1:20" ht="12.7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</row>
    <row r="131" spans="1:20" ht="12.7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</row>
    <row r="132" spans="1:20" ht="12.7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</row>
    <row r="133" spans="1:20" ht="12.7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</row>
    <row r="134" spans="1:20" ht="12.7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</row>
    <row r="135" spans="1:20" ht="12.7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</row>
    <row r="136" spans="1:20" ht="12.7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</row>
    <row r="137" spans="1:20" ht="12.7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</row>
    <row r="138" spans="1:20" ht="12.7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</row>
    <row r="139" spans="1:20" ht="12.7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</row>
    <row r="140" spans="1:20" ht="12.7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</row>
    <row r="141" spans="1:20" ht="12.7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</row>
    <row r="142" spans="1:20" ht="12.7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</row>
    <row r="143" spans="1:20" ht="12.7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</row>
    <row r="144" spans="1:20" ht="12.7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</row>
    <row r="145" spans="1:20" ht="12.7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</row>
    <row r="146" spans="1:20" ht="12.7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</row>
    <row r="147" spans="1:20" ht="12.7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</row>
    <row r="148" spans="1:20" ht="12.7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</row>
    <row r="149" spans="1:20" ht="12.7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</row>
    <row r="150" spans="1:20" ht="12.7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</row>
    <row r="151" spans="1:20" ht="12.7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</row>
    <row r="152" spans="1:20" ht="12.7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</row>
    <row r="153" spans="1:20" ht="12.7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</row>
    <row r="154" spans="1:20" ht="12.7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</row>
    <row r="155" spans="1:20" ht="12.7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</row>
    <row r="156" spans="1:20" ht="12.7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</row>
    <row r="157" spans="1:20" ht="12.7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</row>
    <row r="158" spans="1:20" ht="12.7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</row>
    <row r="159" spans="1:20" ht="12.7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</row>
    <row r="160" spans="1:20" ht="12.7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</row>
    <row r="161" spans="1:20" ht="12.7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</row>
    <row r="162" spans="1:20" ht="12.7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</row>
    <row r="163" spans="1:20" ht="12.7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</row>
    <row r="164" spans="1:20" ht="12.7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</row>
    <row r="165" spans="1:20" ht="12.7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</row>
    <row r="166" spans="1:20" ht="12.7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</row>
    <row r="167" spans="1:20" ht="12.7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</row>
    <row r="168" spans="1:20" ht="12.7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</row>
    <row r="169" spans="1:20" ht="12.7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</row>
    <row r="170" spans="1:20" ht="12.7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</row>
    <row r="171" spans="1:20" ht="12.7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</row>
    <row r="172" spans="1:20" ht="12.7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</row>
    <row r="173" spans="1:20" ht="12.7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</row>
    <row r="174" spans="1:20" ht="12.7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</row>
    <row r="175" spans="1:20" ht="12.7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</row>
    <row r="176" spans="1:20" ht="12.7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</row>
    <row r="177" spans="1:20" ht="12.7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</row>
    <row r="178" spans="1:20" ht="12.7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</row>
    <row r="179" spans="1:20" ht="12.7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</row>
    <row r="180" spans="1:20" ht="12.7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</row>
    <row r="181" spans="1:20" ht="12.7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</row>
    <row r="182" spans="1:20" ht="12.7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</row>
    <row r="183" spans="1:20" ht="12.7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</row>
    <row r="184" spans="1:20" ht="12.7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</row>
    <row r="185" spans="1:20" ht="12.7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</row>
    <row r="186" spans="1:20" ht="12.7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</row>
    <row r="187" spans="1:20" ht="12.7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</row>
    <row r="188" spans="1:20" ht="12.7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</row>
    <row r="189" spans="1:20" ht="12.7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</row>
    <row r="190" spans="1:20" ht="12.7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</row>
    <row r="191" spans="1:20" ht="12.7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</row>
    <row r="192" spans="1:20" ht="12.7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</row>
    <row r="193" spans="1:20" ht="12.7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</row>
    <row r="194" spans="1:20" ht="12.7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</row>
    <row r="195" spans="1:20" ht="12.7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</row>
    <row r="196" spans="1:20" ht="12.7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</row>
    <row r="197" spans="1:20" ht="12.7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</row>
    <row r="198" spans="1:20" ht="12.7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</row>
    <row r="199" spans="1:20" ht="12.7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</row>
    <row r="200" spans="1:20" ht="12.7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</row>
    <row r="201" spans="1:20" ht="12.7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</row>
    <row r="202" spans="1:20" ht="12.7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</row>
    <row r="203" spans="1:20" ht="12.7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</row>
    <row r="204" spans="1:20" ht="12.7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</row>
    <row r="205" spans="1:20" ht="12.7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</row>
    <row r="206" spans="1:20" ht="12.7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</row>
    <row r="207" spans="1:20" ht="12.7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</row>
    <row r="208" spans="1:20" ht="12.7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</row>
    <row r="209" spans="1:20" ht="12.7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</row>
    <row r="210" spans="1:20" ht="12.7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</row>
    <row r="211" spans="1:20" ht="12.7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</row>
    <row r="212" spans="1:20" ht="12.7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</row>
    <row r="213" spans="1:20" ht="12.7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</row>
    <row r="214" spans="1:20" ht="12.7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</row>
    <row r="215" spans="1:20" ht="12.7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</row>
    <row r="216" spans="1:20" ht="12.7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</row>
    <row r="217" spans="1:20" ht="12.7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</row>
    <row r="218" spans="1:20" ht="12.7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</row>
    <row r="219" spans="1:20" ht="12.7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</row>
    <row r="220" spans="1:20" ht="12.7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</row>
    <row r="221" spans="1:20" ht="12.7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</row>
    <row r="222" spans="1:20" ht="12.7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</row>
    <row r="223" spans="1:20" ht="12.7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</row>
    <row r="224" spans="1:20" ht="12.7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</row>
    <row r="225" spans="1:20" ht="12.7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</row>
    <row r="226" spans="1:20" ht="12.7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</row>
    <row r="227" spans="1:20" ht="12.7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</row>
    <row r="228" spans="1:20" ht="12.7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</row>
    <row r="229" spans="1:20" ht="12.7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</row>
    <row r="230" spans="1:20" ht="12.7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</row>
    <row r="231" spans="1:20" ht="12.7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</row>
    <row r="232" spans="1:20" ht="12.7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</row>
    <row r="233" spans="1:20" ht="12.7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</row>
    <row r="234" spans="1:20" ht="12.7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</row>
    <row r="235" spans="1:20" ht="12.7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</row>
    <row r="236" spans="1:20" ht="12.7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</row>
    <row r="237" spans="1:20" ht="12.7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</row>
    <row r="238" spans="1:20" ht="12.7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</row>
    <row r="239" spans="1:20" ht="12.7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</row>
    <row r="240" spans="1:20" ht="12.7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</row>
    <row r="241" spans="1:20" ht="12.7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</row>
    <row r="242" spans="1:20" ht="12.7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</row>
    <row r="243" spans="1:20" ht="12.7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</row>
    <row r="244" spans="1:20" ht="12.7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</row>
    <row r="245" spans="1:20" ht="12.7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</row>
    <row r="246" spans="1:20" ht="12.7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</row>
    <row r="247" spans="1:20" ht="12.7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</row>
    <row r="248" spans="1:20" ht="12.7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</row>
    <row r="249" spans="1:20" ht="12.7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</row>
    <row r="250" spans="1:20" ht="12.7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</row>
    <row r="251" spans="1:20" ht="12.7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</row>
    <row r="252" spans="1:20" ht="12.7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</row>
    <row r="253" spans="1:20" ht="12.7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</row>
    <row r="254" spans="1:20" ht="12.7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</row>
    <row r="255" spans="1:20" ht="12.7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</row>
    <row r="256" spans="1:20" ht="12.7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</row>
    <row r="257" spans="1:20" ht="12.7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</row>
    <row r="258" spans="1:20" ht="12.7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</row>
    <row r="259" spans="1:20" ht="12.7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</row>
    <row r="260" spans="1:20" ht="12.7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</row>
    <row r="261" spans="1:20" ht="12.7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</row>
    <row r="262" spans="1:20" ht="12.7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</row>
    <row r="263" spans="1:20" ht="12.7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</row>
    <row r="264" spans="1:20" ht="12.7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</row>
    <row r="265" spans="1:20" ht="12.7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</row>
    <row r="266" spans="1:20" ht="12.7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</row>
    <row r="267" spans="1:20" ht="12.7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</row>
    <row r="268" spans="1:20" ht="12.7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</row>
    <row r="269" spans="1:20" ht="12.7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</row>
    <row r="270" spans="1:20" ht="12.7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</row>
    <row r="271" spans="1:20" ht="12.7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</row>
    <row r="272" spans="1:20" ht="12.7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</row>
    <row r="273" spans="1:20" ht="12.7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</row>
    <row r="274" spans="1:20" ht="12.7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</row>
    <row r="275" spans="1:20" ht="12.7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</row>
    <row r="276" spans="1:20" ht="12.7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</row>
    <row r="277" spans="1:20" ht="12.7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</row>
    <row r="278" spans="1:20" ht="12.7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</row>
    <row r="279" spans="1:20" ht="12.7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</row>
    <row r="280" spans="1:20" ht="12.7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</row>
    <row r="281" spans="1:20" ht="12.7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</row>
    <row r="282" spans="1:20" ht="12.7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</row>
    <row r="283" spans="1:20" ht="12.7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</row>
    <row r="284" spans="1:20" ht="12.7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</row>
    <row r="285" spans="1:20" ht="12.7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</row>
    <row r="286" spans="1:20" ht="12.7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</row>
    <row r="287" spans="1:20" ht="12.7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</row>
    <row r="288" spans="1:20" ht="12.7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</row>
    <row r="289" spans="1:20" ht="12.7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</row>
    <row r="290" spans="1:20" ht="12.7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</row>
    <row r="291" spans="1:20" ht="12.7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</row>
    <row r="292" spans="1:20" ht="12.7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</row>
    <row r="293" spans="1:20" ht="12.7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</row>
    <row r="294" spans="1:20" ht="12.7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</row>
    <row r="295" spans="1:20" ht="12.7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</row>
    <row r="296" spans="1:20" ht="12.7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</row>
    <row r="297" spans="1:20" ht="12.7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</row>
    <row r="298" spans="1:20" ht="12.7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</row>
    <row r="299" spans="1:20" ht="12.7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</row>
    <row r="300" spans="1:20" ht="12.7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</row>
    <row r="301" spans="1:20" ht="12.7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</row>
    <row r="302" spans="1:20" ht="12.7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</row>
    <row r="303" spans="1:20" ht="12.7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</row>
    <row r="304" spans="1:20" ht="12.7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</row>
    <row r="305" spans="1:20" ht="12.7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</row>
    <row r="306" spans="1:20" ht="12.7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</row>
    <row r="307" spans="1:20" ht="12.7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</row>
    <row r="308" spans="1:20" ht="12.7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</row>
    <row r="309" spans="1:20" ht="12.7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</row>
    <row r="310" spans="1:20" ht="12.7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</row>
    <row r="311" spans="1:20" ht="12.7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</row>
    <row r="312" spans="1:20" ht="12.7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</row>
    <row r="313" spans="1:20" ht="12.7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</row>
    <row r="314" spans="1:20" ht="12.7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</row>
    <row r="315" spans="1:20" ht="12.7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</row>
    <row r="316" spans="1:20" ht="12.7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</row>
    <row r="317" spans="1:20" ht="12.7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</row>
    <row r="318" spans="1:20" ht="12.7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</row>
    <row r="319" spans="1:20" ht="12.7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</row>
    <row r="320" spans="1:20" ht="12.7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</row>
    <row r="321" spans="1:20" ht="12.7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</row>
    <row r="322" spans="1:20" ht="12.7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</row>
    <row r="323" spans="1:20" ht="12.7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</row>
    <row r="324" spans="1:20" ht="12.7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</row>
    <row r="325" spans="1:20" ht="12.7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</row>
    <row r="326" spans="1:20" ht="12.7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</row>
    <row r="327" spans="1:20" ht="12.7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</row>
    <row r="328" spans="1:20" ht="12.7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</row>
    <row r="329" spans="1:20" ht="12.7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</row>
    <row r="330" spans="1:20" ht="12.7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</row>
    <row r="331" spans="1:20" ht="12.7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</row>
    <row r="332" spans="1:20" ht="12.7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</row>
    <row r="333" spans="1:20" ht="12.7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</row>
    <row r="334" spans="1:20" ht="12.7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</row>
    <row r="335" spans="1:20" ht="12.7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</row>
    <row r="336" spans="1:20" ht="12.7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</row>
    <row r="337" spans="1:20" ht="12.7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</row>
    <row r="338" spans="1:20" ht="12.7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</row>
    <row r="339" spans="1:20" ht="12.7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</row>
    <row r="340" spans="1:20" ht="12.7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</row>
    <row r="341" spans="1:20" ht="12.7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</row>
    <row r="342" spans="1:20" ht="12.7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</row>
    <row r="343" spans="1:20" ht="12.7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</row>
    <row r="344" spans="1:20" ht="12.7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</row>
    <row r="345" spans="1:20" ht="12.7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</row>
    <row r="346" spans="1:20" ht="12.7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</row>
    <row r="347" spans="1:20" ht="12.7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</row>
    <row r="348" spans="1:20" ht="12.7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</row>
    <row r="349" spans="1:20" ht="12.7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</row>
    <row r="350" spans="1:20" ht="12.7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</row>
    <row r="351" spans="1:20" ht="12.7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</row>
    <row r="352" spans="1:20" ht="12.7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</row>
    <row r="353" spans="1:20" ht="12.7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</row>
    <row r="354" spans="1:20" ht="12.7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</row>
    <row r="355" spans="1:20" ht="12.7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</row>
    <row r="356" spans="1:20" ht="12.7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</row>
    <row r="357" spans="1:20" ht="12.7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</row>
    <row r="358" spans="1:20" ht="12.7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</row>
    <row r="359" spans="1:20" ht="12.7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</row>
    <row r="360" spans="1:20" ht="12.7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</row>
    <row r="361" spans="1:20" ht="12.7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</row>
    <row r="362" spans="1:20" ht="12.7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</row>
    <row r="363" spans="1:20" ht="12.7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</row>
    <row r="364" spans="1:20" ht="12.7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</row>
    <row r="365" spans="1:20" ht="12.7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</row>
    <row r="366" spans="1:20" ht="12.7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</row>
    <row r="367" spans="1:20" ht="12.7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</row>
    <row r="368" spans="1:20" ht="12.7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</row>
    <row r="369" spans="1:20" ht="12.7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</row>
    <row r="370" spans="1:20" ht="12.7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</row>
    <row r="371" spans="1:20" ht="12.7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</row>
    <row r="372" spans="1:20" ht="12.7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</row>
    <row r="373" spans="1:20" ht="12.7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</row>
    <row r="374" spans="1:20" ht="12.7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</row>
    <row r="375" spans="1:20" ht="12.7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</row>
    <row r="376" spans="1:20" ht="12.7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</row>
    <row r="377" spans="1:20" ht="12.7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</row>
    <row r="378" spans="1:20" ht="12.7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</row>
    <row r="379" spans="1:20" ht="12.7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</row>
    <row r="380" spans="1:20" ht="12.7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</row>
    <row r="381" spans="1:20" ht="12.7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</row>
    <row r="382" spans="1:20" ht="12.7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</row>
    <row r="383" spans="1:20" ht="12.7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</row>
    <row r="384" spans="1:20" ht="12.7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</row>
    <row r="385" spans="1:20" ht="12.7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</row>
    <row r="386" spans="1:20" ht="12.7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</row>
    <row r="387" spans="1:20" ht="12.7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</row>
    <row r="388" spans="1:20" ht="12.7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</row>
    <row r="389" spans="1:20" ht="12.7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</row>
    <row r="390" spans="1:20" ht="12.7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</row>
    <row r="391" spans="1:20" ht="12.7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</row>
    <row r="392" spans="1:20" ht="12.7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</row>
    <row r="393" spans="1:20" ht="12.7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</row>
    <row r="394" spans="1:20" ht="12.7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</row>
    <row r="395" spans="1:20" ht="12.7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</row>
    <row r="396" spans="1:20" ht="12.7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</row>
    <row r="397" spans="1:20" ht="12.7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</row>
    <row r="398" spans="1:20" ht="12.7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</row>
    <row r="399" spans="1:20" ht="12.7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</row>
    <row r="400" spans="1:20" ht="12.7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</row>
    <row r="401" spans="1:20" ht="12.7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</row>
    <row r="402" spans="1:20" ht="12.7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</row>
    <row r="403" spans="1:20" ht="12.7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</row>
    <row r="404" spans="1:20" ht="12.7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</row>
    <row r="405" spans="1:20" ht="12.7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</row>
    <row r="406" spans="1:20" ht="12.7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</row>
    <row r="407" spans="1:20" ht="12.7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</row>
    <row r="408" spans="1:20" ht="12.7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</row>
    <row r="409" spans="1:20" ht="12.7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</row>
    <row r="410" spans="1:20" ht="12.7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</row>
    <row r="411" spans="1:20" ht="12.7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</row>
    <row r="412" spans="1:20" ht="12.7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</row>
    <row r="413" spans="1:20" ht="12.7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</row>
    <row r="414" spans="1:20" ht="12.7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</row>
    <row r="415" spans="1:20" ht="12.7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</row>
    <row r="416" spans="1:20" ht="12.7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</row>
    <row r="417" spans="1:20" ht="12.7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</row>
    <row r="418" spans="1:20" ht="12.7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</row>
    <row r="419" spans="1:20" ht="12.7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</row>
    <row r="420" spans="1:20" ht="12.7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</row>
    <row r="421" spans="1:20" ht="12.7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</row>
    <row r="422" spans="1:20" ht="12.7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</row>
    <row r="423" spans="1:20" ht="12.7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</row>
    <row r="424" spans="1:20" ht="12.7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</row>
    <row r="425" spans="1:20" ht="12.7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</row>
    <row r="426" spans="1:20" ht="12.7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</row>
    <row r="427" spans="1:20" ht="12.7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</row>
    <row r="428" spans="1:20" ht="12.7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</row>
    <row r="429" spans="1:20" ht="12.7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</row>
    <row r="430" spans="1:20" ht="12.7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</row>
    <row r="431" spans="1:20" ht="12.7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</row>
    <row r="432" spans="1:20" ht="12.7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</row>
    <row r="433" spans="1:20" ht="12.7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</row>
    <row r="434" spans="1:20" ht="12.7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</row>
    <row r="435" spans="1:20" ht="12.7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</row>
    <row r="436" spans="1:20" ht="12.7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</row>
    <row r="437" spans="1:20" ht="12.7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</row>
    <row r="438" spans="1:20" ht="12.7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</row>
    <row r="439" spans="1:20" ht="12.7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</row>
    <row r="440" spans="1:20" ht="12.7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</row>
    <row r="441" spans="1:20" ht="12.7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</row>
    <row r="442" spans="1:20" ht="12.7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</row>
    <row r="443" spans="1:20" ht="12.7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</row>
    <row r="444" spans="1:20" ht="12.7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</row>
    <row r="445" spans="1:20" ht="12.7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</row>
    <row r="446" spans="1:20" ht="12.7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</row>
    <row r="447" spans="1:20" ht="12.7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</row>
    <row r="448" spans="1:20" ht="12.7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</row>
    <row r="449" spans="1:20" ht="12.7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</row>
    <row r="450" spans="1:20" ht="12.7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</row>
    <row r="451" spans="1:20" ht="12.7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</row>
    <row r="452" spans="1:20" ht="12.7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</row>
    <row r="453" spans="1:20" ht="12.7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</row>
    <row r="454" spans="1:20" ht="12.7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</row>
    <row r="455" spans="1:20" ht="12.7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</row>
    <row r="456" spans="1:20" ht="12.7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</row>
    <row r="457" spans="1:20" ht="12.7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</row>
    <row r="458" spans="1:20" ht="12.7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</row>
    <row r="459" spans="1:20" ht="12.7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</row>
    <row r="460" spans="1:20" ht="12.7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</row>
    <row r="461" spans="1:20" ht="12.7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</row>
    <row r="462" spans="1:20" ht="12.7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</row>
    <row r="463" spans="1:20" ht="12.7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</row>
    <row r="464" spans="1:20" ht="12.7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</row>
    <row r="465" spans="1:20" ht="12.7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</row>
    <row r="466" spans="1:20" ht="12.7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</row>
    <row r="467" spans="1:20" ht="12.7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</row>
    <row r="468" spans="1:20" ht="12.7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</row>
    <row r="469" spans="1:20" ht="12.7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</row>
    <row r="470" spans="1:20" ht="12.7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</row>
    <row r="471" spans="1:20" ht="12.7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</row>
    <row r="472" spans="1:20" ht="12.7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</row>
    <row r="473" spans="1:20" ht="12.7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</row>
    <row r="474" spans="1:20" ht="12.7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</row>
    <row r="475" spans="1:20" ht="12.7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</row>
    <row r="476" spans="1:20" ht="12.7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</row>
    <row r="477" spans="1:20" ht="12.7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</row>
    <row r="478" spans="1:20" ht="12.7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</row>
    <row r="479" spans="1:20" ht="12.7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</row>
    <row r="480" spans="1:20" ht="12.7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</row>
    <row r="481" spans="1:20" ht="12.7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</row>
    <row r="482" spans="1:20" ht="12.7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</row>
    <row r="483" spans="1:20" ht="12.7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</row>
    <row r="484" spans="1:20" ht="12.7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</row>
    <row r="485" spans="1:20" ht="12.7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</row>
    <row r="486" spans="1:20" ht="12.7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</row>
    <row r="487" spans="1:20" ht="12.7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</row>
    <row r="488" spans="1:20" ht="12.7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</row>
    <row r="489" spans="1:20" ht="12.7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</row>
    <row r="490" spans="1:20" ht="12.7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</row>
    <row r="491" spans="1:20" ht="12.7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</row>
    <row r="492" spans="1:20" ht="12.7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</row>
    <row r="493" spans="1:20" ht="12.7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</row>
    <row r="494" spans="1:20" ht="12.7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</row>
    <row r="495" spans="1:20" ht="12.7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</row>
    <row r="496" spans="1:20" ht="12.7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</row>
    <row r="497" spans="1:20" ht="12.7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</row>
    <row r="498" spans="1:20" ht="12.7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</row>
    <row r="499" spans="1:20" ht="12.7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</row>
    <row r="500" spans="1:20" ht="12.7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</row>
    <row r="501" spans="1:20" ht="12.7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</row>
    <row r="502" spans="1:20" ht="12.7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</row>
    <row r="503" spans="1:20" ht="12.7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</row>
    <row r="504" spans="1:20" ht="12.7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</row>
    <row r="505" spans="1:20" ht="12.7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</row>
    <row r="506" spans="1:20" ht="12.7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</row>
    <row r="507" spans="1:20" ht="12.7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</row>
    <row r="508" spans="1:20" ht="12.7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</row>
    <row r="509" spans="1:20" ht="12.7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</row>
    <row r="510" spans="1:20" ht="12.7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</row>
    <row r="511" spans="1:20" ht="12.7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</row>
    <row r="512" spans="1:20" ht="12.7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</row>
    <row r="513" spans="1:20" ht="12.7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</row>
    <row r="514" spans="1:20" ht="12.7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</row>
    <row r="515" spans="1:20" ht="12.7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</row>
    <row r="516" spans="1:20" ht="12.7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</row>
    <row r="517" spans="1:20" ht="12.7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</row>
    <row r="518" spans="1:20" ht="12.7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</row>
    <row r="519" spans="1:20" ht="12.7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</row>
    <row r="520" spans="1:20" ht="12.7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</row>
    <row r="521" spans="1:20" ht="12.7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</row>
    <row r="522" spans="1:20" ht="12.7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</row>
    <row r="523" spans="1:20" ht="12.7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</row>
    <row r="524" spans="1:20" ht="12.7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</row>
    <row r="525" spans="1:20" ht="12.7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</row>
    <row r="526" spans="1:20" ht="12.7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</row>
    <row r="527" spans="1:20" ht="12.7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</row>
    <row r="528" spans="1:20" ht="12.7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</row>
    <row r="529" spans="1:20" ht="12.7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</row>
    <row r="530" spans="1:20" ht="12.7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</row>
    <row r="531" spans="1:20" ht="12.7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</row>
    <row r="532" spans="1:20" ht="12.7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</row>
    <row r="533" spans="1:20" ht="12.7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</row>
    <row r="534" spans="1:20" ht="12.7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</row>
    <row r="535" spans="1:20" ht="12.7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</row>
    <row r="536" spans="1:20" ht="12.7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</row>
    <row r="537" spans="1:20" ht="12.7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</row>
    <row r="538" spans="1:20" ht="12.7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</row>
    <row r="539" spans="1:20" ht="12.7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</row>
    <row r="540" spans="1:20" ht="12.7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</row>
    <row r="541" spans="1:20" ht="12.7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</row>
    <row r="542" spans="1:20" ht="12.7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</row>
    <row r="543" spans="1:20" ht="12.7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</row>
    <row r="544" spans="1:20" ht="12.7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</row>
    <row r="545" spans="1:20" ht="12.7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</row>
    <row r="546" spans="1:20" ht="12.7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</row>
    <row r="547" spans="1:20" ht="12.7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</row>
    <row r="548" spans="1:20" ht="12.7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</row>
    <row r="549" spans="1:20" ht="12.7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</row>
    <row r="550" spans="1:20" ht="12.7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</row>
    <row r="551" spans="1:20" ht="12.7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</row>
    <row r="552" spans="1:20" ht="12.7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</row>
    <row r="553" spans="1:20" ht="12.7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</row>
    <row r="554" spans="1:20" ht="12.7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</row>
    <row r="555" spans="1:20" ht="12.7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</row>
    <row r="556" spans="1:20" ht="12.7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</row>
    <row r="557" spans="1:20" ht="12.7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</row>
    <row r="558" spans="1:20" ht="12.7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</row>
    <row r="559" spans="1:20" ht="12.7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</row>
    <row r="560" spans="1:20" ht="12.7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</row>
    <row r="561" spans="1:20" ht="12.7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</row>
    <row r="562" spans="1:20" ht="12.7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</row>
    <row r="563" spans="1:20" ht="12.7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</row>
    <row r="564" spans="1:20" ht="12.7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</row>
    <row r="565" spans="1:20" ht="12.7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</row>
    <row r="566" spans="1:20" ht="12.7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</row>
    <row r="567" spans="1:20" ht="12.7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</row>
    <row r="568" spans="1:20" ht="12.7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</row>
    <row r="569" spans="1:20" ht="12.7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</row>
    <row r="570" spans="1:20" ht="12.7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</row>
    <row r="571" spans="1:20" ht="12.7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</row>
    <row r="572" spans="1:20" ht="12.7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</row>
    <row r="573" spans="1:20" ht="12.7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</row>
    <row r="574" spans="1:20" ht="12.7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</row>
    <row r="575" spans="1:20" ht="12.7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</row>
    <row r="576" spans="1:20" ht="12.7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</row>
    <row r="577" spans="1:20" ht="12.7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</row>
    <row r="578" spans="1:20" ht="12.7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</row>
    <row r="579" spans="1:20" ht="12.7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</row>
    <row r="580" spans="1:20" ht="12.7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</row>
    <row r="581" spans="1:20" ht="12.7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</row>
    <row r="582" spans="1:20" ht="12.7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</row>
    <row r="583" spans="1:20" ht="12.7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</row>
    <row r="584" spans="1:20" ht="12.7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</row>
    <row r="585" spans="1:20" ht="12.7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</row>
    <row r="586" spans="1:20" ht="12.7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</row>
    <row r="587" spans="1:20" ht="12.7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</row>
    <row r="588" spans="1:20" ht="12.7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</row>
    <row r="589" spans="1:20" ht="12.7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</row>
    <row r="590" spans="1:20" ht="12.7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</row>
    <row r="591" spans="1:20" ht="12.7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</row>
    <row r="592" spans="1:20" ht="12.7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</row>
    <row r="593" spans="1:20" ht="12.7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</row>
    <row r="594" spans="1:20" ht="12.7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</row>
    <row r="595" spans="1:20" ht="12.7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</row>
    <row r="596" spans="1:20" ht="12.7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</row>
    <row r="597" spans="1:20" ht="12.7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</row>
    <row r="598" spans="1:20" ht="12.7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</row>
    <row r="599" spans="1:20" ht="12.7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</row>
    <row r="600" spans="1:20" ht="12.7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</row>
    <row r="601" spans="1:20" ht="12.7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</row>
    <row r="602" spans="1:20" ht="12.7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</row>
    <row r="603" spans="1:20" ht="12.7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</row>
    <row r="604" spans="1:20" ht="12.7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</row>
    <row r="605" spans="1:20" ht="12.7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</row>
    <row r="606" spans="1:20" ht="12.7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</row>
    <row r="607" spans="1:20" ht="12.7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</row>
    <row r="608" spans="1:20" ht="12.7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</row>
    <row r="609" spans="1:20" ht="12.7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</row>
    <row r="610" spans="1:20" ht="12.7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</row>
    <row r="611" spans="1:20" ht="12.7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</row>
    <row r="612" spans="1:20" ht="12.7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</row>
    <row r="613" spans="1:20" ht="12.7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</row>
    <row r="614" spans="1:20" ht="12.7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</row>
    <row r="615" spans="1:20" ht="12.7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</row>
    <row r="616" spans="1:20" ht="12.7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</row>
    <row r="617" spans="1:20" ht="12.7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</row>
    <row r="618" spans="1:20" ht="12.7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</row>
    <row r="619" spans="1:20" ht="12.7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</row>
    <row r="620" spans="1:20" ht="12.7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</row>
    <row r="621" spans="1:20" ht="12.7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</row>
    <row r="622" spans="1:20" ht="12.7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</row>
    <row r="623" spans="1:20" ht="12.7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</row>
    <row r="624" spans="1:20" ht="12.7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</row>
    <row r="625" spans="1:20" ht="12.7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</row>
    <row r="626" spans="1:20" ht="12.7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</row>
    <row r="627" spans="1:20" ht="12.7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</row>
    <row r="628" spans="1:20" ht="12.7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</row>
    <row r="629" spans="1:20" ht="12.7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</row>
    <row r="630" spans="1:20" ht="12.7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</row>
    <row r="631" spans="1:20" ht="12.7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</row>
    <row r="632" spans="1:20" ht="12.7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</row>
    <row r="633" spans="1:20" ht="12.7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</row>
    <row r="634" spans="1:20" ht="12.7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</row>
    <row r="635" spans="1:20" ht="12.7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</row>
    <row r="636" spans="1:20" ht="12.7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</row>
    <row r="637" spans="1:20" ht="12.7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</row>
    <row r="638" spans="1:20" ht="12.7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</row>
    <row r="639" spans="1:20" ht="12.7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</row>
    <row r="640" spans="1:20" ht="12.7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</row>
    <row r="641" spans="1:20" ht="12.7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</row>
    <row r="642" spans="1:20" ht="12.7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</row>
    <row r="643" spans="1:20" ht="12.7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</row>
    <row r="644" spans="1:20" ht="12.7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</row>
    <row r="645" spans="1:20" ht="12.7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</row>
    <row r="646" spans="1:20" ht="12.7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</row>
    <row r="647" spans="1:20" ht="12.7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</row>
    <row r="648" spans="1:20" ht="12.7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</row>
    <row r="649" spans="1:20" ht="12.7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</row>
    <row r="650" spans="1:20" ht="12.7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</row>
    <row r="651" spans="1:20" ht="12.7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</row>
    <row r="652" spans="1:20" ht="12.7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</row>
    <row r="653" spans="1:20" ht="12.7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</row>
    <row r="654" spans="1:20" ht="12.7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</row>
    <row r="655" spans="1:20" ht="12.7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</row>
    <row r="656" spans="1:20" ht="12.7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</row>
    <row r="657" spans="1:20" ht="12.7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</row>
    <row r="658" spans="1:20" ht="12.7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</row>
    <row r="659" spans="1:20" ht="12.7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</row>
    <row r="660" spans="1:20" ht="12.7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</row>
    <row r="661" spans="1:20" ht="12.7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</row>
    <row r="662" spans="1:20" ht="12.7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</row>
    <row r="663" spans="1:20" ht="12.7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</row>
    <row r="664" spans="1:20" ht="12.7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</row>
    <row r="665" spans="1:20" ht="12.7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</row>
    <row r="666" spans="1:20" ht="12.7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</row>
    <row r="667" spans="1:20" ht="12.7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</row>
    <row r="668" spans="1:20" ht="12.7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</row>
    <row r="669" spans="1:20" ht="12.7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</row>
    <row r="670" spans="1:20" ht="12.7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</row>
    <row r="671" spans="1:20" ht="12.7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</row>
    <row r="672" spans="1:20" ht="12.7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</row>
    <row r="673" spans="1:20" ht="12.7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</row>
    <row r="674" spans="1:20" ht="12.7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</row>
    <row r="675" spans="1:20" ht="12.7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</row>
    <row r="676" spans="1:20" ht="12.7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</row>
    <row r="677" spans="1:20" ht="12.7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</row>
    <row r="678" spans="1:20" ht="12.7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</row>
    <row r="679" spans="1:20" ht="12.7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</row>
    <row r="680" spans="1:20" ht="12.7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</row>
    <row r="681" spans="1:20" ht="12.7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</row>
    <row r="682" spans="1:20" ht="12.7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</row>
    <row r="683" spans="1:20" ht="12.7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</row>
    <row r="684" spans="1:20" ht="12.7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</row>
    <row r="685" spans="1:20" ht="12.7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</row>
    <row r="686" spans="1:20" ht="12.7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</row>
    <row r="687" spans="1:20" ht="12.7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</row>
    <row r="688" spans="1:20" ht="12.7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</row>
    <row r="689" spans="1:20" ht="12.7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</row>
    <row r="690" spans="1:20" ht="12.7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</row>
    <row r="691" spans="1:20" ht="12.7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</row>
    <row r="692" spans="1:20" ht="12.7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</row>
    <row r="693" spans="1:20" ht="12.7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</row>
    <row r="694" spans="1:20" ht="12.7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</row>
    <row r="695" spans="1:20" ht="12.7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</row>
    <row r="696" spans="1:20" ht="12.7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</row>
    <row r="697" spans="1:20" ht="12.7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</row>
    <row r="698" spans="1:20" ht="12.7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</row>
    <row r="699" spans="1:20" ht="12.7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</row>
    <row r="700" spans="1:20" ht="12.7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</row>
    <row r="701" spans="1:20" ht="12.7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</row>
    <row r="702" spans="1:20" ht="12.7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</row>
    <row r="703" spans="1:20" ht="12.7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</row>
    <row r="704" spans="1:20" ht="12.7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</row>
    <row r="705" spans="1:20" ht="12.7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</row>
    <row r="706" spans="1:20" ht="12.7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</row>
    <row r="707" spans="1:20" ht="12.7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</row>
    <row r="708" spans="1:20" ht="12.7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</row>
    <row r="709" spans="1:20" ht="12.7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</row>
    <row r="710" spans="1:20" ht="12.7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</row>
    <row r="711" spans="1:20" ht="12.7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</row>
    <row r="712" spans="1:20" ht="12.7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</row>
    <row r="713" spans="1:20" ht="12.7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</row>
    <row r="714" spans="1:20" ht="12.7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</row>
    <row r="715" spans="1:20" ht="12.7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</row>
    <row r="716" spans="1:20" ht="12.7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</row>
    <row r="717" spans="1:20" ht="12.7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</row>
    <row r="718" spans="1:20" ht="12.7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</row>
    <row r="719" spans="1:20" ht="12.7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</row>
    <row r="720" spans="1:20" ht="12.7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</row>
    <row r="721" spans="1:20" ht="12.7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</row>
    <row r="722" spans="1:20" ht="12.7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</row>
    <row r="723" spans="1:20" ht="12.7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</row>
    <row r="724" spans="1:20" ht="12.7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</row>
    <row r="725" spans="1:20" ht="12.7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</row>
    <row r="726" spans="1:20" ht="12.7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</row>
    <row r="727" spans="1:20" ht="12.7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</row>
    <row r="728" spans="1:20" ht="12.7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</row>
    <row r="729" spans="1:20" ht="12.7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</row>
    <row r="730" spans="1:20" ht="12.7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</row>
    <row r="731" spans="1:20" ht="12.7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</row>
    <row r="732" spans="1:20" ht="12.7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</row>
    <row r="733" spans="1:20" ht="12.7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</row>
    <row r="734" spans="1:20" ht="12.7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</row>
    <row r="735" spans="1:20" ht="12.7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</row>
    <row r="736" spans="1:20" ht="12.7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</row>
    <row r="737" spans="1:20" ht="12.7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</row>
    <row r="738" spans="1:20" ht="12.7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</row>
    <row r="739" spans="1:20" ht="12.7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</row>
    <row r="740" spans="1:20" ht="12.7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</row>
    <row r="741" spans="1:20" ht="12.7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</row>
    <row r="742" spans="1:20" ht="12.7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</row>
    <row r="743" spans="1:20" ht="12.7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</row>
    <row r="744" spans="1:20" ht="12.7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</row>
    <row r="745" spans="1:20" ht="12.7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</row>
    <row r="746" spans="1:20" ht="12.7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</row>
    <row r="747" spans="1:20" ht="12.7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</row>
    <row r="748" spans="1:20" ht="12.7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</row>
    <row r="749" spans="1:20" ht="12.7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</row>
    <row r="750" spans="1:20" ht="12.7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</row>
    <row r="751" spans="1:20" ht="12.7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</row>
    <row r="752" spans="1:20" ht="12.7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</row>
    <row r="753" spans="1:20" ht="12.7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</row>
    <row r="754" spans="1:20" ht="12.7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</row>
    <row r="755" spans="1:20" ht="12.7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</row>
    <row r="756" spans="1:20" ht="12.7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</row>
    <row r="757" spans="1:20" ht="12.7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</row>
    <row r="758" spans="1:20" ht="12.7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</row>
    <row r="759" spans="1:20" ht="12.7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</row>
    <row r="760" spans="1:20" ht="12.7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</row>
    <row r="761" spans="1:20" ht="12.7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</row>
    <row r="762" spans="1:20" ht="12.7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</row>
    <row r="763" spans="1:20" ht="12.7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</row>
    <row r="764" spans="1:20" ht="12.7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</row>
    <row r="765" spans="1:20" ht="12.7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</row>
    <row r="766" spans="1:20" ht="12.7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</row>
    <row r="767" spans="1:20" ht="12.7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</row>
    <row r="768" spans="1:20" ht="12.7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</row>
    <row r="769" spans="1:20" ht="12.7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</row>
    <row r="770" spans="1:20" ht="12.7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</row>
    <row r="771" spans="1:20" ht="12.7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</row>
    <row r="772" spans="1:20" ht="12.7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</row>
    <row r="773" spans="1:20" ht="12.7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</row>
    <row r="774" spans="1:20" ht="12.7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</row>
    <row r="775" spans="1:20" ht="12.7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</row>
    <row r="776" spans="1:20" ht="12.7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</row>
    <row r="777" spans="1:20" ht="12.7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</row>
    <row r="778" spans="1:20" ht="12.7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</row>
    <row r="779" spans="1:20" ht="12.7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</row>
    <row r="780" spans="1:20" ht="12.7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</row>
    <row r="781" spans="1:20" ht="12.7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</row>
    <row r="782" spans="1:20" ht="12.7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</row>
    <row r="783" spans="1:20" ht="12.7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</row>
    <row r="784" spans="1:20" ht="12.7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</row>
    <row r="785" spans="1:20" ht="12.7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</row>
    <row r="786" spans="1:20" ht="12.7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</row>
    <row r="787" spans="1:20" ht="12.7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</row>
    <row r="788" spans="1:20" ht="12.7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</row>
    <row r="789" spans="1:20" ht="12.7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</row>
    <row r="790" spans="1:20" ht="12.7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</row>
    <row r="791" spans="1:20" ht="12.7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</row>
    <row r="792" spans="1:20" ht="12.7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</row>
    <row r="793" spans="1:20" ht="12.7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</row>
    <row r="794" spans="1:20" ht="12.7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</row>
    <row r="795" spans="1:20" ht="12.7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</row>
    <row r="796" spans="1:20" ht="12.7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</row>
    <row r="797" spans="1:20" ht="12.7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</row>
    <row r="798" spans="1:20" ht="12.7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</row>
    <row r="799" spans="1:20" ht="12.7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</row>
    <row r="800" spans="1:20" ht="12.7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</row>
    <row r="801" spans="1:20" ht="12.7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</row>
    <row r="802" spans="1:20" ht="12.7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</row>
    <row r="803" spans="1:20" ht="12.7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</row>
    <row r="804" spans="1:20" ht="12.7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</row>
    <row r="805" spans="1:20" ht="12.7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</row>
    <row r="806" spans="1:20" ht="12.7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</row>
    <row r="807" spans="1:20" ht="12.7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</row>
    <row r="808" spans="1:20" ht="12.7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</row>
    <row r="809" spans="1:20" ht="12.7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</row>
    <row r="810" spans="1:20" ht="12.7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</row>
    <row r="811" spans="1:20" ht="12.7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</row>
    <row r="812" spans="1:20" ht="12.7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</row>
    <row r="813" spans="1:20" ht="12.7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</row>
    <row r="814" spans="1:20" ht="12.7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</row>
    <row r="815" spans="1:20" ht="12.7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</row>
    <row r="816" spans="1:20" ht="12.7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</row>
    <row r="817" spans="1:20" ht="12.7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</row>
    <row r="818" spans="1:20" ht="12.7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</row>
    <row r="819" spans="1:20" ht="12.7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</row>
    <row r="820" spans="1:20" ht="12.7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</row>
    <row r="821" spans="1:20" ht="12.7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</row>
    <row r="822" spans="1:20" ht="12.7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</row>
    <row r="823" spans="1:20" ht="12.7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</row>
    <row r="824" spans="1:20" ht="12.7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</row>
    <row r="825" spans="1:20" ht="12.7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</row>
    <row r="826" spans="1:20" ht="12.7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</row>
    <row r="827" spans="1:20" ht="12.7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</row>
    <row r="828" spans="1:20" ht="12.7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</row>
    <row r="829" spans="1:20" ht="12.7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</row>
    <row r="830" spans="1:20" ht="12.7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</row>
    <row r="831" spans="1:20" ht="12.7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</row>
    <row r="832" spans="1:20" ht="12.7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</row>
    <row r="833" spans="1:20" ht="12.7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</row>
    <row r="834" spans="1:20" ht="12.7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</row>
    <row r="835" spans="1:20" ht="12.7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</row>
    <row r="836" spans="1:20" ht="12.7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</row>
    <row r="837" spans="1:20" ht="12.7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</row>
    <row r="838" spans="1:20" ht="12.7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</row>
    <row r="839" spans="1:20" ht="12.7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</row>
    <row r="840" spans="1:20" ht="12.7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</row>
    <row r="841" spans="1:20" ht="12.7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</row>
    <row r="842" spans="1:20" ht="12.7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</row>
    <row r="843" spans="1:20" ht="12.7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</row>
    <row r="844" spans="1:20" ht="12.7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</row>
    <row r="845" spans="1:20" ht="12.7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</row>
    <row r="846" spans="1:20" ht="12.7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</row>
    <row r="847" spans="1:20" ht="12.7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</row>
    <row r="848" spans="1:20" ht="12.7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</row>
    <row r="849" spans="1:20" ht="12.7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</row>
    <row r="850" spans="1:20" ht="12.7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</row>
    <row r="851" spans="1:20" ht="12.7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</row>
    <row r="852" spans="1:20" ht="12.7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</row>
    <row r="853" spans="1:20" ht="12.7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</row>
    <row r="854" spans="1:20" ht="12.7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</row>
    <row r="855" spans="1:20" ht="12.7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</row>
    <row r="856" spans="1:20" ht="12.7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</row>
    <row r="857" spans="1:20" ht="12.7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</row>
    <row r="858" spans="1:20" ht="12.7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</row>
    <row r="859" spans="1:20" ht="12.7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</row>
    <row r="860" spans="1:20" ht="12.7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</row>
    <row r="861" spans="1:20" ht="12.7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</row>
    <row r="862" spans="1:20" ht="12.7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</row>
    <row r="863" spans="1:20" ht="12.7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</row>
    <row r="864" spans="1:20" ht="12.7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</row>
    <row r="865" spans="1:20" ht="12.7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</row>
    <row r="866" spans="1:20" ht="12.7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</row>
    <row r="867" spans="1:20" ht="12.7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</row>
    <row r="868" spans="1:20" ht="12.7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</row>
    <row r="869" spans="1:20" ht="12.7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</row>
    <row r="870" spans="1:20" ht="12.7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</row>
    <row r="871" spans="1:20" ht="12.7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</row>
    <row r="872" spans="1:20" ht="12.7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</row>
    <row r="873" spans="1:20" ht="12.7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</row>
    <row r="874" spans="1:20" ht="12.7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</row>
    <row r="875" spans="1:20" ht="12.7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</row>
    <row r="876" spans="1:20" ht="12.7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</row>
    <row r="877" spans="1:20" ht="12.7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</row>
    <row r="878" spans="1:20" ht="12.7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</row>
    <row r="879" spans="1:20" ht="12.7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</row>
    <row r="880" spans="1:20" ht="12.7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</row>
    <row r="881" spans="1:20" ht="12.7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</row>
    <row r="882" spans="1:20" ht="12.7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</row>
    <row r="883" spans="1:20" ht="12.7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</row>
    <row r="884" spans="1:20" ht="12.7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</row>
    <row r="885" spans="1:20" ht="12.7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</row>
    <row r="886" spans="1:20" ht="12.7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</row>
    <row r="887" spans="1:20" ht="12.7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</row>
    <row r="888" spans="1:20" ht="12.7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</row>
    <row r="889" spans="1:20" ht="12.7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</row>
    <row r="890" spans="1:20" ht="12.7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</row>
    <row r="891" spans="1:20" ht="12.7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</row>
    <row r="892" spans="1:20" ht="12.7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</row>
    <row r="893" spans="1:20" ht="12.7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</row>
    <row r="894" spans="1:20" ht="12.7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</row>
    <row r="895" spans="1:20" ht="12.7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</row>
    <row r="896" spans="1:20" ht="12.7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</row>
    <row r="897" spans="1:20" ht="12.7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</row>
    <row r="898" spans="1:20" ht="12.7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</row>
    <row r="899" spans="1:20" ht="12.7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</row>
    <row r="900" spans="1:20" ht="12.7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</row>
    <row r="901" spans="1:20" ht="12.7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</row>
    <row r="902" spans="1:20" ht="12.7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</row>
    <row r="903" spans="1:20" ht="12.7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</row>
    <row r="904" spans="1:20" ht="12.7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</row>
    <row r="905" spans="1:20" ht="12.7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</row>
    <row r="906" spans="1:20" ht="12.7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</row>
    <row r="907" spans="1:20" ht="12.7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</row>
    <row r="908" spans="1:20" ht="12.7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</row>
    <row r="909" spans="1:20" ht="12.7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</row>
    <row r="910" spans="1:20" ht="12.7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</row>
    <row r="911" spans="1:20" ht="12.7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</row>
    <row r="912" spans="1:20" ht="12.7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</row>
    <row r="913" spans="1:20" ht="12.7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</row>
    <row r="914" spans="1:20" ht="12.7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</row>
    <row r="915" spans="1:20" ht="12.7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</row>
    <row r="916" spans="1:20" ht="12.7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</row>
    <row r="917" spans="1:20" ht="12.7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</row>
    <row r="918" spans="1:20" ht="12.7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</row>
    <row r="919" spans="1:20" ht="12.7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</row>
    <row r="920" spans="1:20" ht="12.7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</row>
    <row r="921" spans="1:20" ht="12.7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</row>
    <row r="922" spans="1:20" ht="12.7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</row>
    <row r="923" spans="1:20" ht="12.7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</row>
    <row r="924" spans="1:20" ht="12.7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</row>
    <row r="925" spans="1:20" ht="12.7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</row>
    <row r="926" spans="1:20" ht="12.7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</row>
    <row r="927" spans="1:20" ht="12.7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</row>
    <row r="928" spans="1:20" ht="12.7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</row>
    <row r="929" spans="1:20" ht="12.7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</row>
    <row r="930" spans="1:20" ht="12.7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</row>
    <row r="931" spans="1:20" ht="12.7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</row>
    <row r="932" spans="1:20" ht="12.7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</row>
    <row r="933" spans="1:20" ht="12.7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</row>
    <row r="934" spans="1:20" ht="12.7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</row>
    <row r="935" spans="1:20" ht="12.7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</row>
    <row r="936" spans="1:20" ht="12.7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</row>
    <row r="937" spans="1:20" ht="12.7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</row>
    <row r="938" spans="1:20" ht="12.7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</row>
    <row r="939" spans="1:20" ht="12.7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</row>
    <row r="940" spans="1:20" ht="12.7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</row>
    <row r="941" spans="1:20" ht="12.7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</row>
    <row r="942" spans="1:20" ht="12.7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</row>
    <row r="943" spans="1:20" ht="12.7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</row>
    <row r="944" spans="1:20" ht="12.7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</row>
    <row r="945" spans="1:20" ht="12.7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</row>
    <row r="946" spans="1:20" ht="12.7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</row>
    <row r="947" spans="1:20" ht="12.7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</row>
    <row r="948" spans="1:20" ht="12.7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</row>
    <row r="949" spans="1:20" ht="12.7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</row>
    <row r="950" spans="1:20" ht="12.7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</row>
    <row r="951" spans="1:20" ht="12.7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</row>
    <row r="952" spans="1:20" ht="12.7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</row>
    <row r="953" spans="1:20" ht="12.7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</row>
    <row r="954" spans="1:20" ht="12.7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</row>
    <row r="955" spans="1:20" ht="12.7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</row>
    <row r="956" spans="1:20" ht="12.7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</row>
    <row r="957" spans="1:20" ht="12.7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</row>
    <row r="958" spans="1:20" ht="12.7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</row>
    <row r="959" spans="1:20" ht="12.7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</row>
    <row r="960" spans="1:20" ht="12.7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</row>
    <row r="961" spans="1:20" ht="12.7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</row>
    <row r="962" spans="1:20" ht="12.7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</row>
    <row r="963" spans="1:20" ht="12.7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</row>
    <row r="964" spans="1:20" ht="12.7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</row>
    <row r="965" spans="1:20" ht="12.7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</row>
    <row r="966" spans="1:20" ht="12.7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</row>
    <row r="967" spans="1:20" ht="12.7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</row>
    <row r="968" spans="1:20" ht="12.7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</row>
    <row r="969" spans="1:20" ht="12.7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</row>
    <row r="970" spans="1:20" ht="12.7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</row>
    <row r="971" spans="1:20" ht="12.7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</row>
    <row r="972" spans="1:20" ht="12.7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</row>
    <row r="973" spans="1:20" ht="12.7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</row>
    <row r="974" spans="1:20" ht="12.7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</row>
    <row r="975" spans="1:20" ht="12.7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</row>
    <row r="976" spans="1:20" ht="12.7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</row>
    <row r="977" spans="1:20" ht="12.7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</row>
    <row r="978" spans="1:20" ht="12.7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</row>
    <row r="979" spans="1:20" ht="12.7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</row>
    <row r="980" spans="1:20" ht="12.7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</row>
    <row r="981" spans="1:20" ht="12.7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</row>
    <row r="982" spans="1:20" ht="12.7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</row>
    <row r="983" spans="1:20" ht="12.7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</row>
    <row r="984" spans="1:20" ht="12.7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</row>
    <row r="985" spans="1:20" ht="12.7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</row>
    <row r="986" spans="1:20" ht="12.7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</row>
    <row r="987" spans="1:20" ht="12.7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</row>
    <row r="988" spans="1:20" ht="12.7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</row>
    <row r="989" spans="1:20" ht="12.7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</row>
    <row r="990" spans="1:20" ht="12.7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</row>
    <row r="991" spans="1:20" ht="12.7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</row>
    <row r="992" spans="1:20" ht="12.7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</row>
    <row r="993" spans="1:20" ht="12.7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</row>
    <row r="994" spans="1:20" ht="12.7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</row>
    <row r="995" spans="1:20" ht="12.7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</row>
    <row r="996" spans="1:20" ht="12.7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</row>
    <row r="997" spans="1:20" ht="12.7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</row>
    <row r="998" spans="1:20" ht="12.7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</row>
    <row r="999" spans="1:20" ht="12.7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</row>
    <row r="1000" spans="1:20" ht="12.7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</row>
    <row r="1001" spans="1:20" ht="15" customHeight="1">
      <c r="A1001" s="18"/>
      <c r="B1001" s="18"/>
      <c r="C1001" s="18"/>
      <c r="D1001" s="18"/>
      <c r="E1001" s="18"/>
      <c r="F1001" s="18"/>
      <c r="G1001" s="18"/>
      <c r="H1001" s="18"/>
      <c r="I1001" s="18"/>
      <c r="J1001" s="18"/>
      <c r="K1001" s="18"/>
      <c r="L1001" s="18"/>
    </row>
  </sheetData>
  <mergeCells count="15">
    <mergeCell ref="B83:L83"/>
    <mergeCell ref="B84:L84"/>
    <mergeCell ref="B85:L85"/>
    <mergeCell ref="B86:L86"/>
    <mergeCell ref="B72:L72"/>
    <mergeCell ref="B73:L73"/>
    <mergeCell ref="B74:L74"/>
    <mergeCell ref="B75:L75"/>
    <mergeCell ref="B76:L76"/>
    <mergeCell ref="B77:L77"/>
    <mergeCell ref="B78:L78"/>
    <mergeCell ref="B79:L79"/>
    <mergeCell ref="B80:L80"/>
    <mergeCell ref="B81:L81"/>
    <mergeCell ref="B82:L82"/>
  </mergeCells>
  <pageMargins left="0.7" right="0.7" top="0.75" bottom="0.75" header="0" footer="0"/>
  <pageSetup orientation="portrait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1001"/>
  <sheetViews>
    <sheetView zoomScale="49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C4" sqref="C4:D4"/>
    </sheetView>
  </sheetViews>
  <sheetFormatPr defaultColWidth="14.44140625" defaultRowHeight="15" customHeight="1"/>
  <cols>
    <col min="1" max="1" width="10.44140625" customWidth="1"/>
    <col min="2" max="2" width="30.33203125" customWidth="1"/>
    <col min="3" max="3" width="12.6640625" customWidth="1"/>
    <col min="4" max="7" width="11.44140625" customWidth="1"/>
    <col min="8" max="8" width="12.88671875" customWidth="1"/>
    <col min="9" max="12" width="11.44140625" customWidth="1"/>
    <col min="13" max="20" width="9.109375" customWidth="1"/>
  </cols>
  <sheetData>
    <row r="1" spans="1:20" ht="14.4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8" customHeight="1">
      <c r="A2" s="1" t="s">
        <v>138</v>
      </c>
      <c r="B2" s="45" t="s">
        <v>139</v>
      </c>
      <c r="C2" s="3" t="s">
        <v>142</v>
      </c>
      <c r="D2" s="3" t="s">
        <v>143</v>
      </c>
      <c r="E2" s="3" t="s">
        <v>144</v>
      </c>
      <c r="F2" s="3" t="s">
        <v>145</v>
      </c>
      <c r="G2" s="3" t="s">
        <v>146</v>
      </c>
      <c r="H2" s="3" t="s">
        <v>147</v>
      </c>
      <c r="I2" s="3" t="s">
        <v>148</v>
      </c>
      <c r="J2" s="3" t="s">
        <v>149</v>
      </c>
      <c r="K2" s="3" t="s">
        <v>150</v>
      </c>
      <c r="L2" s="69" t="s">
        <v>151</v>
      </c>
      <c r="M2" s="1"/>
      <c r="N2" s="1"/>
      <c r="O2" s="1"/>
      <c r="P2" s="1"/>
      <c r="Q2" s="1"/>
      <c r="R2" s="1"/>
      <c r="S2" s="1"/>
      <c r="T2" s="1"/>
    </row>
    <row r="3" spans="1:20" ht="14.25" customHeight="1">
      <c r="A3" s="1"/>
      <c r="B3" s="45" t="s">
        <v>110</v>
      </c>
      <c r="C3" s="3"/>
      <c r="D3" s="3"/>
      <c r="E3" s="3"/>
      <c r="F3" s="3"/>
      <c r="G3" s="3"/>
      <c r="H3" s="3"/>
      <c r="I3" s="3"/>
      <c r="J3" s="3"/>
      <c r="K3" s="3"/>
      <c r="L3" s="69"/>
      <c r="M3" s="1"/>
      <c r="N3" s="1"/>
      <c r="O3" s="1"/>
      <c r="P3" s="1"/>
      <c r="Q3" s="1"/>
      <c r="R3" s="1"/>
      <c r="S3" s="1"/>
      <c r="T3" s="1"/>
    </row>
    <row r="4" spans="1:20" ht="36" customHeight="1">
      <c r="A4" s="1"/>
      <c r="B4" s="46" t="s">
        <v>2</v>
      </c>
      <c r="C4" s="45" t="s">
        <v>4</v>
      </c>
      <c r="D4" s="3"/>
      <c r="E4" s="3"/>
      <c r="F4" s="3"/>
      <c r="G4" s="4"/>
      <c r="H4" s="45" t="s">
        <v>5</v>
      </c>
      <c r="I4" s="3"/>
      <c r="J4" s="3"/>
      <c r="K4" s="3"/>
      <c r="L4" s="69"/>
      <c r="M4" s="1"/>
      <c r="N4" s="1"/>
      <c r="O4" s="1"/>
      <c r="P4" s="1"/>
      <c r="Q4" s="1"/>
      <c r="R4" s="1"/>
      <c r="S4" s="1"/>
      <c r="T4" s="1"/>
    </row>
    <row r="5" spans="1:20" ht="34.5" customHeight="1">
      <c r="A5" s="1"/>
      <c r="B5" s="8"/>
      <c r="C5" s="5" t="s">
        <v>152</v>
      </c>
      <c r="D5" s="7" t="s">
        <v>153</v>
      </c>
      <c r="E5" s="4" t="s">
        <v>154</v>
      </c>
      <c r="F5" s="9" t="s">
        <v>155</v>
      </c>
      <c r="G5" s="4" t="s">
        <v>156</v>
      </c>
      <c r="H5" s="5" t="s">
        <v>157</v>
      </c>
      <c r="I5" s="7" t="s">
        <v>158</v>
      </c>
      <c r="J5" s="4" t="s">
        <v>159</v>
      </c>
      <c r="K5" s="9" t="s">
        <v>160</v>
      </c>
      <c r="L5" s="69" t="s">
        <v>161</v>
      </c>
      <c r="M5" s="1"/>
      <c r="N5" s="1"/>
      <c r="O5" s="1"/>
      <c r="P5" s="1"/>
      <c r="Q5" s="1"/>
      <c r="R5" s="1"/>
      <c r="S5" s="1"/>
      <c r="T5" s="1"/>
    </row>
    <row r="6" spans="1:20" ht="14.4">
      <c r="A6" s="1"/>
      <c r="B6" s="8"/>
      <c r="C6" s="10"/>
      <c r="D6" s="38" t="s">
        <v>6</v>
      </c>
      <c r="E6" s="38" t="s">
        <v>3</v>
      </c>
      <c r="F6" s="39" t="s">
        <v>6</v>
      </c>
      <c r="G6" s="39" t="s">
        <v>3</v>
      </c>
      <c r="H6" s="10"/>
      <c r="I6" s="38" t="s">
        <v>6</v>
      </c>
      <c r="J6" s="38" t="s">
        <v>3</v>
      </c>
      <c r="K6" s="40" t="s">
        <v>6</v>
      </c>
      <c r="L6" s="93" t="s">
        <v>3</v>
      </c>
      <c r="M6" s="1"/>
      <c r="N6" s="1"/>
      <c r="O6" s="1"/>
      <c r="P6" s="1"/>
      <c r="Q6" s="1"/>
      <c r="R6" s="1"/>
      <c r="S6" s="1"/>
      <c r="T6" s="1"/>
    </row>
    <row r="7" spans="1:20" ht="14.4">
      <c r="A7" s="1"/>
      <c r="B7" s="10"/>
      <c r="C7" s="38">
        <v>7</v>
      </c>
      <c r="D7" s="38">
        <v>8</v>
      </c>
      <c r="E7" s="38">
        <v>9</v>
      </c>
      <c r="F7" s="38">
        <v>10</v>
      </c>
      <c r="G7" s="38">
        <v>11</v>
      </c>
      <c r="H7" s="38">
        <v>12</v>
      </c>
      <c r="I7" s="38">
        <v>13</v>
      </c>
      <c r="J7" s="38">
        <v>14</v>
      </c>
      <c r="K7" s="38">
        <v>15</v>
      </c>
      <c r="L7" s="95">
        <v>16</v>
      </c>
      <c r="M7" s="1"/>
      <c r="N7" s="1"/>
      <c r="O7" s="1"/>
      <c r="P7" s="1"/>
      <c r="Q7" s="1"/>
      <c r="R7" s="1"/>
      <c r="S7" s="1"/>
      <c r="T7" s="1"/>
    </row>
    <row r="8" spans="1:20" ht="14.4">
      <c r="A8" s="1"/>
      <c r="B8" s="34" t="s">
        <v>87</v>
      </c>
      <c r="C8" s="3"/>
      <c r="D8" s="3"/>
      <c r="E8" s="3"/>
      <c r="F8" s="3"/>
      <c r="G8" s="3"/>
      <c r="H8" s="3"/>
      <c r="I8" s="3"/>
      <c r="J8" s="3"/>
      <c r="K8" s="3"/>
      <c r="L8" s="69"/>
      <c r="M8" s="1"/>
      <c r="N8" s="1"/>
      <c r="O8" s="1"/>
      <c r="P8" s="1"/>
      <c r="Q8" s="1"/>
      <c r="R8" s="1"/>
      <c r="S8" s="1"/>
      <c r="T8" s="1"/>
    </row>
    <row r="9" spans="1:20" ht="14.4">
      <c r="A9" s="1"/>
      <c r="B9" s="34" t="s">
        <v>88</v>
      </c>
      <c r="C9" s="3"/>
      <c r="D9" s="3"/>
      <c r="E9" s="3"/>
      <c r="F9" s="3"/>
      <c r="G9" s="3"/>
      <c r="H9" s="3"/>
      <c r="I9" s="3"/>
      <c r="J9" s="3"/>
      <c r="K9" s="3"/>
      <c r="L9" s="69"/>
      <c r="M9" s="1"/>
      <c r="N9" s="1"/>
      <c r="O9" s="1"/>
      <c r="P9" s="1"/>
      <c r="Q9" s="1"/>
      <c r="R9" s="1"/>
      <c r="S9" s="1"/>
      <c r="T9" s="1"/>
    </row>
    <row r="10" spans="1:20" ht="14.4">
      <c r="A10" s="1"/>
      <c r="B10" s="15" t="s">
        <v>9</v>
      </c>
      <c r="C10" s="17">
        <v>467364</v>
      </c>
      <c r="D10" s="17">
        <v>6301</v>
      </c>
      <c r="E10" s="17">
        <v>653357</v>
      </c>
      <c r="F10" s="17">
        <v>269.73399999999998</v>
      </c>
      <c r="G10" s="17">
        <v>15225.68195</v>
      </c>
      <c r="H10" s="17">
        <v>55941942</v>
      </c>
      <c r="I10" s="17">
        <v>20734304</v>
      </c>
      <c r="J10" s="17">
        <v>12925510</v>
      </c>
      <c r="K10" s="17">
        <v>866661.74878999998</v>
      </c>
      <c r="L10" s="71">
        <v>165301.52359</v>
      </c>
      <c r="M10" s="1"/>
      <c r="N10" s="1"/>
      <c r="O10" s="1"/>
      <c r="P10" s="1"/>
      <c r="Q10" s="1"/>
      <c r="R10" s="1"/>
      <c r="S10" s="1"/>
      <c r="T10" s="1"/>
    </row>
    <row r="11" spans="1:20" ht="14.4">
      <c r="A11" s="1"/>
      <c r="B11" s="15" t="s">
        <v>10</v>
      </c>
      <c r="C11" s="17">
        <v>159525</v>
      </c>
      <c r="D11" s="17">
        <v>8545</v>
      </c>
      <c r="E11" s="17">
        <v>304151</v>
      </c>
      <c r="F11" s="17">
        <v>485.32166469999999</v>
      </c>
      <c r="G11" s="17">
        <v>6163.6828032000003</v>
      </c>
      <c r="H11" s="17">
        <v>39091628</v>
      </c>
      <c r="I11" s="17">
        <v>13557657</v>
      </c>
      <c r="J11" s="17">
        <v>7452699</v>
      </c>
      <c r="K11" s="17">
        <v>508125.59189230006</v>
      </c>
      <c r="L11" s="71">
        <v>81557.872938700006</v>
      </c>
      <c r="M11" s="18"/>
      <c r="N11" s="18"/>
      <c r="O11" s="18"/>
      <c r="P11" s="18"/>
      <c r="Q11" s="18"/>
      <c r="R11" s="18"/>
      <c r="S11" s="18"/>
      <c r="T11" s="18"/>
    </row>
    <row r="12" spans="1:20" ht="14.4">
      <c r="A12" s="18"/>
      <c r="B12" s="15" t="s">
        <v>11</v>
      </c>
      <c r="C12" s="17">
        <v>0</v>
      </c>
      <c r="D12" s="17">
        <v>0</v>
      </c>
      <c r="E12" s="17">
        <v>0</v>
      </c>
      <c r="F12" s="17">
        <v>0</v>
      </c>
      <c r="G12" s="17">
        <v>0</v>
      </c>
      <c r="H12" s="17">
        <v>7742963</v>
      </c>
      <c r="I12" s="17">
        <v>4591323</v>
      </c>
      <c r="J12" s="17">
        <v>3295975</v>
      </c>
      <c r="K12" s="17">
        <v>186266.42898590001</v>
      </c>
      <c r="L12" s="71">
        <v>35797.154219999997</v>
      </c>
      <c r="M12" s="1"/>
      <c r="N12" s="1"/>
      <c r="O12" s="1"/>
      <c r="P12" s="1"/>
      <c r="Q12" s="1"/>
      <c r="R12" s="1"/>
      <c r="S12" s="1"/>
      <c r="T12" s="1"/>
    </row>
    <row r="13" spans="1:20" ht="14.4">
      <c r="A13" s="1"/>
      <c r="B13" s="15" t="s">
        <v>12</v>
      </c>
      <c r="C13" s="17">
        <v>575852</v>
      </c>
      <c r="D13" s="17">
        <v>37522</v>
      </c>
      <c r="E13" s="17">
        <v>686121</v>
      </c>
      <c r="F13" s="17">
        <v>1800.7083699000002</v>
      </c>
      <c r="G13" s="17">
        <v>15543.0499829</v>
      </c>
      <c r="H13" s="17">
        <v>34323678</v>
      </c>
      <c r="I13" s="17">
        <v>23845510</v>
      </c>
      <c r="J13" s="17">
        <v>16037142</v>
      </c>
      <c r="K13" s="17">
        <v>1002614.7763239</v>
      </c>
      <c r="L13" s="71">
        <v>181830.44510040001</v>
      </c>
      <c r="M13" s="1"/>
      <c r="N13" s="1"/>
      <c r="O13" s="1"/>
      <c r="P13" s="1"/>
      <c r="Q13" s="1"/>
      <c r="R13" s="1"/>
      <c r="S13" s="1"/>
      <c r="T13" s="1"/>
    </row>
    <row r="14" spans="1:20" ht="14.4">
      <c r="A14" s="1"/>
      <c r="B14" s="15" t="s">
        <v>13</v>
      </c>
      <c r="C14" s="17">
        <v>69477</v>
      </c>
      <c r="D14" s="17">
        <v>773</v>
      </c>
      <c r="E14" s="17">
        <v>78789</v>
      </c>
      <c r="F14" s="17">
        <v>35.878847700000001</v>
      </c>
      <c r="G14" s="17">
        <v>1580.2288083000001</v>
      </c>
      <c r="H14" s="17">
        <v>24383057</v>
      </c>
      <c r="I14" s="17">
        <v>9629644</v>
      </c>
      <c r="J14" s="17">
        <v>3508920</v>
      </c>
      <c r="K14" s="17">
        <v>406274.06279</v>
      </c>
      <c r="L14" s="71">
        <v>44811.362855200008</v>
      </c>
      <c r="M14" s="1"/>
      <c r="N14" s="1"/>
      <c r="O14" s="1"/>
      <c r="P14" s="1"/>
      <c r="Q14" s="1"/>
      <c r="R14" s="1"/>
      <c r="S14" s="1"/>
      <c r="T14" s="1"/>
    </row>
    <row r="15" spans="1:20" ht="14.4">
      <c r="A15" s="1"/>
      <c r="B15" s="15" t="s">
        <v>15</v>
      </c>
      <c r="C15" s="17">
        <v>103378</v>
      </c>
      <c r="D15" s="17">
        <v>2328</v>
      </c>
      <c r="E15" s="17">
        <v>116187</v>
      </c>
      <c r="F15" s="17">
        <v>141.19636</v>
      </c>
      <c r="G15" s="17">
        <v>2560.3764999999999</v>
      </c>
      <c r="H15" s="17">
        <v>21655491</v>
      </c>
      <c r="I15" s="17">
        <v>15763814</v>
      </c>
      <c r="J15" s="17">
        <v>8499903</v>
      </c>
      <c r="K15" s="17">
        <v>664664.32863999996</v>
      </c>
      <c r="L15" s="71">
        <v>91424.906759999998</v>
      </c>
      <c r="M15" s="1"/>
      <c r="N15" s="1"/>
      <c r="O15" s="1"/>
      <c r="P15" s="1"/>
      <c r="Q15" s="1"/>
      <c r="R15" s="1"/>
      <c r="S15" s="1"/>
      <c r="T15" s="1"/>
    </row>
    <row r="16" spans="1:20" ht="14.4">
      <c r="A16" s="1"/>
      <c r="B16" s="15" t="s">
        <v>16</v>
      </c>
      <c r="C16" s="17">
        <v>60182</v>
      </c>
      <c r="D16" s="17">
        <v>442</v>
      </c>
      <c r="E16" s="17">
        <v>58614</v>
      </c>
      <c r="F16" s="17">
        <v>17.692769999999999</v>
      </c>
      <c r="G16" s="17">
        <v>1018.87701</v>
      </c>
      <c r="H16" s="17">
        <v>17973769</v>
      </c>
      <c r="I16" s="17">
        <v>9941002</v>
      </c>
      <c r="J16" s="17">
        <v>3982307</v>
      </c>
      <c r="K16" s="17">
        <v>400802.984</v>
      </c>
      <c r="L16" s="71">
        <v>48514.242879999998</v>
      </c>
      <c r="M16" s="1"/>
      <c r="N16" s="1"/>
      <c r="O16" s="1"/>
      <c r="P16" s="1"/>
      <c r="Q16" s="1"/>
      <c r="R16" s="1"/>
      <c r="S16" s="1"/>
      <c r="T16" s="1"/>
    </row>
    <row r="17" spans="1:20" ht="14.4">
      <c r="A17" s="1"/>
      <c r="B17" s="15" t="s">
        <v>18</v>
      </c>
      <c r="C17" s="17">
        <v>0</v>
      </c>
      <c r="D17" s="17">
        <v>0</v>
      </c>
      <c r="E17" s="17">
        <v>0</v>
      </c>
      <c r="F17" s="17">
        <v>0</v>
      </c>
      <c r="G17" s="17">
        <v>0</v>
      </c>
      <c r="H17" s="17">
        <v>2763856</v>
      </c>
      <c r="I17" s="17">
        <v>1107078</v>
      </c>
      <c r="J17" s="17">
        <v>548316</v>
      </c>
      <c r="K17" s="17">
        <v>46250.9</v>
      </c>
      <c r="L17" s="71">
        <v>10992.905998299999</v>
      </c>
      <c r="M17" s="1"/>
      <c r="N17" s="1"/>
      <c r="O17" s="1"/>
      <c r="P17" s="1"/>
      <c r="Q17" s="1"/>
      <c r="R17" s="1"/>
      <c r="S17" s="1"/>
      <c r="T17" s="1"/>
    </row>
    <row r="18" spans="1:20" ht="14.4">
      <c r="A18" s="1"/>
      <c r="B18" s="15" t="s">
        <v>19</v>
      </c>
      <c r="C18" s="17">
        <v>354557</v>
      </c>
      <c r="D18" s="17">
        <v>2045</v>
      </c>
      <c r="E18" s="17">
        <v>413612</v>
      </c>
      <c r="F18" s="17">
        <v>55.055724199999993</v>
      </c>
      <c r="G18" s="17">
        <v>8887.5787247000007</v>
      </c>
      <c r="H18" s="17">
        <v>42034186</v>
      </c>
      <c r="I18" s="17">
        <v>24433156</v>
      </c>
      <c r="J18" s="17">
        <v>13561506</v>
      </c>
      <c r="K18" s="17">
        <v>1136559.6325663</v>
      </c>
      <c r="L18" s="71">
        <v>191602.79809190001</v>
      </c>
      <c r="M18" s="1"/>
      <c r="N18" s="1"/>
      <c r="O18" s="1"/>
      <c r="P18" s="1"/>
      <c r="Q18" s="1"/>
      <c r="R18" s="1"/>
      <c r="S18" s="1"/>
      <c r="T18" s="1"/>
    </row>
    <row r="19" spans="1:20" ht="14.4">
      <c r="A19" s="1"/>
      <c r="B19" s="15" t="s">
        <v>21</v>
      </c>
      <c r="C19" s="17">
        <v>0</v>
      </c>
      <c r="D19" s="17">
        <v>0</v>
      </c>
      <c r="E19" s="17">
        <v>0</v>
      </c>
      <c r="F19" s="17">
        <v>0</v>
      </c>
      <c r="G19" s="17">
        <v>0</v>
      </c>
      <c r="H19" s="17">
        <v>8599442</v>
      </c>
      <c r="I19" s="17">
        <v>4642119</v>
      </c>
      <c r="J19" s="17">
        <v>2999616</v>
      </c>
      <c r="K19" s="17">
        <v>189706.21301000001</v>
      </c>
      <c r="L19" s="71">
        <v>34692.210149999999</v>
      </c>
      <c r="M19" s="1"/>
      <c r="N19" s="1"/>
      <c r="O19" s="1"/>
      <c r="P19" s="1"/>
      <c r="Q19" s="1"/>
      <c r="R19" s="1"/>
      <c r="S19" s="1"/>
      <c r="T19" s="1"/>
    </row>
    <row r="20" spans="1:20" ht="14.4">
      <c r="A20" s="1"/>
      <c r="B20" s="15" t="s">
        <v>22</v>
      </c>
      <c r="C20" s="17">
        <v>456381</v>
      </c>
      <c r="D20" s="17">
        <v>7588</v>
      </c>
      <c r="E20" s="17">
        <v>563342</v>
      </c>
      <c r="F20" s="17">
        <v>364.09493149999997</v>
      </c>
      <c r="G20" s="17">
        <v>13579.4151035</v>
      </c>
      <c r="H20" s="17">
        <v>42278694</v>
      </c>
      <c r="I20" s="17">
        <v>25635961</v>
      </c>
      <c r="J20" s="17">
        <v>15858850</v>
      </c>
      <c r="K20" s="17">
        <v>1045561.62881</v>
      </c>
      <c r="L20" s="71">
        <v>194334.15719999999</v>
      </c>
      <c r="M20" s="1"/>
      <c r="N20" s="1"/>
      <c r="O20" s="1"/>
      <c r="P20" s="1"/>
      <c r="Q20" s="1"/>
      <c r="R20" s="1"/>
      <c r="S20" s="1"/>
      <c r="T20" s="1"/>
    </row>
    <row r="21" spans="1:20" ht="15.75" customHeight="1">
      <c r="A21" s="1"/>
      <c r="B21" s="15" t="s">
        <v>24</v>
      </c>
      <c r="C21" s="17">
        <v>36148</v>
      </c>
      <c r="D21" s="17">
        <v>357</v>
      </c>
      <c r="E21" s="17">
        <v>69982</v>
      </c>
      <c r="F21" s="17">
        <v>20.422999999999998</v>
      </c>
      <c r="G21" s="17">
        <v>1648.375785</v>
      </c>
      <c r="H21" s="17">
        <v>12639971</v>
      </c>
      <c r="I21" s="17">
        <v>5417788</v>
      </c>
      <c r="J21" s="17">
        <v>3398223</v>
      </c>
      <c r="K21" s="17">
        <v>244619.052088</v>
      </c>
      <c r="L21" s="71">
        <v>49435.933688099998</v>
      </c>
      <c r="M21" s="1"/>
      <c r="N21" s="1"/>
      <c r="O21" s="1"/>
      <c r="P21" s="1"/>
      <c r="Q21" s="1"/>
      <c r="R21" s="1"/>
      <c r="S21" s="1"/>
      <c r="T21" s="1"/>
    </row>
    <row r="22" spans="1:20" ht="15.75" customHeight="1">
      <c r="A22" s="1"/>
      <c r="B22" s="15" t="s">
        <v>25</v>
      </c>
      <c r="C22" s="17">
        <v>10503381</v>
      </c>
      <c r="D22" s="17">
        <v>61992</v>
      </c>
      <c r="E22" s="17">
        <v>20198275</v>
      </c>
      <c r="F22" s="17">
        <v>2477.3472200000001</v>
      </c>
      <c r="G22" s="17">
        <v>632498.43984999997</v>
      </c>
      <c r="H22" s="17">
        <v>280629930</v>
      </c>
      <c r="I22" s="17">
        <v>142322921</v>
      </c>
      <c r="J22" s="17">
        <v>82365182</v>
      </c>
      <c r="K22" s="17">
        <v>7744425.7588400003</v>
      </c>
      <c r="L22" s="71">
        <v>1142556.0072699999</v>
      </c>
      <c r="M22" s="1"/>
      <c r="N22" s="1"/>
      <c r="O22" s="1"/>
      <c r="P22" s="1"/>
      <c r="Q22" s="1"/>
      <c r="R22" s="1"/>
      <c r="S22" s="1"/>
      <c r="T22" s="1"/>
    </row>
    <row r="23" spans="1:20" ht="15.75" customHeight="1">
      <c r="A23" s="1"/>
      <c r="B23" s="21" t="s">
        <v>89</v>
      </c>
      <c r="C23" s="3"/>
      <c r="D23" s="3"/>
      <c r="E23" s="3"/>
      <c r="F23" s="3"/>
      <c r="G23" s="3"/>
      <c r="H23" s="3"/>
      <c r="I23" s="3"/>
      <c r="J23" s="3"/>
      <c r="K23" s="3"/>
      <c r="L23" s="69"/>
      <c r="M23" s="1"/>
      <c r="N23" s="1"/>
      <c r="O23" s="1"/>
      <c r="P23" s="1"/>
      <c r="Q23" s="1"/>
      <c r="R23" s="1"/>
      <c r="S23" s="1"/>
      <c r="T23" s="1"/>
    </row>
    <row r="24" spans="1:20" ht="15.75" customHeight="1">
      <c r="A24" s="1"/>
      <c r="B24" s="15" t="s">
        <v>26</v>
      </c>
      <c r="C24" s="17">
        <v>6829149</v>
      </c>
      <c r="D24" s="17">
        <v>18764</v>
      </c>
      <c r="E24" s="17">
        <v>8030432</v>
      </c>
      <c r="F24" s="17">
        <v>950.07507999999996</v>
      </c>
      <c r="G24" s="17">
        <v>255493.92105</v>
      </c>
      <c r="H24" s="17">
        <v>24733459</v>
      </c>
      <c r="I24" s="17">
        <v>16270594</v>
      </c>
      <c r="J24" s="17">
        <v>15233963</v>
      </c>
      <c r="K24" s="17">
        <v>855269.16141940001</v>
      </c>
      <c r="L24" s="71">
        <v>262042.72388999999</v>
      </c>
      <c r="M24" s="1"/>
      <c r="N24" s="1"/>
      <c r="O24" s="1"/>
      <c r="P24" s="1"/>
      <c r="Q24" s="1"/>
      <c r="R24" s="1"/>
      <c r="S24" s="1"/>
      <c r="T24" s="1"/>
    </row>
    <row r="25" spans="1:20" ht="15.75" customHeight="1">
      <c r="A25" s="1"/>
      <c r="B25" s="15" t="s">
        <v>27</v>
      </c>
      <c r="C25" s="17">
        <v>0</v>
      </c>
      <c r="D25" s="17">
        <v>0</v>
      </c>
      <c r="E25" s="17">
        <v>0</v>
      </c>
      <c r="F25" s="17">
        <v>0</v>
      </c>
      <c r="G25" s="17">
        <v>0</v>
      </c>
      <c r="H25" s="17">
        <v>3674886</v>
      </c>
      <c r="I25" s="17">
        <v>1601287</v>
      </c>
      <c r="J25" s="17">
        <v>760942</v>
      </c>
      <c r="K25" s="17">
        <v>58909.128369999999</v>
      </c>
      <c r="L25" s="71">
        <v>11137.1393143</v>
      </c>
      <c r="M25" s="1"/>
      <c r="N25" s="1"/>
      <c r="O25" s="1"/>
      <c r="P25" s="1"/>
      <c r="Q25" s="1"/>
      <c r="R25" s="1"/>
      <c r="S25" s="1"/>
      <c r="T25" s="1"/>
    </row>
    <row r="26" spans="1:20" ht="15.75" customHeight="1">
      <c r="A26" s="1"/>
      <c r="B26" s="15" t="s">
        <v>28</v>
      </c>
      <c r="C26" s="17">
        <v>0</v>
      </c>
      <c r="D26" s="17">
        <v>0</v>
      </c>
      <c r="E26" s="17">
        <v>0</v>
      </c>
      <c r="F26" s="17">
        <v>0</v>
      </c>
      <c r="G26" s="17">
        <v>0</v>
      </c>
      <c r="H26" s="17">
        <v>699110</v>
      </c>
      <c r="I26" s="17">
        <v>336076</v>
      </c>
      <c r="J26" s="17">
        <v>194830</v>
      </c>
      <c r="K26" s="17">
        <v>13752.605310999999</v>
      </c>
      <c r="L26" s="71">
        <v>2521.4732419000002</v>
      </c>
      <c r="M26" s="1"/>
      <c r="N26" s="1"/>
      <c r="O26" s="1"/>
      <c r="P26" s="1"/>
      <c r="Q26" s="1"/>
      <c r="R26" s="1"/>
      <c r="S26" s="1"/>
      <c r="T26" s="1"/>
    </row>
    <row r="27" spans="1:20" ht="15.75" customHeight="1">
      <c r="A27" s="1"/>
      <c r="B27" s="15" t="s">
        <v>29</v>
      </c>
      <c r="C27" s="17">
        <v>6634</v>
      </c>
      <c r="D27" s="17">
        <v>100</v>
      </c>
      <c r="E27" s="17">
        <v>10500</v>
      </c>
      <c r="F27" s="17">
        <v>4.2850000000000001</v>
      </c>
      <c r="G27" s="17">
        <v>318.99179229999999</v>
      </c>
      <c r="H27" s="17">
        <v>2032400</v>
      </c>
      <c r="I27" s="17">
        <v>1664988</v>
      </c>
      <c r="J27" s="17">
        <v>980684</v>
      </c>
      <c r="K27" s="17">
        <v>72354.244470300007</v>
      </c>
      <c r="L27" s="71">
        <v>11901.4546128</v>
      </c>
      <c r="M27" s="1"/>
      <c r="N27" s="1"/>
      <c r="O27" s="1"/>
      <c r="P27" s="1"/>
      <c r="Q27" s="1"/>
      <c r="R27" s="1"/>
      <c r="S27" s="1"/>
      <c r="T27" s="1"/>
    </row>
    <row r="28" spans="1:20" ht="15.75" customHeight="1">
      <c r="A28" s="1"/>
      <c r="B28" s="15" t="s">
        <v>30</v>
      </c>
      <c r="C28" s="17">
        <v>7467</v>
      </c>
      <c r="D28" s="17">
        <v>433</v>
      </c>
      <c r="E28" s="17">
        <v>14232</v>
      </c>
      <c r="F28" s="17">
        <v>26.519919999999999</v>
      </c>
      <c r="G28" s="17">
        <v>324.82173999999998</v>
      </c>
      <c r="H28" s="17">
        <v>757717</v>
      </c>
      <c r="I28" s="17">
        <v>285378</v>
      </c>
      <c r="J28" s="17">
        <v>310404</v>
      </c>
      <c r="K28" s="17">
        <v>15293.199479999999</v>
      </c>
      <c r="L28" s="71">
        <v>6601.1645600000002</v>
      </c>
      <c r="M28" s="1"/>
      <c r="N28" s="1"/>
      <c r="O28" s="1"/>
      <c r="P28" s="1"/>
      <c r="Q28" s="1"/>
      <c r="R28" s="1"/>
      <c r="S28" s="1"/>
      <c r="T28" s="1"/>
    </row>
    <row r="29" spans="1:20" ht="15.75" customHeight="1">
      <c r="A29" s="1"/>
      <c r="B29" s="15" t="s">
        <v>31</v>
      </c>
      <c r="C29" s="17">
        <v>6091</v>
      </c>
      <c r="D29" s="17">
        <v>470</v>
      </c>
      <c r="E29" s="17">
        <v>15451</v>
      </c>
      <c r="F29" s="17">
        <v>5.2643300000000002</v>
      </c>
      <c r="G29" s="17">
        <v>305.88118020000002</v>
      </c>
      <c r="H29" s="17">
        <v>480979</v>
      </c>
      <c r="I29" s="17">
        <v>393463</v>
      </c>
      <c r="J29" s="17">
        <v>216407</v>
      </c>
      <c r="K29" s="17">
        <v>13058.2893145</v>
      </c>
      <c r="L29" s="71">
        <v>2845.3423348000001</v>
      </c>
      <c r="M29" s="1"/>
      <c r="N29" s="1"/>
      <c r="O29" s="1"/>
      <c r="P29" s="1"/>
      <c r="Q29" s="1"/>
      <c r="R29" s="1"/>
      <c r="S29" s="1"/>
      <c r="T29" s="1"/>
    </row>
    <row r="30" spans="1:20" ht="15.75" customHeight="1">
      <c r="A30" s="1"/>
      <c r="B30" s="15" t="s">
        <v>32</v>
      </c>
      <c r="C30" s="17">
        <v>0</v>
      </c>
      <c r="D30" s="17">
        <v>0</v>
      </c>
      <c r="E30" s="17">
        <v>0</v>
      </c>
      <c r="F30" s="17">
        <v>0</v>
      </c>
      <c r="G30" s="17">
        <v>0</v>
      </c>
      <c r="H30" s="17">
        <v>7706663</v>
      </c>
      <c r="I30" s="17">
        <v>5704079</v>
      </c>
      <c r="J30" s="17">
        <v>3793015</v>
      </c>
      <c r="K30" s="17">
        <v>280686.36534999998</v>
      </c>
      <c r="L30" s="71">
        <v>52022.318500000001</v>
      </c>
      <c r="M30" s="1"/>
      <c r="N30" s="1"/>
      <c r="O30" s="1"/>
      <c r="P30" s="1"/>
      <c r="Q30" s="1"/>
      <c r="R30" s="1"/>
      <c r="S30" s="1"/>
      <c r="T30" s="1"/>
    </row>
    <row r="31" spans="1:20" ht="15.75" customHeight="1">
      <c r="A31" s="1"/>
      <c r="B31" s="15" t="s">
        <v>33</v>
      </c>
      <c r="C31" s="17">
        <v>14485661</v>
      </c>
      <c r="D31" s="17">
        <v>86492</v>
      </c>
      <c r="E31" s="17">
        <v>29797170</v>
      </c>
      <c r="F31" s="17">
        <v>5308.7017999999998</v>
      </c>
      <c r="G31" s="17">
        <v>1002950.68669</v>
      </c>
      <c r="H31" s="17">
        <v>32322118</v>
      </c>
      <c r="I31" s="17">
        <v>24819190</v>
      </c>
      <c r="J31" s="17">
        <v>26795567</v>
      </c>
      <c r="K31" s="17">
        <v>1327961.4331100001</v>
      </c>
      <c r="L31" s="71">
        <v>458287.93528999999</v>
      </c>
      <c r="M31" s="1"/>
      <c r="N31" s="1"/>
      <c r="O31" s="1"/>
      <c r="P31" s="1"/>
      <c r="Q31" s="1"/>
      <c r="R31" s="1"/>
      <c r="S31" s="1"/>
      <c r="T31" s="1"/>
    </row>
    <row r="32" spans="1:20" ht="15.75" customHeight="1">
      <c r="A32" s="1"/>
      <c r="B32" s="15" t="s">
        <v>34</v>
      </c>
      <c r="C32" s="17">
        <v>9091370</v>
      </c>
      <c r="D32" s="17">
        <v>8341</v>
      </c>
      <c r="E32" s="17">
        <v>16490491</v>
      </c>
      <c r="F32" s="17">
        <v>388.50063</v>
      </c>
      <c r="G32" s="17">
        <v>425549.80566000001</v>
      </c>
      <c r="H32" s="17">
        <v>46443663</v>
      </c>
      <c r="I32" s="17">
        <v>18342856</v>
      </c>
      <c r="J32" s="17">
        <v>19468240</v>
      </c>
      <c r="K32" s="17">
        <v>981564.02379000001</v>
      </c>
      <c r="L32" s="71">
        <v>323544.90710999997</v>
      </c>
      <c r="M32" s="1"/>
      <c r="N32" s="1"/>
      <c r="O32" s="1"/>
      <c r="P32" s="1"/>
      <c r="Q32" s="1"/>
      <c r="R32" s="1"/>
      <c r="S32" s="1"/>
      <c r="T32" s="1"/>
    </row>
    <row r="33" spans="1:20" ht="15.75" customHeight="1">
      <c r="A33" s="1"/>
      <c r="B33" s="15" t="s">
        <v>35</v>
      </c>
      <c r="C33" s="17">
        <v>0</v>
      </c>
      <c r="D33" s="17">
        <v>0</v>
      </c>
      <c r="E33" s="17">
        <v>0</v>
      </c>
      <c r="F33" s="17">
        <v>0</v>
      </c>
      <c r="G33" s="17">
        <v>0</v>
      </c>
      <c r="H33" s="17">
        <v>2140992</v>
      </c>
      <c r="I33" s="17">
        <v>1618343</v>
      </c>
      <c r="J33" s="17">
        <v>985768</v>
      </c>
      <c r="K33" s="17">
        <v>64965.480989999996</v>
      </c>
      <c r="L33" s="71">
        <v>10632.543600200001</v>
      </c>
      <c r="M33" s="1"/>
      <c r="N33" s="1"/>
      <c r="O33" s="1"/>
      <c r="P33" s="1"/>
      <c r="Q33" s="1"/>
      <c r="R33" s="1"/>
      <c r="S33" s="1"/>
      <c r="T33" s="1"/>
    </row>
    <row r="34" spans="1:20" ht="15.75" customHeight="1">
      <c r="A34" s="1"/>
      <c r="B34" s="15" t="s">
        <v>36</v>
      </c>
      <c r="C34" s="17">
        <v>1339774</v>
      </c>
      <c r="D34" s="17">
        <v>7950</v>
      </c>
      <c r="E34" s="17">
        <v>2001547</v>
      </c>
      <c r="F34" s="17">
        <v>427.09663</v>
      </c>
      <c r="G34" s="17">
        <v>102608.68885999999</v>
      </c>
      <c r="H34" s="17">
        <v>5607875</v>
      </c>
      <c r="I34" s="17">
        <v>2703608</v>
      </c>
      <c r="J34" s="17">
        <v>1773588</v>
      </c>
      <c r="K34" s="17">
        <v>111499.0001108</v>
      </c>
      <c r="L34" s="71">
        <v>30648.210739999999</v>
      </c>
      <c r="M34" s="1"/>
      <c r="N34" s="1"/>
      <c r="O34" s="1"/>
      <c r="P34" s="1"/>
      <c r="Q34" s="1"/>
      <c r="R34" s="1"/>
      <c r="S34" s="1"/>
      <c r="T34" s="1"/>
    </row>
    <row r="35" spans="1:20" ht="15.75" customHeight="1">
      <c r="A35" s="1"/>
      <c r="B35" s="15" t="s">
        <v>37</v>
      </c>
      <c r="C35" s="17">
        <v>73322</v>
      </c>
      <c r="D35" s="17">
        <v>3468</v>
      </c>
      <c r="E35" s="17">
        <v>167913</v>
      </c>
      <c r="F35" s="17">
        <v>143.435</v>
      </c>
      <c r="G35" s="17">
        <v>4837.910406</v>
      </c>
      <c r="H35" s="17">
        <v>4230620</v>
      </c>
      <c r="I35" s="17">
        <v>4365205</v>
      </c>
      <c r="J35" s="17">
        <v>1906480</v>
      </c>
      <c r="K35" s="17">
        <v>242536.40552999999</v>
      </c>
      <c r="L35" s="71">
        <v>16470.416454599999</v>
      </c>
      <c r="M35" s="1"/>
      <c r="N35" s="1"/>
      <c r="O35" s="1"/>
      <c r="P35" s="1"/>
      <c r="Q35" s="1"/>
      <c r="R35" s="1"/>
      <c r="S35" s="1"/>
      <c r="T35" s="1"/>
    </row>
    <row r="36" spans="1:20" ht="15.75" customHeight="1">
      <c r="A36" s="1"/>
      <c r="B36" s="15" t="s">
        <v>38</v>
      </c>
      <c r="C36" s="17">
        <v>0</v>
      </c>
      <c r="D36" s="17">
        <v>0</v>
      </c>
      <c r="E36" s="17">
        <v>0</v>
      </c>
      <c r="F36" s="17">
        <v>0</v>
      </c>
      <c r="G36" s="17">
        <v>0</v>
      </c>
      <c r="H36" s="17">
        <v>4722741</v>
      </c>
      <c r="I36" s="17">
        <v>3279424</v>
      </c>
      <c r="J36" s="17">
        <v>2185935</v>
      </c>
      <c r="K36" s="17">
        <v>130166.51671</v>
      </c>
      <c r="L36" s="71">
        <v>25956.203109999999</v>
      </c>
      <c r="M36" s="1"/>
      <c r="N36" s="1"/>
      <c r="O36" s="1"/>
      <c r="P36" s="1"/>
      <c r="Q36" s="1"/>
      <c r="R36" s="1"/>
      <c r="S36" s="1"/>
      <c r="T36" s="1"/>
    </row>
    <row r="37" spans="1:20" ht="15.75" customHeight="1">
      <c r="A37" s="1"/>
      <c r="B37" s="15" t="s">
        <v>39</v>
      </c>
      <c r="C37" s="17">
        <v>2850</v>
      </c>
      <c r="D37" s="17">
        <v>129</v>
      </c>
      <c r="E37" s="17">
        <v>7035</v>
      </c>
      <c r="F37" s="17">
        <v>4.9870000000000001</v>
      </c>
      <c r="G37" s="17">
        <v>451.73410999999999</v>
      </c>
      <c r="H37" s="17">
        <v>3976509</v>
      </c>
      <c r="I37" s="17">
        <v>3558909</v>
      </c>
      <c r="J37" s="17">
        <v>1910358</v>
      </c>
      <c r="K37" s="17">
        <v>157574.11611</v>
      </c>
      <c r="L37" s="71">
        <v>28376.264169999999</v>
      </c>
      <c r="M37" s="1"/>
      <c r="N37" s="1"/>
      <c r="O37" s="1"/>
      <c r="P37" s="1"/>
      <c r="Q37" s="1"/>
      <c r="R37" s="1"/>
      <c r="S37" s="1"/>
      <c r="T37" s="1"/>
    </row>
    <row r="38" spans="1:20" ht="15.75" customHeight="1">
      <c r="A38" s="1"/>
      <c r="B38" s="15" t="s">
        <v>40</v>
      </c>
      <c r="C38" s="17">
        <v>2321597</v>
      </c>
      <c r="D38" s="17">
        <v>640</v>
      </c>
      <c r="E38" s="17">
        <v>3144602</v>
      </c>
      <c r="F38" s="17">
        <v>43.208355999999995</v>
      </c>
      <c r="G38" s="17">
        <v>95454.978485300002</v>
      </c>
      <c r="H38" s="17">
        <v>15126300</v>
      </c>
      <c r="I38" s="17">
        <v>5058885</v>
      </c>
      <c r="J38" s="17">
        <v>6262209</v>
      </c>
      <c r="K38" s="17">
        <v>202287.12862900001</v>
      </c>
      <c r="L38" s="71">
        <v>88056.083357799929</v>
      </c>
      <c r="M38" s="1"/>
      <c r="N38" s="1"/>
      <c r="O38" s="1"/>
      <c r="P38" s="1"/>
      <c r="Q38" s="1"/>
      <c r="R38" s="1"/>
      <c r="S38" s="1"/>
      <c r="T38" s="1"/>
    </row>
    <row r="39" spans="1:20" ht="15.75" customHeight="1">
      <c r="A39" s="1"/>
      <c r="B39" s="15" t="s">
        <v>41</v>
      </c>
      <c r="C39" s="17">
        <v>2608889</v>
      </c>
      <c r="D39" s="17">
        <v>756</v>
      </c>
      <c r="E39" s="17">
        <v>4349162</v>
      </c>
      <c r="F39" s="17">
        <v>25.523746899999999</v>
      </c>
      <c r="G39" s="17">
        <v>155609.49251499999</v>
      </c>
      <c r="H39" s="17">
        <v>968077</v>
      </c>
      <c r="I39" s="17">
        <v>424836</v>
      </c>
      <c r="J39" s="17">
        <v>364868</v>
      </c>
      <c r="K39" s="17">
        <v>16687.433922</v>
      </c>
      <c r="L39" s="71">
        <v>4911.9965929999998</v>
      </c>
      <c r="M39" s="1"/>
      <c r="N39" s="1"/>
      <c r="O39" s="1"/>
      <c r="P39" s="1"/>
      <c r="Q39" s="1"/>
      <c r="R39" s="1"/>
      <c r="S39" s="1"/>
      <c r="T39" s="1"/>
    </row>
    <row r="40" spans="1:20" ht="15.75" customHeight="1">
      <c r="A40" s="1"/>
      <c r="B40" s="15" t="s">
        <v>42</v>
      </c>
      <c r="C40" s="17">
        <v>0</v>
      </c>
      <c r="D40" s="17">
        <v>0</v>
      </c>
      <c r="E40" s="17">
        <v>0</v>
      </c>
      <c r="F40" s="17">
        <v>0</v>
      </c>
      <c r="G40" s="17">
        <v>0</v>
      </c>
      <c r="H40" s="17">
        <v>3231612</v>
      </c>
      <c r="I40" s="17">
        <v>2142960</v>
      </c>
      <c r="J40" s="17">
        <v>1544453</v>
      </c>
      <c r="K40" s="17">
        <v>92108.170491199984</v>
      </c>
      <c r="L40" s="71">
        <v>21921.99192</v>
      </c>
      <c r="M40" s="1"/>
      <c r="N40" s="1"/>
      <c r="O40" s="1"/>
      <c r="P40" s="1"/>
      <c r="Q40" s="1"/>
      <c r="R40" s="1"/>
      <c r="S40" s="1"/>
      <c r="T40" s="1"/>
    </row>
    <row r="41" spans="1:20" ht="15.75" customHeight="1">
      <c r="A41" s="1"/>
      <c r="B41" s="15" t="s">
        <v>43</v>
      </c>
      <c r="C41" s="17">
        <v>28959</v>
      </c>
      <c r="D41" s="17">
        <v>1725</v>
      </c>
      <c r="E41" s="17">
        <v>37585</v>
      </c>
      <c r="F41" s="17">
        <v>65.626999999999995</v>
      </c>
      <c r="G41" s="17">
        <v>1363.3560500000001</v>
      </c>
      <c r="H41" s="17">
        <v>1784446</v>
      </c>
      <c r="I41" s="17">
        <v>4330652</v>
      </c>
      <c r="J41" s="17">
        <v>606855</v>
      </c>
      <c r="K41" s="17">
        <v>174984.67066999999</v>
      </c>
      <c r="L41" s="71">
        <v>7629.572126</v>
      </c>
      <c r="M41" s="1"/>
      <c r="N41" s="1"/>
      <c r="O41" s="1"/>
      <c r="P41" s="1"/>
      <c r="Q41" s="1"/>
      <c r="R41" s="1"/>
      <c r="S41" s="1"/>
      <c r="T41" s="1"/>
    </row>
    <row r="42" spans="1:20" ht="15.75" customHeight="1">
      <c r="A42" s="1"/>
      <c r="B42" s="15" t="s">
        <v>44</v>
      </c>
      <c r="C42" s="17">
        <v>0</v>
      </c>
      <c r="D42" s="17">
        <v>0</v>
      </c>
      <c r="E42" s="17">
        <v>0</v>
      </c>
      <c r="F42" s="17">
        <v>0</v>
      </c>
      <c r="G42" s="17">
        <v>0</v>
      </c>
      <c r="H42" s="17">
        <v>1402418</v>
      </c>
      <c r="I42" s="17">
        <v>589287</v>
      </c>
      <c r="J42" s="17">
        <v>239990</v>
      </c>
      <c r="K42" s="17">
        <v>25429.695927600002</v>
      </c>
      <c r="L42" s="71">
        <v>3316.6245088999999</v>
      </c>
      <c r="M42" s="1"/>
      <c r="N42" s="1"/>
      <c r="O42" s="1"/>
      <c r="P42" s="1"/>
      <c r="Q42" s="1"/>
      <c r="R42" s="1"/>
      <c r="S42" s="1"/>
      <c r="T42" s="1"/>
    </row>
    <row r="43" spans="1:20" ht="15.75" customHeight="1">
      <c r="A43" s="1"/>
      <c r="B43" s="15" t="s">
        <v>45</v>
      </c>
      <c r="C43" s="17">
        <v>858269</v>
      </c>
      <c r="D43" s="17">
        <v>5154</v>
      </c>
      <c r="E43" s="17">
        <v>955180</v>
      </c>
      <c r="F43" s="17">
        <v>220.78036850000001</v>
      </c>
      <c r="G43" s="17">
        <v>28353.991862300001</v>
      </c>
      <c r="H43" s="17">
        <v>2903959</v>
      </c>
      <c r="I43" s="17">
        <v>1153743</v>
      </c>
      <c r="J43" s="17">
        <v>1208038</v>
      </c>
      <c r="K43" s="17">
        <v>50391.647255599994</v>
      </c>
      <c r="L43" s="71">
        <v>19452.281188000001</v>
      </c>
      <c r="M43" s="1"/>
      <c r="N43" s="1"/>
      <c r="O43" s="1"/>
      <c r="P43" s="1"/>
      <c r="Q43" s="1"/>
      <c r="R43" s="1"/>
      <c r="S43" s="1"/>
      <c r="T43" s="1"/>
    </row>
    <row r="44" spans="1:20" ht="15.75" customHeight="1">
      <c r="A44" s="1"/>
      <c r="B44" s="21" t="s">
        <v>90</v>
      </c>
      <c r="C44" s="3"/>
      <c r="D44" s="3"/>
      <c r="E44" s="3"/>
      <c r="F44" s="3"/>
      <c r="G44" s="3"/>
      <c r="H44" s="3"/>
      <c r="I44" s="3"/>
      <c r="J44" s="3"/>
      <c r="K44" s="3"/>
      <c r="L44" s="69"/>
      <c r="M44" s="1"/>
      <c r="N44" s="1"/>
      <c r="O44" s="1"/>
      <c r="P44" s="1"/>
      <c r="Q44" s="1"/>
      <c r="R44" s="1"/>
      <c r="S44" s="1"/>
      <c r="T44" s="1"/>
    </row>
    <row r="45" spans="1:20" ht="15.75" customHeight="1">
      <c r="A45" s="1"/>
      <c r="B45" s="15" t="s">
        <v>46</v>
      </c>
      <c r="C45" s="17">
        <v>1658151</v>
      </c>
      <c r="D45" s="17">
        <v>1165</v>
      </c>
      <c r="E45" s="17">
        <v>3494396</v>
      </c>
      <c r="F45" s="17">
        <v>92.162999999999997</v>
      </c>
      <c r="G45" s="17">
        <v>142565.95201000001</v>
      </c>
      <c r="H45" s="17">
        <v>0</v>
      </c>
      <c r="I45" s="17">
        <v>0</v>
      </c>
      <c r="J45" s="17">
        <v>0</v>
      </c>
      <c r="K45" s="17">
        <v>0</v>
      </c>
      <c r="L45" s="71">
        <v>0</v>
      </c>
      <c r="M45" s="1"/>
      <c r="N45" s="1"/>
      <c r="O45" s="1"/>
      <c r="P45" s="1"/>
      <c r="Q45" s="1"/>
      <c r="R45" s="1"/>
      <c r="S45" s="1"/>
      <c r="T45" s="1"/>
    </row>
    <row r="46" spans="1:20" ht="15.75" customHeight="1">
      <c r="A46" s="1"/>
      <c r="B46" s="15" t="s">
        <v>47</v>
      </c>
      <c r="C46" s="17">
        <v>27450</v>
      </c>
      <c r="D46" s="17">
        <v>0</v>
      </c>
      <c r="E46" s="17">
        <v>5589</v>
      </c>
      <c r="F46" s="17">
        <v>0</v>
      </c>
      <c r="G46" s="17">
        <v>429.05128139999999</v>
      </c>
      <c r="H46" s="17">
        <v>0</v>
      </c>
      <c r="I46" s="17">
        <v>0</v>
      </c>
      <c r="J46" s="17">
        <v>0</v>
      </c>
      <c r="K46" s="17">
        <v>0</v>
      </c>
      <c r="L46" s="71">
        <v>0</v>
      </c>
      <c r="M46" s="1"/>
      <c r="N46" s="1"/>
      <c r="O46" s="1"/>
      <c r="P46" s="1"/>
      <c r="Q46" s="1"/>
      <c r="R46" s="1"/>
      <c r="S46" s="1"/>
      <c r="T46" s="1"/>
    </row>
    <row r="47" spans="1:20" ht="15.75" customHeight="1">
      <c r="A47" s="1"/>
      <c r="B47" s="15" t="s">
        <v>48</v>
      </c>
      <c r="C47" s="17">
        <v>0</v>
      </c>
      <c r="D47" s="17">
        <v>0</v>
      </c>
      <c r="E47" s="17">
        <v>0</v>
      </c>
      <c r="F47" s="17">
        <v>0</v>
      </c>
      <c r="G47" s="17">
        <v>0</v>
      </c>
      <c r="H47" s="17">
        <v>2207</v>
      </c>
      <c r="I47" s="17">
        <v>32</v>
      </c>
      <c r="J47" s="17">
        <v>84</v>
      </c>
      <c r="K47" s="17">
        <v>1.1539999999999999</v>
      </c>
      <c r="L47" s="71">
        <v>5.4992344999999991</v>
      </c>
      <c r="M47" s="1"/>
      <c r="N47" s="1"/>
      <c r="O47" s="1"/>
      <c r="P47" s="1"/>
      <c r="Q47" s="1"/>
      <c r="R47" s="1"/>
      <c r="S47" s="1"/>
      <c r="T47" s="1"/>
    </row>
    <row r="48" spans="1:20" ht="15.75" customHeight="1">
      <c r="A48" s="1"/>
      <c r="B48" s="15" t="s">
        <v>49</v>
      </c>
      <c r="C48" s="17">
        <v>2751483</v>
      </c>
      <c r="D48" s="17">
        <v>9725</v>
      </c>
      <c r="E48" s="17">
        <v>8150602</v>
      </c>
      <c r="F48" s="17">
        <v>558.16899999999998</v>
      </c>
      <c r="G48" s="17">
        <v>212215.79928539996</v>
      </c>
      <c r="H48" s="17">
        <v>1683725</v>
      </c>
      <c r="I48" s="17">
        <v>904371</v>
      </c>
      <c r="J48" s="17">
        <v>2160152</v>
      </c>
      <c r="K48" s="17">
        <v>44473.667150000001</v>
      </c>
      <c r="L48" s="71">
        <v>36954.6798987</v>
      </c>
      <c r="M48" s="1"/>
      <c r="N48" s="1"/>
      <c r="O48" s="1"/>
      <c r="P48" s="1"/>
      <c r="Q48" s="1"/>
      <c r="R48" s="1"/>
      <c r="S48" s="1"/>
      <c r="T48" s="1"/>
    </row>
    <row r="49" spans="1:20" ht="15.75" customHeight="1">
      <c r="A49" s="1"/>
      <c r="B49" s="15" t="s">
        <v>50</v>
      </c>
      <c r="C49" s="17">
        <v>0</v>
      </c>
      <c r="D49" s="17">
        <v>0</v>
      </c>
      <c r="E49" s="17">
        <v>0</v>
      </c>
      <c r="F49" s="17">
        <v>0</v>
      </c>
      <c r="G49" s="17">
        <v>0</v>
      </c>
      <c r="H49" s="17">
        <v>1429796</v>
      </c>
      <c r="I49" s="17">
        <v>513970</v>
      </c>
      <c r="J49" s="17">
        <v>651208</v>
      </c>
      <c r="K49" s="17">
        <v>14780.66539</v>
      </c>
      <c r="L49" s="71">
        <v>6115.5074000000004</v>
      </c>
      <c r="M49" s="1"/>
      <c r="N49" s="1"/>
      <c r="O49" s="1"/>
      <c r="P49" s="1"/>
      <c r="Q49" s="1"/>
      <c r="R49" s="1"/>
      <c r="S49" s="1"/>
      <c r="T49" s="1"/>
    </row>
    <row r="50" spans="1:20" ht="15.75" customHeight="1">
      <c r="A50" s="1"/>
      <c r="B50" s="15" t="s">
        <v>51</v>
      </c>
      <c r="C50" s="17">
        <v>0</v>
      </c>
      <c r="D50" s="17">
        <v>0</v>
      </c>
      <c r="E50" s="17">
        <v>0</v>
      </c>
      <c r="F50" s="17">
        <v>0</v>
      </c>
      <c r="G50" s="17">
        <v>0</v>
      </c>
      <c r="H50" s="17">
        <v>126463</v>
      </c>
      <c r="I50" s="17">
        <v>40193</v>
      </c>
      <c r="J50" s="17">
        <v>91876</v>
      </c>
      <c r="K50" s="17">
        <v>2227.1476699999998</v>
      </c>
      <c r="L50" s="71">
        <v>1596.9726800000001</v>
      </c>
      <c r="M50" s="1"/>
      <c r="N50" s="1"/>
      <c r="O50" s="1"/>
      <c r="P50" s="1"/>
      <c r="Q50" s="1"/>
      <c r="R50" s="1"/>
      <c r="S50" s="1"/>
      <c r="T50" s="1"/>
    </row>
    <row r="51" spans="1:20" ht="15.75" customHeight="1">
      <c r="A51" s="1"/>
      <c r="B51" s="15" t="s">
        <v>52</v>
      </c>
      <c r="C51" s="17">
        <v>870316</v>
      </c>
      <c r="D51" s="17">
        <v>1234</v>
      </c>
      <c r="E51" s="17">
        <v>1173276</v>
      </c>
      <c r="F51" s="17">
        <v>92.961757300000002</v>
      </c>
      <c r="G51" s="17">
        <v>44730.369972600005</v>
      </c>
      <c r="H51" s="17">
        <v>481119</v>
      </c>
      <c r="I51" s="17">
        <v>213428</v>
      </c>
      <c r="J51" s="17">
        <v>223600</v>
      </c>
      <c r="K51" s="17">
        <v>11360.163753699999</v>
      </c>
      <c r="L51" s="71">
        <v>6988.9877358000003</v>
      </c>
      <c r="M51" s="1"/>
      <c r="N51" s="1"/>
      <c r="O51" s="1"/>
      <c r="P51" s="1"/>
      <c r="Q51" s="1"/>
      <c r="R51" s="1"/>
      <c r="S51" s="1"/>
      <c r="T51" s="1"/>
    </row>
    <row r="52" spans="1:20" ht="15.75" customHeight="1">
      <c r="A52" s="1" t="s">
        <v>109</v>
      </c>
      <c r="B52" s="15" t="s">
        <v>53</v>
      </c>
      <c r="C52" s="17">
        <v>1426222</v>
      </c>
      <c r="D52" s="17">
        <v>2034</v>
      </c>
      <c r="E52" s="17">
        <v>2141876</v>
      </c>
      <c r="F52" s="17">
        <v>130.66318000000001</v>
      </c>
      <c r="G52" s="17">
        <v>54815.119469999998</v>
      </c>
      <c r="H52" s="17">
        <v>986772</v>
      </c>
      <c r="I52" s="17">
        <v>810071</v>
      </c>
      <c r="J52" s="17">
        <v>1299943</v>
      </c>
      <c r="K52" s="17">
        <v>34801.883880000001</v>
      </c>
      <c r="L52" s="71">
        <v>20273.355100000001</v>
      </c>
      <c r="M52" s="1"/>
      <c r="N52" s="1"/>
      <c r="O52" s="1"/>
      <c r="P52" s="1"/>
      <c r="Q52" s="1"/>
      <c r="R52" s="1"/>
      <c r="S52" s="1"/>
      <c r="T52" s="1"/>
    </row>
    <row r="53" spans="1:20" ht="12.75" customHeight="1">
      <c r="A53" s="1"/>
      <c r="B53" s="21" t="s">
        <v>91</v>
      </c>
      <c r="C53" s="3"/>
      <c r="D53" s="3"/>
      <c r="E53" s="3"/>
      <c r="F53" s="3"/>
      <c r="G53" s="3"/>
      <c r="H53" s="3"/>
      <c r="I53" s="3"/>
      <c r="J53" s="3"/>
      <c r="K53" s="3"/>
      <c r="L53" s="69"/>
      <c r="M53" s="1"/>
      <c r="N53" s="1"/>
      <c r="O53" s="1"/>
      <c r="P53" s="1"/>
      <c r="Q53" s="1"/>
      <c r="R53" s="1"/>
      <c r="S53" s="1"/>
      <c r="T53" s="1"/>
    </row>
    <row r="54" spans="1:20" ht="12.75" customHeight="1">
      <c r="A54" s="1"/>
      <c r="B54" s="15" t="s">
        <v>54</v>
      </c>
      <c r="C54" s="17">
        <v>0</v>
      </c>
      <c r="D54" s="17">
        <v>0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71">
        <v>0</v>
      </c>
      <c r="M54" s="1"/>
      <c r="N54" s="1"/>
      <c r="O54" s="1"/>
      <c r="P54" s="1"/>
      <c r="Q54" s="1"/>
      <c r="R54" s="1"/>
      <c r="S54" s="1"/>
      <c r="T54" s="1"/>
    </row>
    <row r="55" spans="1:20" ht="15.75" customHeight="1">
      <c r="A55" s="1"/>
      <c r="B55" s="15" t="s">
        <v>55</v>
      </c>
      <c r="C55" s="17">
        <v>0</v>
      </c>
      <c r="D55" s="17">
        <v>0</v>
      </c>
      <c r="E55" s="17">
        <v>0</v>
      </c>
      <c r="F55" s="17">
        <v>0</v>
      </c>
      <c r="G55" s="17">
        <v>0</v>
      </c>
      <c r="H55" s="17">
        <v>1272938</v>
      </c>
      <c r="I55" s="17">
        <v>0</v>
      </c>
      <c r="J55" s="17">
        <v>240799</v>
      </c>
      <c r="K55" s="17">
        <v>0</v>
      </c>
      <c r="L55" s="71">
        <v>1483.75621</v>
      </c>
      <c r="M55" s="1"/>
      <c r="N55" s="1"/>
      <c r="O55" s="1"/>
      <c r="P55" s="1"/>
      <c r="Q55" s="1"/>
      <c r="R55" s="1"/>
      <c r="S55" s="1"/>
      <c r="T55" s="1"/>
    </row>
    <row r="56" spans="1:20" ht="12" customHeight="1">
      <c r="A56" s="1"/>
      <c r="B56" s="15" t="s">
        <v>56</v>
      </c>
      <c r="C56" s="17">
        <v>0</v>
      </c>
      <c r="D56" s="17">
        <v>0</v>
      </c>
      <c r="E56" s="17">
        <v>0</v>
      </c>
      <c r="F56" s="17">
        <v>0</v>
      </c>
      <c r="G56" s="17">
        <v>0</v>
      </c>
      <c r="H56" s="17">
        <v>1262143</v>
      </c>
      <c r="I56" s="17">
        <v>222105</v>
      </c>
      <c r="J56" s="17">
        <v>138773</v>
      </c>
      <c r="K56" s="17">
        <v>6562.62345</v>
      </c>
      <c r="L56" s="71">
        <v>1291.2685100000001</v>
      </c>
      <c r="M56" s="1"/>
      <c r="N56" s="1"/>
      <c r="O56" s="1"/>
      <c r="P56" s="1"/>
      <c r="Q56" s="1"/>
      <c r="R56" s="1"/>
      <c r="S56" s="1"/>
      <c r="T56" s="1"/>
    </row>
    <row r="57" spans="1:20" ht="12.75" customHeight="1">
      <c r="A57" s="1"/>
      <c r="B57" s="15" t="s">
        <v>57</v>
      </c>
      <c r="C57" s="17">
        <v>0</v>
      </c>
      <c r="D57" s="17">
        <v>0</v>
      </c>
      <c r="E57" s="17">
        <v>0</v>
      </c>
      <c r="F57" s="17">
        <v>0</v>
      </c>
      <c r="G57" s="17">
        <v>0</v>
      </c>
      <c r="H57" s="17">
        <v>30</v>
      </c>
      <c r="I57" s="17">
        <v>0</v>
      </c>
      <c r="J57" s="17">
        <v>0</v>
      </c>
      <c r="K57" s="17">
        <v>0</v>
      </c>
      <c r="L57" s="71">
        <v>0</v>
      </c>
      <c r="M57" s="1"/>
      <c r="N57" s="1"/>
      <c r="O57" s="1"/>
      <c r="P57" s="1"/>
      <c r="Q57" s="1"/>
      <c r="R57" s="1"/>
      <c r="S57" s="1"/>
      <c r="T57" s="1"/>
    </row>
    <row r="58" spans="1:20" ht="12.75" customHeight="1">
      <c r="A58" s="1"/>
      <c r="B58" s="15" t="s">
        <v>111</v>
      </c>
      <c r="C58" s="17">
        <v>0</v>
      </c>
      <c r="D58" s="17">
        <v>0</v>
      </c>
      <c r="E58" s="17">
        <v>0</v>
      </c>
      <c r="F58" s="17">
        <v>0</v>
      </c>
      <c r="G58" s="17">
        <v>0</v>
      </c>
      <c r="H58" s="17">
        <v>0</v>
      </c>
      <c r="I58" s="17">
        <v>0</v>
      </c>
      <c r="J58" s="17">
        <v>0</v>
      </c>
      <c r="K58" s="17">
        <v>0</v>
      </c>
      <c r="L58" s="71">
        <v>0</v>
      </c>
      <c r="M58" s="1"/>
      <c r="N58" s="1"/>
      <c r="O58" s="1"/>
      <c r="P58" s="1"/>
      <c r="Q58" s="1"/>
      <c r="R58" s="1"/>
      <c r="S58" s="1"/>
      <c r="T58" s="1"/>
    </row>
    <row r="59" spans="1:20" ht="12.75" customHeight="1">
      <c r="A59" s="1"/>
      <c r="B59" s="15" t="s">
        <v>59</v>
      </c>
      <c r="C59" s="17">
        <v>0</v>
      </c>
      <c r="D59" s="17">
        <v>0</v>
      </c>
      <c r="E59" s="17">
        <v>0</v>
      </c>
      <c r="F59" s="17">
        <v>0</v>
      </c>
      <c r="G59" s="17">
        <v>0</v>
      </c>
      <c r="H59" s="17">
        <v>31357</v>
      </c>
      <c r="I59" s="17">
        <v>13</v>
      </c>
      <c r="J59" s="17">
        <v>3291</v>
      </c>
      <c r="K59" s="17">
        <v>0.15</v>
      </c>
      <c r="L59" s="71">
        <v>12.960599999999999</v>
      </c>
      <c r="M59" s="1"/>
      <c r="N59" s="1"/>
      <c r="O59" s="1"/>
      <c r="P59" s="1"/>
      <c r="Q59" s="1"/>
      <c r="R59" s="1"/>
      <c r="S59" s="1"/>
      <c r="T59" s="1"/>
    </row>
    <row r="60" spans="1:20" ht="12.75" customHeight="1">
      <c r="A60" s="1"/>
      <c r="B60" s="15" t="s">
        <v>60</v>
      </c>
      <c r="C60" s="17">
        <v>0</v>
      </c>
      <c r="D60" s="17">
        <v>0</v>
      </c>
      <c r="E60" s="17">
        <v>0</v>
      </c>
      <c r="F60" s="17">
        <v>0</v>
      </c>
      <c r="G60" s="17">
        <v>0</v>
      </c>
      <c r="H60" s="17">
        <v>58146754</v>
      </c>
      <c r="I60" s="17">
        <v>1420843</v>
      </c>
      <c r="J60" s="17">
        <v>1610885</v>
      </c>
      <c r="K60" s="17">
        <v>44702.256569999998</v>
      </c>
      <c r="L60" s="71">
        <v>13564.487719999999</v>
      </c>
      <c r="M60" s="1"/>
      <c r="N60" s="1"/>
      <c r="O60" s="1"/>
      <c r="P60" s="1"/>
      <c r="Q60" s="1"/>
      <c r="R60" s="1"/>
      <c r="S60" s="1"/>
      <c r="T60" s="1"/>
    </row>
    <row r="61" spans="1:20" ht="15.75" customHeight="1">
      <c r="A61" s="1"/>
      <c r="B61" s="21" t="s">
        <v>92</v>
      </c>
      <c r="C61" s="3"/>
      <c r="D61" s="3"/>
      <c r="E61" s="3"/>
      <c r="F61" s="3"/>
      <c r="G61" s="3"/>
      <c r="H61" s="3"/>
      <c r="I61" s="3"/>
      <c r="J61" s="3"/>
      <c r="K61" s="3"/>
      <c r="L61" s="69"/>
      <c r="M61" s="1"/>
      <c r="N61" s="1"/>
      <c r="O61" s="1"/>
      <c r="P61" s="1"/>
      <c r="Q61" s="1"/>
      <c r="R61" s="1"/>
      <c r="S61" s="1"/>
      <c r="T61" s="1"/>
    </row>
    <row r="62" spans="1:20" ht="12.75" customHeight="1">
      <c r="A62" s="1"/>
      <c r="B62" s="15" t="s">
        <v>61</v>
      </c>
      <c r="C62" s="17">
        <v>0</v>
      </c>
      <c r="D62" s="17">
        <v>0</v>
      </c>
      <c r="E62" s="17">
        <v>0</v>
      </c>
      <c r="F62" s="17">
        <v>0</v>
      </c>
      <c r="G62" s="17">
        <v>0</v>
      </c>
      <c r="H62" s="17">
        <v>1310582</v>
      </c>
      <c r="I62" s="17">
        <v>349960</v>
      </c>
      <c r="J62" s="17">
        <v>213667</v>
      </c>
      <c r="K62" s="17">
        <v>20603.311140000002</v>
      </c>
      <c r="L62" s="71">
        <v>4285.1092900000003</v>
      </c>
      <c r="M62" s="1"/>
      <c r="N62" s="1"/>
      <c r="O62" s="1"/>
      <c r="P62" s="1"/>
      <c r="Q62" s="1"/>
      <c r="R62" s="1"/>
      <c r="S62" s="1"/>
      <c r="T62" s="1"/>
    </row>
    <row r="63" spans="1:20" ht="12.75" customHeight="1">
      <c r="A63" s="1"/>
      <c r="B63" s="15" t="s">
        <v>62</v>
      </c>
      <c r="C63" s="17">
        <v>0</v>
      </c>
      <c r="D63" s="17">
        <v>0</v>
      </c>
      <c r="E63" s="17">
        <v>0</v>
      </c>
      <c r="F63" s="17">
        <v>0</v>
      </c>
      <c r="G63" s="17">
        <v>0</v>
      </c>
      <c r="H63" s="17">
        <v>127941</v>
      </c>
      <c r="I63" s="17">
        <v>63236</v>
      </c>
      <c r="J63" s="17">
        <v>55091</v>
      </c>
      <c r="K63" s="17">
        <v>3113.8962200000001</v>
      </c>
      <c r="L63" s="71">
        <v>900.97026870000002</v>
      </c>
      <c r="M63" s="1"/>
      <c r="N63" s="1"/>
      <c r="O63" s="1"/>
      <c r="P63" s="1"/>
      <c r="Q63" s="1"/>
      <c r="R63" s="1"/>
      <c r="S63" s="1"/>
      <c r="T63" s="1"/>
    </row>
    <row r="64" spans="1:20" ht="12.75" customHeight="1">
      <c r="A64" s="1"/>
      <c r="B64" s="15" t="s">
        <v>63</v>
      </c>
      <c r="C64" s="17">
        <v>0</v>
      </c>
      <c r="D64" s="17">
        <v>0</v>
      </c>
      <c r="E64" s="17">
        <v>0</v>
      </c>
      <c r="F64" s="17">
        <v>0</v>
      </c>
      <c r="G64" s="17">
        <v>0</v>
      </c>
      <c r="H64" s="17">
        <v>2283278</v>
      </c>
      <c r="I64" s="17">
        <v>304136</v>
      </c>
      <c r="J64" s="17">
        <v>38976</v>
      </c>
      <c r="K64" s="17">
        <v>8698.0435600000019</v>
      </c>
      <c r="L64" s="71">
        <v>346.10000630000002</v>
      </c>
      <c r="M64" s="1"/>
      <c r="N64" s="1"/>
      <c r="O64" s="1"/>
      <c r="P64" s="1"/>
      <c r="Q64" s="1"/>
      <c r="R64" s="1"/>
      <c r="S64" s="1"/>
      <c r="T64" s="1"/>
    </row>
    <row r="65" spans="1:20" ht="12.75" customHeight="1">
      <c r="A65" s="1"/>
      <c r="B65" s="15" t="s">
        <v>64</v>
      </c>
      <c r="C65" s="17">
        <v>0</v>
      </c>
      <c r="D65" s="17">
        <v>0</v>
      </c>
      <c r="E65" s="17">
        <v>0</v>
      </c>
      <c r="F65" s="17">
        <v>0</v>
      </c>
      <c r="G65" s="17">
        <v>0</v>
      </c>
      <c r="H65" s="17">
        <v>709108</v>
      </c>
      <c r="I65" s="17">
        <v>574165</v>
      </c>
      <c r="J65" s="17">
        <v>99813</v>
      </c>
      <c r="K65" s="17">
        <v>11926.144</v>
      </c>
      <c r="L65" s="71">
        <v>1859.1076499999999</v>
      </c>
      <c r="M65" s="1"/>
      <c r="N65" s="1"/>
      <c r="O65" s="1"/>
      <c r="P65" s="1"/>
      <c r="Q65" s="1"/>
      <c r="R65" s="1"/>
      <c r="S65" s="1"/>
      <c r="T65" s="1"/>
    </row>
    <row r="66" spans="1:20" ht="12.75" customHeight="1">
      <c r="A66" s="1"/>
      <c r="B66" s="15" t="s">
        <v>65</v>
      </c>
      <c r="C66" s="17">
        <v>0</v>
      </c>
      <c r="D66" s="17">
        <v>0</v>
      </c>
      <c r="E66" s="17">
        <v>0</v>
      </c>
      <c r="F66" s="17">
        <v>0</v>
      </c>
      <c r="G66" s="17">
        <v>0</v>
      </c>
      <c r="H66" s="17">
        <v>3113989</v>
      </c>
      <c r="I66" s="17">
        <v>261694</v>
      </c>
      <c r="J66" s="17">
        <v>122113</v>
      </c>
      <c r="K66" s="17">
        <v>9617.76728</v>
      </c>
      <c r="L66" s="71">
        <v>1072.1952844</v>
      </c>
      <c r="M66" s="1"/>
      <c r="N66" s="1"/>
      <c r="O66" s="1"/>
      <c r="P66" s="1"/>
      <c r="Q66" s="1"/>
      <c r="R66" s="1"/>
      <c r="S66" s="1"/>
      <c r="T66" s="1"/>
    </row>
    <row r="67" spans="1:20" ht="12.75" customHeight="1">
      <c r="A67" s="1"/>
      <c r="B67" s="15" t="s">
        <v>66</v>
      </c>
      <c r="C67" s="17">
        <v>0</v>
      </c>
      <c r="D67" s="17">
        <v>0</v>
      </c>
      <c r="E67" s="17">
        <v>0</v>
      </c>
      <c r="F67" s="17">
        <v>0</v>
      </c>
      <c r="G67" s="17">
        <v>0</v>
      </c>
      <c r="H67" s="17">
        <v>1381552</v>
      </c>
      <c r="I67" s="17">
        <v>97395</v>
      </c>
      <c r="J67" s="17">
        <v>49900</v>
      </c>
      <c r="K67" s="17">
        <v>3072.7505000000001</v>
      </c>
      <c r="L67" s="71">
        <v>498.89704</v>
      </c>
      <c r="M67" s="1"/>
      <c r="N67" s="1"/>
      <c r="O67" s="1"/>
      <c r="P67" s="1"/>
      <c r="Q67" s="1"/>
      <c r="R67" s="1"/>
      <c r="S67" s="1"/>
      <c r="T67" s="1"/>
    </row>
    <row r="68" spans="1:20" ht="12.75" customHeight="1">
      <c r="A68" s="1"/>
      <c r="B68" s="15" t="s">
        <v>67</v>
      </c>
      <c r="C68" s="17">
        <v>0</v>
      </c>
      <c r="D68" s="17">
        <v>0</v>
      </c>
      <c r="E68" s="17">
        <v>0</v>
      </c>
      <c r="F68" s="17">
        <v>0</v>
      </c>
      <c r="G68" s="17">
        <v>0</v>
      </c>
      <c r="H68" s="17">
        <v>167972</v>
      </c>
      <c r="I68" s="17">
        <v>19373</v>
      </c>
      <c r="J68" s="17">
        <v>17398</v>
      </c>
      <c r="K68" s="17">
        <v>774.06825000000003</v>
      </c>
      <c r="L68" s="71">
        <v>120.60393500000001</v>
      </c>
      <c r="M68" s="1"/>
      <c r="N68" s="1"/>
      <c r="O68" s="1"/>
      <c r="P68" s="1"/>
      <c r="Q68" s="1"/>
      <c r="R68" s="1"/>
      <c r="S68" s="1"/>
      <c r="T68" s="1"/>
    </row>
    <row r="69" spans="1:20" ht="12.75" customHeight="1">
      <c r="A69" s="1"/>
      <c r="B69" s="15" t="s">
        <v>68</v>
      </c>
      <c r="C69" s="17">
        <v>0</v>
      </c>
      <c r="D69" s="17">
        <v>0</v>
      </c>
      <c r="E69" s="17">
        <v>0</v>
      </c>
      <c r="F69" s="17">
        <v>0</v>
      </c>
      <c r="G69" s="17">
        <v>0</v>
      </c>
      <c r="H69" s="17">
        <v>56026</v>
      </c>
      <c r="I69" s="17">
        <v>25233</v>
      </c>
      <c r="J69" s="17">
        <v>22710</v>
      </c>
      <c r="K69" s="17">
        <v>780.34742000000006</v>
      </c>
      <c r="L69" s="71">
        <v>331.24774000000002</v>
      </c>
      <c r="M69" s="1"/>
      <c r="N69" s="1"/>
      <c r="O69" s="1"/>
      <c r="P69" s="1"/>
      <c r="Q69" s="1"/>
      <c r="R69" s="1"/>
      <c r="S69" s="1"/>
      <c r="T69" s="1"/>
    </row>
    <row r="70" spans="1:20" ht="12" customHeight="1">
      <c r="A70" s="1"/>
      <c r="B70" s="15" t="s">
        <v>69</v>
      </c>
      <c r="C70" s="17">
        <v>0</v>
      </c>
      <c r="D70" s="17">
        <v>0</v>
      </c>
      <c r="E70" s="17">
        <v>0</v>
      </c>
      <c r="F70" s="17">
        <v>0</v>
      </c>
      <c r="G70" s="17">
        <v>0</v>
      </c>
      <c r="H70" s="17">
        <v>5371092</v>
      </c>
      <c r="I70" s="17">
        <v>929175</v>
      </c>
      <c r="J70" s="17">
        <v>316036</v>
      </c>
      <c r="K70" s="17">
        <v>25827.75088</v>
      </c>
      <c r="L70" s="71">
        <v>3024.7346499999999</v>
      </c>
      <c r="M70" s="1"/>
      <c r="N70" s="1"/>
      <c r="O70" s="1"/>
      <c r="P70" s="1"/>
      <c r="Q70" s="1"/>
      <c r="R70" s="1"/>
      <c r="S70" s="1"/>
      <c r="T70" s="1"/>
    </row>
    <row r="71" spans="1:20" ht="12.75" customHeight="1">
      <c r="A71" s="1"/>
      <c r="B71" s="15" t="s">
        <v>70</v>
      </c>
      <c r="C71" s="17">
        <v>0</v>
      </c>
      <c r="D71" s="17">
        <v>0</v>
      </c>
      <c r="E71" s="17">
        <v>0</v>
      </c>
      <c r="F71" s="17">
        <v>0</v>
      </c>
      <c r="G71" s="17">
        <v>0</v>
      </c>
      <c r="H71" s="17">
        <v>399125</v>
      </c>
      <c r="I71" s="17">
        <v>90081</v>
      </c>
      <c r="J71" s="17">
        <v>30717</v>
      </c>
      <c r="K71" s="17">
        <v>2791.1672100000001</v>
      </c>
      <c r="L71" s="71">
        <v>300.63396</v>
      </c>
      <c r="M71" s="23"/>
      <c r="N71" s="23"/>
      <c r="O71" s="23"/>
      <c r="P71" s="23"/>
      <c r="Q71" s="23"/>
      <c r="R71" s="23"/>
      <c r="S71" s="23"/>
      <c r="T71" s="23"/>
    </row>
    <row r="72" spans="1:20" ht="12.75" customHeight="1">
      <c r="A72" s="23"/>
      <c r="B72" s="42" t="s">
        <v>71</v>
      </c>
      <c r="C72" s="43">
        <v>57179899</v>
      </c>
      <c r="D72" s="43">
        <v>276473</v>
      </c>
      <c r="E72" s="43">
        <v>103129469</v>
      </c>
      <c r="F72" s="43">
        <v>14155.414686699996</v>
      </c>
      <c r="G72" s="43">
        <v>3227086.2589381002</v>
      </c>
      <c r="H72" s="43">
        <v>835349120</v>
      </c>
      <c r="I72" s="43">
        <v>407105514</v>
      </c>
      <c r="J72" s="43">
        <v>268563775</v>
      </c>
      <c r="K72" s="43">
        <v>19576126.782021493</v>
      </c>
      <c r="L72" s="94">
        <v>3762155.2422782998</v>
      </c>
      <c r="M72" s="1"/>
      <c r="N72" s="1"/>
      <c r="O72" s="1"/>
      <c r="P72" s="1"/>
      <c r="Q72" s="1"/>
      <c r="R72" s="1"/>
      <c r="S72" s="1"/>
      <c r="T72" s="1"/>
    </row>
    <row r="73" spans="1:20" ht="15.75" customHeight="1">
      <c r="A73" s="1"/>
      <c r="B73" s="129"/>
      <c r="C73" s="123"/>
      <c r="D73" s="123"/>
      <c r="E73" s="123"/>
      <c r="F73" s="123"/>
      <c r="G73" s="123"/>
      <c r="H73" s="123"/>
      <c r="I73" s="123"/>
      <c r="J73" s="123"/>
      <c r="K73" s="123"/>
      <c r="L73" s="124"/>
      <c r="M73" s="1"/>
      <c r="N73" s="1"/>
      <c r="O73" s="1"/>
      <c r="P73" s="1"/>
      <c r="Q73" s="1"/>
      <c r="R73" s="1"/>
      <c r="S73" s="1"/>
      <c r="T73" s="1"/>
    </row>
    <row r="74" spans="1:20" ht="15.75" customHeight="1">
      <c r="A74" s="47">
        <v>1</v>
      </c>
      <c r="B74" s="128" t="s">
        <v>72</v>
      </c>
      <c r="C74" s="123"/>
      <c r="D74" s="123"/>
      <c r="E74" s="123"/>
      <c r="F74" s="123"/>
      <c r="G74" s="123"/>
      <c r="H74" s="123"/>
      <c r="I74" s="123"/>
      <c r="J74" s="123"/>
      <c r="K74" s="123"/>
      <c r="L74" s="124"/>
      <c r="M74" s="1"/>
      <c r="N74" s="1"/>
      <c r="O74" s="1"/>
      <c r="P74" s="1"/>
      <c r="Q74" s="1"/>
      <c r="R74" s="1"/>
      <c r="S74" s="1"/>
      <c r="T74" s="1"/>
    </row>
    <row r="75" spans="1:20" ht="15.75" customHeight="1">
      <c r="A75" s="47">
        <v>2</v>
      </c>
      <c r="B75" s="128" t="s">
        <v>73</v>
      </c>
      <c r="C75" s="123"/>
      <c r="D75" s="123"/>
      <c r="E75" s="123"/>
      <c r="F75" s="123"/>
      <c r="G75" s="123"/>
      <c r="H75" s="123"/>
      <c r="I75" s="123"/>
      <c r="J75" s="123"/>
      <c r="K75" s="123"/>
      <c r="L75" s="124"/>
      <c r="M75" s="1"/>
      <c r="N75" s="1"/>
      <c r="O75" s="1"/>
      <c r="P75" s="1"/>
      <c r="Q75" s="1"/>
      <c r="R75" s="1"/>
      <c r="S75" s="1"/>
      <c r="T75" s="1"/>
    </row>
    <row r="76" spans="1:20" ht="15.75" customHeight="1">
      <c r="A76" s="47">
        <v>3</v>
      </c>
      <c r="B76" s="128" t="s">
        <v>74</v>
      </c>
      <c r="C76" s="123"/>
      <c r="D76" s="123"/>
      <c r="E76" s="123"/>
      <c r="F76" s="123"/>
      <c r="G76" s="123"/>
      <c r="H76" s="123"/>
      <c r="I76" s="123"/>
      <c r="J76" s="123"/>
      <c r="K76" s="123"/>
      <c r="L76" s="124"/>
      <c r="M76" s="1"/>
      <c r="N76" s="1"/>
      <c r="O76" s="1"/>
      <c r="P76" s="1"/>
      <c r="Q76" s="1"/>
      <c r="R76" s="1"/>
      <c r="S76" s="1"/>
      <c r="T76" s="1"/>
    </row>
    <row r="77" spans="1:20" ht="15.75" customHeight="1">
      <c r="A77" s="47">
        <v>4</v>
      </c>
      <c r="B77" s="128" t="s">
        <v>75</v>
      </c>
      <c r="C77" s="123"/>
      <c r="D77" s="123"/>
      <c r="E77" s="123"/>
      <c r="F77" s="123"/>
      <c r="G77" s="123"/>
      <c r="H77" s="123"/>
      <c r="I77" s="123"/>
      <c r="J77" s="123"/>
      <c r="K77" s="123"/>
      <c r="L77" s="124"/>
      <c r="M77" s="1"/>
      <c r="N77" s="1"/>
      <c r="O77" s="1"/>
      <c r="P77" s="1"/>
      <c r="Q77" s="1"/>
      <c r="R77" s="1"/>
      <c r="S77" s="1"/>
      <c r="T77" s="1"/>
    </row>
    <row r="78" spans="1:20" ht="15.75" customHeight="1">
      <c r="A78" s="47">
        <v>5</v>
      </c>
      <c r="B78" s="128" t="s">
        <v>112</v>
      </c>
      <c r="C78" s="123"/>
      <c r="D78" s="123"/>
      <c r="E78" s="123"/>
      <c r="F78" s="123"/>
      <c r="G78" s="123"/>
      <c r="H78" s="123"/>
      <c r="I78" s="123"/>
      <c r="J78" s="123"/>
      <c r="K78" s="123"/>
      <c r="L78" s="124"/>
      <c r="M78" s="1"/>
      <c r="N78" s="1"/>
      <c r="O78" s="1"/>
      <c r="P78" s="1"/>
      <c r="Q78" s="1"/>
      <c r="R78" s="1"/>
      <c r="S78" s="1"/>
      <c r="T78" s="1"/>
    </row>
    <row r="79" spans="1:20" ht="12.75" customHeight="1">
      <c r="A79" s="47">
        <v>6</v>
      </c>
      <c r="B79" s="128" t="s">
        <v>113</v>
      </c>
      <c r="C79" s="123"/>
      <c r="D79" s="123"/>
      <c r="E79" s="123"/>
      <c r="F79" s="123"/>
      <c r="G79" s="123"/>
      <c r="H79" s="123"/>
      <c r="I79" s="123"/>
      <c r="J79" s="123"/>
      <c r="K79" s="123"/>
      <c r="L79" s="124"/>
      <c r="M79" s="1"/>
      <c r="N79" s="1"/>
      <c r="O79" s="1"/>
      <c r="P79" s="1"/>
      <c r="Q79" s="1"/>
      <c r="R79" s="1"/>
      <c r="S79" s="1"/>
      <c r="T79" s="1"/>
    </row>
    <row r="80" spans="1:20" ht="12.75" customHeight="1">
      <c r="A80" s="47">
        <v>7</v>
      </c>
      <c r="B80" s="128" t="s">
        <v>76</v>
      </c>
      <c r="C80" s="123"/>
      <c r="D80" s="123"/>
      <c r="E80" s="123"/>
      <c r="F80" s="123"/>
      <c r="G80" s="123"/>
      <c r="H80" s="123"/>
      <c r="I80" s="123"/>
      <c r="J80" s="123"/>
      <c r="K80" s="123"/>
      <c r="L80" s="124"/>
      <c r="M80" s="1"/>
      <c r="N80" s="1"/>
      <c r="O80" s="1"/>
      <c r="P80" s="1"/>
      <c r="Q80" s="1"/>
      <c r="R80" s="1"/>
      <c r="S80" s="1"/>
      <c r="T80" s="1"/>
    </row>
    <row r="81" spans="1:20" ht="12.75" customHeight="1">
      <c r="A81" s="47">
        <v>8</v>
      </c>
      <c r="B81" s="128" t="s">
        <v>77</v>
      </c>
      <c r="C81" s="123"/>
      <c r="D81" s="123"/>
      <c r="E81" s="123"/>
      <c r="F81" s="123"/>
      <c r="G81" s="123"/>
      <c r="H81" s="123"/>
      <c r="I81" s="123"/>
      <c r="J81" s="123"/>
      <c r="K81" s="123"/>
      <c r="L81" s="124"/>
      <c r="M81" s="1"/>
      <c r="N81" s="1"/>
      <c r="O81" s="1"/>
      <c r="P81" s="1"/>
      <c r="Q81" s="1"/>
      <c r="R81" s="1"/>
      <c r="S81" s="1"/>
      <c r="T81" s="1"/>
    </row>
    <row r="82" spans="1:20" ht="12.75" customHeight="1">
      <c r="A82" s="47">
        <v>9</v>
      </c>
      <c r="B82" s="128" t="s">
        <v>78</v>
      </c>
      <c r="C82" s="123"/>
      <c r="D82" s="123"/>
      <c r="E82" s="123"/>
      <c r="F82" s="123"/>
      <c r="G82" s="123"/>
      <c r="H82" s="123"/>
      <c r="I82" s="123"/>
      <c r="J82" s="123"/>
      <c r="K82" s="123"/>
      <c r="L82" s="124"/>
      <c r="M82" s="1"/>
      <c r="N82" s="1"/>
      <c r="O82" s="1"/>
      <c r="P82" s="1"/>
      <c r="Q82" s="1"/>
      <c r="R82" s="1"/>
      <c r="S82" s="1"/>
      <c r="T82" s="1"/>
    </row>
    <row r="83" spans="1:20" ht="12.75" customHeight="1">
      <c r="A83" s="47">
        <v>10</v>
      </c>
      <c r="B83" s="128" t="s">
        <v>79</v>
      </c>
      <c r="C83" s="123"/>
      <c r="D83" s="123"/>
      <c r="E83" s="123"/>
      <c r="F83" s="123"/>
      <c r="G83" s="123"/>
      <c r="H83" s="123"/>
      <c r="I83" s="123"/>
      <c r="J83" s="123"/>
      <c r="K83" s="123"/>
      <c r="L83" s="124"/>
      <c r="M83" s="1"/>
      <c r="N83" s="1"/>
      <c r="O83" s="1"/>
      <c r="P83" s="1"/>
      <c r="Q83" s="1"/>
      <c r="R83" s="1"/>
      <c r="S83" s="1"/>
      <c r="T83" s="1"/>
    </row>
    <row r="84" spans="1:20" ht="12.75" customHeight="1">
      <c r="A84" s="47">
        <v>11</v>
      </c>
      <c r="B84" s="128" t="s">
        <v>80</v>
      </c>
      <c r="C84" s="123"/>
      <c r="D84" s="123"/>
      <c r="E84" s="123"/>
      <c r="F84" s="123"/>
      <c r="G84" s="123"/>
      <c r="H84" s="123"/>
      <c r="I84" s="123"/>
      <c r="J84" s="123"/>
      <c r="K84" s="123"/>
      <c r="L84" s="124"/>
      <c r="M84" s="1"/>
      <c r="N84" s="1"/>
      <c r="O84" s="1"/>
      <c r="P84" s="1"/>
      <c r="Q84" s="1"/>
      <c r="R84" s="1"/>
      <c r="S84" s="1"/>
      <c r="T84" s="1"/>
    </row>
    <row r="85" spans="1:20" ht="12.75" customHeight="1">
      <c r="A85" s="47">
        <v>12</v>
      </c>
      <c r="B85" s="128" t="s">
        <v>81</v>
      </c>
      <c r="C85" s="123"/>
      <c r="D85" s="123"/>
      <c r="E85" s="123"/>
      <c r="F85" s="123"/>
      <c r="G85" s="123"/>
      <c r="H85" s="123"/>
      <c r="I85" s="123"/>
      <c r="J85" s="123"/>
      <c r="K85" s="123"/>
      <c r="L85" s="124"/>
      <c r="M85" s="1"/>
      <c r="N85" s="1"/>
      <c r="O85" s="1"/>
      <c r="P85" s="1"/>
      <c r="Q85" s="1"/>
      <c r="R85" s="1"/>
      <c r="S85" s="1"/>
      <c r="T85" s="1"/>
    </row>
    <row r="86" spans="1:20" ht="12.75" customHeight="1">
      <c r="A86" s="47">
        <v>13</v>
      </c>
      <c r="B86" s="128" t="s">
        <v>82</v>
      </c>
      <c r="C86" s="123"/>
      <c r="D86" s="123"/>
      <c r="E86" s="123"/>
      <c r="F86" s="123"/>
      <c r="G86" s="123"/>
      <c r="H86" s="123"/>
      <c r="I86" s="123"/>
      <c r="J86" s="123"/>
      <c r="K86" s="123"/>
      <c r="L86" s="124"/>
      <c r="M86" s="1"/>
      <c r="N86" s="1"/>
      <c r="O86" s="1"/>
      <c r="P86" s="1"/>
      <c r="Q86" s="1"/>
      <c r="R86" s="1"/>
      <c r="S86" s="1"/>
      <c r="T86" s="1"/>
    </row>
    <row r="87" spans="1:20" ht="12.75" customHeight="1">
      <c r="A87" s="47">
        <v>14</v>
      </c>
      <c r="B87" s="128" t="s">
        <v>83</v>
      </c>
      <c r="C87" s="123"/>
      <c r="D87" s="123"/>
      <c r="E87" s="123"/>
      <c r="F87" s="123"/>
      <c r="G87" s="123"/>
      <c r="H87" s="123"/>
      <c r="I87" s="123"/>
      <c r="J87" s="123"/>
      <c r="K87" s="123"/>
      <c r="L87" s="124"/>
      <c r="M87" s="1"/>
      <c r="N87" s="1"/>
      <c r="O87" s="1"/>
      <c r="P87" s="1"/>
      <c r="Q87" s="1"/>
      <c r="R87" s="1"/>
      <c r="S87" s="1"/>
      <c r="T87" s="1"/>
    </row>
    <row r="88" spans="1:20" ht="12.75" customHeight="1">
      <c r="A88" s="47">
        <v>15</v>
      </c>
      <c r="B88" s="128" t="s">
        <v>84</v>
      </c>
      <c r="C88" s="123"/>
      <c r="D88" s="123"/>
      <c r="E88" s="123"/>
      <c r="F88" s="123"/>
      <c r="G88" s="123"/>
      <c r="H88" s="123"/>
      <c r="I88" s="123"/>
      <c r="J88" s="123"/>
      <c r="K88" s="123"/>
      <c r="L88" s="124"/>
      <c r="M88" s="1"/>
      <c r="N88" s="1"/>
      <c r="O88" s="1"/>
      <c r="P88" s="1"/>
      <c r="Q88" s="1"/>
      <c r="R88" s="1"/>
      <c r="S88" s="1"/>
      <c r="T88" s="1"/>
    </row>
    <row r="89" spans="1:20" ht="15.75" customHeight="1">
      <c r="A89" s="47">
        <v>16</v>
      </c>
      <c r="B89" s="128" t="s">
        <v>85</v>
      </c>
      <c r="C89" s="123"/>
      <c r="D89" s="123"/>
      <c r="E89" s="123"/>
      <c r="F89" s="123"/>
      <c r="G89" s="123"/>
      <c r="H89" s="123"/>
      <c r="I89" s="123"/>
      <c r="J89" s="123"/>
      <c r="K89" s="123"/>
      <c r="L89" s="124"/>
      <c r="M89" s="1"/>
      <c r="N89" s="1"/>
      <c r="O89" s="1"/>
      <c r="P89" s="1"/>
      <c r="Q89" s="1"/>
      <c r="R89" s="1"/>
      <c r="S89" s="1"/>
      <c r="T89" s="1"/>
    </row>
    <row r="90" spans="1:2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ht="15.75" customHeight="1">
      <c r="A92" s="1"/>
      <c r="B92" s="1"/>
      <c r="C92" s="1"/>
      <c r="D92" s="1"/>
      <c r="E92" s="1"/>
      <c r="F92" s="1"/>
      <c r="G92" s="1"/>
      <c r="H92" s="25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ht="15.75" customHeight="1">
      <c r="A95" s="1"/>
      <c r="B95" s="1"/>
      <c r="C95" s="1"/>
      <c r="D95" s="1"/>
      <c r="E95" s="1"/>
      <c r="F95" s="1"/>
      <c r="G95" s="1"/>
      <c r="H95" s="25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  <row r="1000" spans="1:2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</row>
    <row r="1001" spans="1:20" ht="1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</row>
  </sheetData>
  <mergeCells count="17">
    <mergeCell ref="B78:L78"/>
    <mergeCell ref="B73:L73"/>
    <mergeCell ref="B79:L79"/>
    <mergeCell ref="B80:L80"/>
    <mergeCell ref="B88:L88"/>
    <mergeCell ref="B74:L74"/>
    <mergeCell ref="B75:L75"/>
    <mergeCell ref="B76:L76"/>
    <mergeCell ref="B77:L77"/>
    <mergeCell ref="B89:L89"/>
    <mergeCell ref="B81:L81"/>
    <mergeCell ref="B82:L82"/>
    <mergeCell ref="B83:L83"/>
    <mergeCell ref="B84:L84"/>
    <mergeCell ref="B85:L85"/>
    <mergeCell ref="B86:L86"/>
    <mergeCell ref="B87:L87"/>
  </mergeCells>
  <pageMargins left="7.874015748031496E-2" right="0.11811023622047245" top="0.19685039370078741" bottom="0.11811023622047245" header="0" footer="0"/>
  <pageSetup paperSize="9" scale="80" orientation="landscape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1001"/>
  <sheetViews>
    <sheetView zoomScale="60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P14" sqref="P14"/>
    </sheetView>
  </sheetViews>
  <sheetFormatPr defaultColWidth="14.44140625" defaultRowHeight="15" customHeight="1"/>
  <cols>
    <col min="1" max="1" width="10.5546875" customWidth="1"/>
    <col min="2" max="2" width="41.6640625" customWidth="1"/>
    <col min="3" max="3" width="11.6640625" customWidth="1"/>
    <col min="4" max="7" width="11.44140625" customWidth="1"/>
    <col min="8" max="8" width="12" customWidth="1"/>
    <col min="9" max="12" width="11.44140625" customWidth="1"/>
    <col min="13" max="20" width="9.109375" customWidth="1"/>
  </cols>
  <sheetData>
    <row r="1" spans="1:20" ht="12.75" customHeight="1">
      <c r="A1" s="18"/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</row>
    <row r="2" spans="1:20" ht="12.75" customHeight="1">
      <c r="A2" s="18" t="s">
        <v>138</v>
      </c>
      <c r="B2" s="45" t="s">
        <v>139</v>
      </c>
      <c r="C2" s="3" t="s">
        <v>142</v>
      </c>
      <c r="D2" s="3" t="s">
        <v>143</v>
      </c>
      <c r="E2" s="3" t="s">
        <v>144</v>
      </c>
      <c r="F2" s="3" t="s">
        <v>145</v>
      </c>
      <c r="G2" s="3" t="s">
        <v>146</v>
      </c>
      <c r="H2" s="3" t="s">
        <v>147</v>
      </c>
      <c r="I2" s="3" t="s">
        <v>148</v>
      </c>
      <c r="J2" s="3" t="s">
        <v>149</v>
      </c>
      <c r="K2" s="3" t="s">
        <v>150</v>
      </c>
      <c r="L2" s="69" t="s">
        <v>151</v>
      </c>
      <c r="M2" s="18"/>
      <c r="N2" s="18"/>
      <c r="O2" s="18"/>
      <c r="P2" s="18"/>
      <c r="Q2" s="18"/>
      <c r="R2" s="18"/>
      <c r="S2" s="18"/>
      <c r="T2" s="18"/>
    </row>
    <row r="3" spans="1:20" ht="12.75" customHeight="1">
      <c r="A3" s="18"/>
      <c r="B3" s="45" t="s">
        <v>114</v>
      </c>
      <c r="C3" s="3"/>
      <c r="D3" s="3"/>
      <c r="E3" s="3"/>
      <c r="F3" s="3"/>
      <c r="G3" s="3"/>
      <c r="H3" s="3"/>
      <c r="I3" s="3"/>
      <c r="J3" s="3"/>
      <c r="K3" s="3"/>
      <c r="L3" s="69"/>
      <c r="M3" s="18"/>
      <c r="N3" s="18"/>
      <c r="O3" s="18"/>
      <c r="P3" s="18"/>
      <c r="Q3" s="18"/>
      <c r="R3" s="18"/>
      <c r="S3" s="18"/>
      <c r="T3" s="18"/>
    </row>
    <row r="4" spans="1:20" ht="43.5" customHeight="1">
      <c r="A4" s="18"/>
      <c r="B4" s="46" t="s">
        <v>2</v>
      </c>
      <c r="C4" s="45" t="s">
        <v>4</v>
      </c>
      <c r="D4" s="3"/>
      <c r="E4" s="3"/>
      <c r="F4" s="3"/>
      <c r="G4" s="4"/>
      <c r="H4" s="45" t="s">
        <v>5</v>
      </c>
      <c r="I4" s="3"/>
      <c r="J4" s="3"/>
      <c r="K4" s="3"/>
      <c r="L4" s="69"/>
      <c r="M4" s="18"/>
      <c r="N4" s="18"/>
      <c r="O4" s="18"/>
      <c r="P4" s="18"/>
      <c r="Q4" s="18"/>
      <c r="R4" s="18"/>
      <c r="S4" s="18"/>
      <c r="T4" s="18"/>
    </row>
    <row r="5" spans="1:20" ht="22.5" customHeight="1">
      <c r="A5" s="18"/>
      <c r="B5" s="8"/>
      <c r="C5" s="5" t="s">
        <v>152</v>
      </c>
      <c r="D5" s="7" t="s">
        <v>153</v>
      </c>
      <c r="E5" s="4" t="s">
        <v>154</v>
      </c>
      <c r="F5" s="9" t="s">
        <v>155</v>
      </c>
      <c r="G5" s="4" t="s">
        <v>156</v>
      </c>
      <c r="H5" s="5" t="s">
        <v>157</v>
      </c>
      <c r="I5" s="7" t="s">
        <v>158</v>
      </c>
      <c r="J5" s="4" t="s">
        <v>159</v>
      </c>
      <c r="K5" s="9" t="s">
        <v>160</v>
      </c>
      <c r="L5" s="69" t="s">
        <v>161</v>
      </c>
      <c r="M5" s="18"/>
      <c r="N5" s="18"/>
      <c r="O5" s="18"/>
      <c r="P5" s="18"/>
      <c r="Q5" s="18"/>
      <c r="R5" s="18"/>
      <c r="S5" s="18"/>
      <c r="T5" s="18"/>
    </row>
    <row r="6" spans="1:20" ht="12.75" customHeight="1">
      <c r="A6" s="18"/>
      <c r="B6" s="8"/>
      <c r="C6" s="10"/>
      <c r="D6" s="38" t="s">
        <v>6</v>
      </c>
      <c r="E6" s="38" t="s">
        <v>115</v>
      </c>
      <c r="F6" s="39" t="s">
        <v>6</v>
      </c>
      <c r="G6" s="39" t="s">
        <v>115</v>
      </c>
      <c r="H6" s="10"/>
      <c r="I6" s="38" t="s">
        <v>6</v>
      </c>
      <c r="J6" s="38" t="s">
        <v>115</v>
      </c>
      <c r="K6" s="40" t="s">
        <v>6</v>
      </c>
      <c r="L6" s="93" t="s">
        <v>115</v>
      </c>
      <c r="M6" s="18"/>
      <c r="N6" s="18"/>
      <c r="O6" s="18"/>
      <c r="P6" s="18"/>
      <c r="Q6" s="18"/>
      <c r="R6" s="18"/>
      <c r="S6" s="18"/>
      <c r="T6" s="18"/>
    </row>
    <row r="7" spans="1:20" ht="12.75" customHeight="1">
      <c r="A7" s="18"/>
      <c r="B7" s="10"/>
      <c r="C7" s="38">
        <v>7</v>
      </c>
      <c r="D7" s="38">
        <v>8</v>
      </c>
      <c r="E7" s="38">
        <v>9</v>
      </c>
      <c r="F7" s="38">
        <v>10</v>
      </c>
      <c r="G7" s="38">
        <v>11</v>
      </c>
      <c r="H7" s="38">
        <v>12</v>
      </c>
      <c r="I7" s="38">
        <v>13</v>
      </c>
      <c r="J7" s="38">
        <v>14</v>
      </c>
      <c r="K7" s="38">
        <v>15</v>
      </c>
      <c r="L7" s="95">
        <v>16</v>
      </c>
      <c r="M7" s="18"/>
      <c r="N7" s="18"/>
      <c r="O7" s="18"/>
      <c r="P7" s="18"/>
      <c r="Q7" s="18"/>
      <c r="R7" s="18"/>
      <c r="S7" s="18"/>
      <c r="T7" s="18"/>
    </row>
    <row r="8" spans="1:20" ht="12.75" customHeight="1">
      <c r="A8" s="18"/>
      <c r="B8" s="34" t="s">
        <v>87</v>
      </c>
      <c r="C8" s="69"/>
      <c r="D8" s="69"/>
      <c r="E8" s="69"/>
      <c r="F8" s="69"/>
      <c r="G8" s="69"/>
      <c r="H8" s="69"/>
      <c r="I8" s="69"/>
      <c r="J8" s="69"/>
      <c r="K8" s="69"/>
      <c r="L8" s="69"/>
      <c r="M8" s="18"/>
      <c r="N8" s="18"/>
      <c r="O8" s="18"/>
      <c r="P8" s="18"/>
      <c r="Q8" s="18"/>
      <c r="R8" s="18"/>
      <c r="S8" s="18"/>
      <c r="T8" s="18"/>
    </row>
    <row r="9" spans="1:20" ht="12.75" customHeight="1">
      <c r="A9" s="18"/>
      <c r="B9" s="34" t="s">
        <v>88</v>
      </c>
      <c r="C9" s="3"/>
      <c r="D9" s="3"/>
      <c r="E9" s="3"/>
      <c r="F9" s="3"/>
      <c r="G9" s="3"/>
      <c r="H9" s="3"/>
      <c r="I9" s="3"/>
      <c r="J9" s="3"/>
      <c r="K9" s="3"/>
      <c r="L9" s="69"/>
      <c r="M9" s="18"/>
      <c r="N9" s="18"/>
      <c r="O9" s="18"/>
      <c r="P9" s="18"/>
      <c r="Q9" s="18"/>
      <c r="R9" s="18"/>
      <c r="S9" s="18"/>
      <c r="T9" s="18"/>
    </row>
    <row r="10" spans="1:20" ht="12.75" customHeight="1">
      <c r="A10" s="18"/>
      <c r="B10" s="15" t="s">
        <v>9</v>
      </c>
      <c r="C10" s="30">
        <v>450146</v>
      </c>
      <c r="D10" s="30">
        <v>6055</v>
      </c>
      <c r="E10" s="30">
        <v>787148</v>
      </c>
      <c r="F10" s="30">
        <v>261.61099999999999</v>
      </c>
      <c r="G10" s="30">
        <v>19352.028600000001</v>
      </c>
      <c r="H10" s="30">
        <v>57863557</v>
      </c>
      <c r="I10" s="30">
        <v>24743567</v>
      </c>
      <c r="J10" s="30">
        <v>14155266</v>
      </c>
      <c r="K10" s="30">
        <v>1080246.1579199999</v>
      </c>
      <c r="L10" s="84">
        <v>203917.51989</v>
      </c>
      <c r="M10" s="18"/>
      <c r="N10" s="18"/>
      <c r="O10" s="18"/>
      <c r="P10" s="18"/>
      <c r="Q10" s="18"/>
      <c r="R10" s="18"/>
      <c r="S10" s="18"/>
      <c r="T10" s="18"/>
    </row>
    <row r="11" spans="1:20" ht="12.75" customHeight="1">
      <c r="A11" s="18"/>
      <c r="B11" s="15" t="s">
        <v>10</v>
      </c>
      <c r="C11" s="30">
        <v>163933</v>
      </c>
      <c r="D11" s="30">
        <v>7973</v>
      </c>
      <c r="E11" s="30">
        <v>325631</v>
      </c>
      <c r="F11" s="30">
        <v>439.5345921</v>
      </c>
      <c r="G11" s="30">
        <v>7203.6254976999999</v>
      </c>
      <c r="H11" s="30">
        <v>39420291</v>
      </c>
      <c r="I11" s="30">
        <v>15787875</v>
      </c>
      <c r="J11" s="30">
        <v>8391002</v>
      </c>
      <c r="K11" s="30">
        <v>607853.71273919998</v>
      </c>
      <c r="L11" s="84">
        <v>105431.39525320001</v>
      </c>
      <c r="M11" s="18"/>
      <c r="N11" s="18"/>
      <c r="O11" s="18"/>
      <c r="P11" s="18"/>
      <c r="Q11" s="18"/>
      <c r="R11" s="18"/>
      <c r="S11" s="18"/>
      <c r="T11" s="18"/>
    </row>
    <row r="12" spans="1:20" ht="12.75" customHeight="1">
      <c r="A12" s="18"/>
      <c r="B12" s="15" t="s">
        <v>11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7769901</v>
      </c>
      <c r="I12" s="30">
        <v>5577979</v>
      </c>
      <c r="J12" s="30">
        <v>3814282</v>
      </c>
      <c r="K12" s="30">
        <v>110193.15722969999</v>
      </c>
      <c r="L12" s="84">
        <v>45432.330999999998</v>
      </c>
      <c r="M12" s="18"/>
      <c r="N12" s="18"/>
      <c r="O12" s="18"/>
      <c r="P12" s="18"/>
      <c r="Q12" s="18"/>
      <c r="R12" s="18"/>
      <c r="S12" s="18"/>
      <c r="T12" s="18"/>
    </row>
    <row r="13" spans="1:20" ht="12.75" customHeight="1">
      <c r="A13" s="18"/>
      <c r="B13" s="15" t="s">
        <v>12</v>
      </c>
      <c r="C13" s="30">
        <v>577594</v>
      </c>
      <c r="D13" s="30">
        <v>39840</v>
      </c>
      <c r="E13" s="30">
        <v>770660</v>
      </c>
      <c r="F13" s="30">
        <v>1887.0795619</v>
      </c>
      <c r="G13" s="30">
        <v>18580.100313700001</v>
      </c>
      <c r="H13" s="30">
        <v>35086827</v>
      </c>
      <c r="I13" s="30">
        <v>27464468</v>
      </c>
      <c r="J13" s="30">
        <v>17363973</v>
      </c>
      <c r="K13" s="30">
        <v>1185687.1701263001</v>
      </c>
      <c r="L13" s="84">
        <v>215342.36316850001</v>
      </c>
      <c r="M13" s="18"/>
      <c r="N13" s="18"/>
      <c r="O13" s="18"/>
      <c r="P13" s="18"/>
      <c r="Q13" s="18"/>
      <c r="R13" s="18"/>
      <c r="S13" s="18"/>
      <c r="T13" s="18"/>
    </row>
    <row r="14" spans="1:20" ht="12.75" customHeight="1">
      <c r="A14" s="18"/>
      <c r="B14" s="15" t="s">
        <v>13</v>
      </c>
      <c r="C14" s="30">
        <v>69082</v>
      </c>
      <c r="D14" s="30">
        <v>866</v>
      </c>
      <c r="E14" s="30">
        <v>86270</v>
      </c>
      <c r="F14" s="30">
        <v>40.379484300000001</v>
      </c>
      <c r="G14" s="30">
        <v>1894.8460836000002</v>
      </c>
      <c r="H14" s="30">
        <v>24646217</v>
      </c>
      <c r="I14" s="30">
        <v>9683258</v>
      </c>
      <c r="J14" s="30">
        <v>4962168</v>
      </c>
      <c r="K14" s="30">
        <v>435114.97438000003</v>
      </c>
      <c r="L14" s="84">
        <v>75172.57594770001</v>
      </c>
      <c r="M14" s="18"/>
      <c r="N14" s="18"/>
      <c r="O14" s="18"/>
      <c r="P14" s="18"/>
      <c r="Q14" s="18"/>
      <c r="R14" s="18"/>
      <c r="S14" s="18"/>
      <c r="T14" s="18"/>
    </row>
    <row r="15" spans="1:20" ht="12.75" customHeight="1">
      <c r="A15" s="18"/>
      <c r="B15" s="15" t="s">
        <v>15</v>
      </c>
      <c r="C15" s="30">
        <v>103445</v>
      </c>
      <c r="D15" s="30">
        <v>2450</v>
      </c>
      <c r="E15" s="30">
        <v>126665</v>
      </c>
      <c r="F15" s="30">
        <v>147.06899999999999</v>
      </c>
      <c r="G15" s="30">
        <v>3006.9038297000002</v>
      </c>
      <c r="H15" s="30">
        <v>21824035</v>
      </c>
      <c r="I15" s="30">
        <v>17884773</v>
      </c>
      <c r="J15" s="30">
        <v>9204848</v>
      </c>
      <c r="K15" s="30">
        <v>784872.30579000001</v>
      </c>
      <c r="L15" s="84">
        <v>116334.720021</v>
      </c>
      <c r="M15" s="18"/>
      <c r="N15" s="18"/>
      <c r="O15" s="18"/>
      <c r="P15" s="18"/>
      <c r="Q15" s="18"/>
      <c r="R15" s="18"/>
      <c r="S15" s="18"/>
      <c r="T15" s="18"/>
    </row>
    <row r="16" spans="1:20" ht="12.75" customHeight="1">
      <c r="A16" s="18"/>
      <c r="B16" s="15" t="s">
        <v>16</v>
      </c>
      <c r="C16" s="30">
        <v>60237</v>
      </c>
      <c r="D16" s="30">
        <v>471</v>
      </c>
      <c r="E16" s="30">
        <v>62640</v>
      </c>
      <c r="F16" s="30">
        <v>20.184560000000001</v>
      </c>
      <c r="G16" s="30">
        <v>1140.58178</v>
      </c>
      <c r="H16" s="30">
        <v>18084291</v>
      </c>
      <c r="I16" s="30">
        <v>10796804</v>
      </c>
      <c r="J16" s="30">
        <v>4320875</v>
      </c>
      <c r="K16" s="30">
        <v>443393.10800000001</v>
      </c>
      <c r="L16" s="84">
        <v>58941.019249999998</v>
      </c>
      <c r="M16" s="18"/>
      <c r="N16" s="18"/>
      <c r="O16" s="18"/>
      <c r="P16" s="18"/>
      <c r="Q16" s="18"/>
      <c r="R16" s="18"/>
      <c r="S16" s="18"/>
      <c r="T16" s="18"/>
    </row>
    <row r="17" spans="1:20" ht="12.75" customHeight="1">
      <c r="A17" s="18"/>
      <c r="B17" s="15" t="s">
        <v>18</v>
      </c>
      <c r="C17" s="30">
        <v>0</v>
      </c>
      <c r="D17" s="30">
        <v>0</v>
      </c>
      <c r="E17" s="30">
        <v>0</v>
      </c>
      <c r="F17" s="30">
        <v>0</v>
      </c>
      <c r="G17" s="30">
        <v>0</v>
      </c>
      <c r="H17" s="30">
        <v>2783588</v>
      </c>
      <c r="I17" s="30">
        <v>1177292</v>
      </c>
      <c r="J17" s="30">
        <v>667395</v>
      </c>
      <c r="K17" s="30">
        <v>51076.04</v>
      </c>
      <c r="L17" s="84">
        <v>10646.8492123</v>
      </c>
      <c r="M17" s="18"/>
      <c r="N17" s="18"/>
      <c r="O17" s="18"/>
      <c r="P17" s="18"/>
      <c r="Q17" s="18"/>
      <c r="R17" s="18"/>
      <c r="S17" s="18"/>
      <c r="T17" s="18"/>
    </row>
    <row r="18" spans="1:20" ht="12.75" customHeight="1">
      <c r="A18" s="18"/>
      <c r="B18" s="15" t="s">
        <v>19</v>
      </c>
      <c r="C18" s="30">
        <v>355209</v>
      </c>
      <c r="D18" s="30">
        <v>2436</v>
      </c>
      <c r="E18" s="30">
        <v>467362</v>
      </c>
      <c r="F18" s="30">
        <v>66.019802999999996</v>
      </c>
      <c r="G18" s="30">
        <v>10785.753187799999</v>
      </c>
      <c r="H18" s="30">
        <v>42039174</v>
      </c>
      <c r="I18" s="30">
        <v>28272421</v>
      </c>
      <c r="J18" s="30">
        <v>15336537</v>
      </c>
      <c r="K18" s="30">
        <v>1365242.4402780998</v>
      </c>
      <c r="L18" s="84">
        <v>241812.8268716</v>
      </c>
      <c r="M18" s="18"/>
      <c r="N18" s="18"/>
      <c r="O18" s="18"/>
      <c r="P18" s="18"/>
      <c r="Q18" s="18"/>
      <c r="R18" s="18"/>
      <c r="S18" s="18"/>
      <c r="T18" s="18"/>
    </row>
    <row r="19" spans="1:20" ht="12.75" customHeight="1">
      <c r="A19" s="18"/>
      <c r="B19" s="15" t="s">
        <v>21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8740803</v>
      </c>
      <c r="I19" s="30">
        <v>5306765</v>
      </c>
      <c r="J19" s="30">
        <v>3174177</v>
      </c>
      <c r="K19" s="30">
        <v>225124.6906</v>
      </c>
      <c r="L19" s="84">
        <v>42763.536249999997</v>
      </c>
      <c r="M19" s="18"/>
      <c r="N19" s="18"/>
      <c r="O19" s="18"/>
      <c r="P19" s="18"/>
      <c r="Q19" s="18"/>
      <c r="R19" s="18"/>
      <c r="S19" s="18"/>
      <c r="T19" s="18"/>
    </row>
    <row r="20" spans="1:20" ht="12.75" customHeight="1">
      <c r="A20" s="18"/>
      <c r="B20" s="15" t="s">
        <v>22</v>
      </c>
      <c r="C20" s="30">
        <v>457201</v>
      </c>
      <c r="D20" s="30">
        <v>7662</v>
      </c>
      <c r="E20" s="30">
        <v>709068</v>
      </c>
      <c r="F20" s="30">
        <v>380.70230229999999</v>
      </c>
      <c r="G20" s="30">
        <v>18282.0810834</v>
      </c>
      <c r="H20" s="30">
        <v>42556582</v>
      </c>
      <c r="I20" s="30">
        <v>35531689</v>
      </c>
      <c r="J20" s="30">
        <v>16944821</v>
      </c>
      <c r="K20" s="30">
        <v>1242463.8407000001</v>
      </c>
      <c r="L20" s="84">
        <v>234318.498303</v>
      </c>
      <c r="M20" s="18"/>
      <c r="N20" s="18"/>
      <c r="O20" s="18"/>
      <c r="P20" s="18"/>
      <c r="Q20" s="18"/>
      <c r="R20" s="18"/>
      <c r="S20" s="18"/>
      <c r="T20" s="18"/>
    </row>
    <row r="21" spans="1:20" ht="12.75" customHeight="1">
      <c r="A21" s="18"/>
      <c r="B21" s="15" t="s">
        <v>24</v>
      </c>
      <c r="C21" s="30">
        <v>36064</v>
      </c>
      <c r="D21" s="30">
        <v>422</v>
      </c>
      <c r="E21" s="30">
        <v>85692</v>
      </c>
      <c r="F21" s="30">
        <v>23.725000000000001</v>
      </c>
      <c r="G21" s="30">
        <v>2130.7664527000002</v>
      </c>
      <c r="H21" s="30">
        <v>12692471</v>
      </c>
      <c r="I21" s="30">
        <v>6322562</v>
      </c>
      <c r="J21" s="30">
        <v>4024417</v>
      </c>
      <c r="K21" s="30">
        <v>300292.30378029996</v>
      </c>
      <c r="L21" s="84">
        <v>63498.735598900006</v>
      </c>
      <c r="M21" s="18"/>
      <c r="N21" s="18"/>
      <c r="O21" s="18"/>
      <c r="P21" s="18"/>
      <c r="Q21" s="18"/>
      <c r="R21" s="18"/>
      <c r="S21" s="18"/>
      <c r="T21" s="18"/>
    </row>
    <row r="22" spans="1:20" ht="12.75" customHeight="1">
      <c r="A22" s="18"/>
      <c r="B22" s="15" t="s">
        <v>25</v>
      </c>
      <c r="C22" s="30">
        <v>10602103</v>
      </c>
      <c r="D22" s="30">
        <v>68781</v>
      </c>
      <c r="E22" s="30">
        <v>24651496</v>
      </c>
      <c r="F22" s="30">
        <v>2690.4461099999999</v>
      </c>
      <c r="G22" s="30">
        <v>867093.86026999995</v>
      </c>
      <c r="H22" s="30">
        <v>283597379</v>
      </c>
      <c r="I22" s="30">
        <v>161061267</v>
      </c>
      <c r="J22" s="30">
        <v>90882407</v>
      </c>
      <c r="K22" s="30">
        <v>8907511.8693933003</v>
      </c>
      <c r="L22" s="84">
        <v>1414570.2657699999</v>
      </c>
      <c r="M22" s="18"/>
      <c r="N22" s="18"/>
      <c r="O22" s="18"/>
      <c r="P22" s="18"/>
      <c r="Q22" s="18"/>
      <c r="R22" s="18"/>
      <c r="S22" s="18"/>
      <c r="T22" s="18"/>
    </row>
    <row r="23" spans="1:20" ht="12.75" customHeight="1">
      <c r="A23" s="18"/>
      <c r="B23" s="21" t="s">
        <v>89</v>
      </c>
      <c r="C23" s="49"/>
      <c r="D23" s="49"/>
      <c r="E23" s="49"/>
      <c r="F23" s="49"/>
      <c r="G23" s="49"/>
      <c r="H23" s="49"/>
      <c r="I23" s="49"/>
      <c r="J23" s="49"/>
      <c r="K23" s="49"/>
      <c r="L23" s="49"/>
      <c r="M23" s="18"/>
      <c r="N23" s="18"/>
      <c r="O23" s="18"/>
      <c r="P23" s="18"/>
      <c r="Q23" s="18"/>
      <c r="R23" s="18"/>
      <c r="S23" s="18"/>
      <c r="T23" s="18"/>
    </row>
    <row r="24" spans="1:20" ht="12.75" customHeight="1">
      <c r="A24" s="18"/>
      <c r="B24" s="15" t="s">
        <v>26</v>
      </c>
      <c r="C24" s="30">
        <v>6811762</v>
      </c>
      <c r="D24" s="30">
        <v>23839</v>
      </c>
      <c r="E24" s="30">
        <v>10548455</v>
      </c>
      <c r="F24" s="30">
        <v>1181.826847</v>
      </c>
      <c r="G24" s="30">
        <v>360288.91067999997</v>
      </c>
      <c r="H24" s="30">
        <v>24995695</v>
      </c>
      <c r="I24" s="30">
        <v>18818688</v>
      </c>
      <c r="J24" s="30">
        <v>17508736</v>
      </c>
      <c r="K24" s="30">
        <v>1042412.6649452999</v>
      </c>
      <c r="L24" s="84">
        <v>325924.44140311365</v>
      </c>
      <c r="M24" s="18"/>
      <c r="N24" s="18"/>
      <c r="O24" s="18"/>
      <c r="P24" s="18"/>
      <c r="Q24" s="18"/>
      <c r="R24" s="18"/>
      <c r="S24" s="18"/>
      <c r="T24" s="18"/>
    </row>
    <row r="25" spans="1:20" ht="12.75" customHeight="1">
      <c r="A25" s="18"/>
      <c r="B25" s="15" t="s">
        <v>27</v>
      </c>
      <c r="C25" s="30">
        <v>0</v>
      </c>
      <c r="D25" s="30">
        <v>0</v>
      </c>
      <c r="E25" s="30">
        <v>0</v>
      </c>
      <c r="F25" s="30">
        <v>0</v>
      </c>
      <c r="G25" s="30">
        <v>0</v>
      </c>
      <c r="H25" s="30">
        <v>3747445</v>
      </c>
      <c r="I25" s="30">
        <v>1916982</v>
      </c>
      <c r="J25" s="30">
        <v>859056</v>
      </c>
      <c r="K25" s="30">
        <v>76774.091731099994</v>
      </c>
      <c r="L25" s="84">
        <v>14534.1301905</v>
      </c>
      <c r="M25" s="18"/>
      <c r="N25" s="18"/>
      <c r="O25" s="18"/>
      <c r="P25" s="18"/>
      <c r="Q25" s="18"/>
      <c r="R25" s="18"/>
      <c r="S25" s="18"/>
      <c r="T25" s="18"/>
    </row>
    <row r="26" spans="1:20" ht="12.75" customHeight="1">
      <c r="A26" s="18"/>
      <c r="B26" s="15" t="s">
        <v>28</v>
      </c>
      <c r="C26" s="30">
        <v>0</v>
      </c>
      <c r="D26" s="30">
        <v>0</v>
      </c>
      <c r="E26" s="30">
        <v>0</v>
      </c>
      <c r="F26" s="30">
        <v>0</v>
      </c>
      <c r="G26" s="30">
        <v>0</v>
      </c>
      <c r="H26" s="30">
        <v>702156</v>
      </c>
      <c r="I26" s="30">
        <v>368090</v>
      </c>
      <c r="J26" s="30">
        <v>215191</v>
      </c>
      <c r="K26" s="30">
        <v>15651.11693</v>
      </c>
      <c r="L26" s="84">
        <v>3129.5330600000002</v>
      </c>
      <c r="M26" s="18"/>
      <c r="N26" s="18"/>
      <c r="O26" s="18"/>
      <c r="P26" s="18"/>
      <c r="Q26" s="18"/>
      <c r="R26" s="18"/>
      <c r="S26" s="18"/>
      <c r="T26" s="18"/>
    </row>
    <row r="27" spans="1:20" ht="12.75" customHeight="1">
      <c r="A27" s="18"/>
      <c r="B27" s="15" t="s">
        <v>29</v>
      </c>
      <c r="C27" s="30">
        <v>6634</v>
      </c>
      <c r="D27" s="30">
        <v>67</v>
      </c>
      <c r="E27" s="30">
        <v>10865</v>
      </c>
      <c r="F27" s="30">
        <v>3.51</v>
      </c>
      <c r="G27" s="30">
        <v>326.97463269999997</v>
      </c>
      <c r="H27" s="30">
        <v>2044990</v>
      </c>
      <c r="I27" s="30">
        <v>1927166</v>
      </c>
      <c r="J27" s="30">
        <v>1019070</v>
      </c>
      <c r="K27" s="30">
        <v>89515.422929599998</v>
      </c>
      <c r="L27" s="84">
        <v>13678.061975699999</v>
      </c>
      <c r="M27" s="18"/>
      <c r="N27" s="18"/>
      <c r="O27" s="18"/>
      <c r="P27" s="18"/>
      <c r="Q27" s="18"/>
      <c r="R27" s="18"/>
      <c r="S27" s="18"/>
      <c r="T27" s="18"/>
    </row>
    <row r="28" spans="1:20" ht="12.75" customHeight="1">
      <c r="A28" s="18"/>
      <c r="B28" s="15" t="s">
        <v>30</v>
      </c>
      <c r="C28" s="30">
        <v>8690</v>
      </c>
      <c r="D28" s="30">
        <v>494</v>
      </c>
      <c r="E28" s="30">
        <v>16233</v>
      </c>
      <c r="F28" s="30">
        <v>29.823049999999999</v>
      </c>
      <c r="G28" s="30">
        <v>391.58330000000001</v>
      </c>
      <c r="H28" s="30">
        <v>1121321</v>
      </c>
      <c r="I28" s="30">
        <v>337280</v>
      </c>
      <c r="J28" s="30">
        <v>361650</v>
      </c>
      <c r="K28" s="30">
        <v>18323.88581</v>
      </c>
      <c r="L28" s="84">
        <v>8200.9392599999992</v>
      </c>
      <c r="M28" s="18"/>
      <c r="N28" s="18"/>
      <c r="O28" s="18"/>
      <c r="P28" s="18"/>
      <c r="Q28" s="18"/>
      <c r="R28" s="18"/>
      <c r="S28" s="18"/>
      <c r="T28" s="18"/>
    </row>
    <row r="29" spans="1:20" ht="12.75" customHeight="1">
      <c r="A29" s="18"/>
      <c r="B29" s="15" t="s">
        <v>31</v>
      </c>
      <c r="C29" s="30">
        <v>6051</v>
      </c>
      <c r="D29" s="30">
        <v>506</v>
      </c>
      <c r="E29" s="30">
        <v>15872</v>
      </c>
      <c r="F29" s="30">
        <v>8.4220199999999998</v>
      </c>
      <c r="G29" s="30">
        <v>321.0888185</v>
      </c>
      <c r="H29" s="30">
        <v>486847</v>
      </c>
      <c r="I29" s="30">
        <v>449455</v>
      </c>
      <c r="J29" s="30">
        <v>239369</v>
      </c>
      <c r="K29" s="30">
        <v>14858.146438600001</v>
      </c>
      <c r="L29" s="84">
        <v>3379.5148738999997</v>
      </c>
      <c r="M29" s="18"/>
      <c r="N29" s="18"/>
      <c r="O29" s="18"/>
      <c r="P29" s="18"/>
      <c r="Q29" s="18"/>
      <c r="R29" s="18"/>
      <c r="S29" s="18"/>
      <c r="T29" s="18"/>
    </row>
    <row r="30" spans="1:20" ht="12.75" customHeight="1">
      <c r="A30" s="18"/>
      <c r="B30" s="15" t="s">
        <v>32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7785619</v>
      </c>
      <c r="I30" s="30">
        <v>6635347</v>
      </c>
      <c r="J30" s="30">
        <v>4255409</v>
      </c>
      <c r="K30" s="30">
        <v>323780.36264000001</v>
      </c>
      <c r="L30" s="84">
        <v>64459.852686999999</v>
      </c>
      <c r="M30" s="18"/>
      <c r="N30" s="18"/>
      <c r="O30" s="18"/>
      <c r="P30" s="18"/>
      <c r="Q30" s="18"/>
      <c r="R30" s="18"/>
      <c r="S30" s="18"/>
      <c r="T30" s="18"/>
    </row>
    <row r="31" spans="1:20" ht="12.75" customHeight="1">
      <c r="A31" s="18"/>
      <c r="B31" s="15" t="s">
        <v>33</v>
      </c>
      <c r="C31" s="30">
        <v>14570896</v>
      </c>
      <c r="D31" s="30">
        <v>100359</v>
      </c>
      <c r="E31" s="30">
        <v>35835822</v>
      </c>
      <c r="F31" s="30">
        <v>6160.3844799999997</v>
      </c>
      <c r="G31" s="30">
        <v>1340968.58821</v>
      </c>
      <c r="H31" s="30">
        <v>32639937</v>
      </c>
      <c r="I31" s="30">
        <v>28119331</v>
      </c>
      <c r="J31" s="30">
        <v>31251494</v>
      </c>
      <c r="K31" s="30">
        <v>1573373.1542100001</v>
      </c>
      <c r="L31" s="84">
        <v>598411.86436999997</v>
      </c>
      <c r="M31" s="18"/>
      <c r="N31" s="18"/>
      <c r="O31" s="18"/>
      <c r="P31" s="18"/>
      <c r="Q31" s="18"/>
      <c r="R31" s="18"/>
      <c r="S31" s="18"/>
      <c r="T31" s="18"/>
    </row>
    <row r="32" spans="1:20" ht="12.75" customHeight="1">
      <c r="A32" s="18"/>
      <c r="B32" s="15" t="s">
        <v>34</v>
      </c>
      <c r="C32" s="30">
        <v>9066788</v>
      </c>
      <c r="D32" s="30">
        <v>23306</v>
      </c>
      <c r="E32" s="30">
        <v>19603834</v>
      </c>
      <c r="F32" s="30">
        <v>1044.79629</v>
      </c>
      <c r="G32" s="30">
        <v>587673.41009000002</v>
      </c>
      <c r="H32" s="30">
        <v>46679063</v>
      </c>
      <c r="I32" s="30">
        <v>21240333</v>
      </c>
      <c r="J32" s="30">
        <v>22638113</v>
      </c>
      <c r="K32" s="30">
        <v>1195812.1615200001</v>
      </c>
      <c r="L32" s="84">
        <v>416386.90050430025</v>
      </c>
      <c r="M32" s="18"/>
      <c r="N32" s="18"/>
      <c r="O32" s="18"/>
      <c r="P32" s="18"/>
      <c r="Q32" s="18"/>
      <c r="R32" s="18"/>
      <c r="S32" s="18"/>
      <c r="T32" s="18"/>
    </row>
    <row r="33" spans="1:20" ht="12.75" customHeight="1">
      <c r="A33" s="18"/>
      <c r="B33" s="15" t="s">
        <v>35</v>
      </c>
      <c r="C33" s="30">
        <v>862</v>
      </c>
      <c r="D33" s="30">
        <v>2</v>
      </c>
      <c r="E33" s="30">
        <v>2457</v>
      </c>
      <c r="F33" s="30">
        <v>3.5000000000000003E-2</v>
      </c>
      <c r="G33" s="30">
        <v>62.6660489</v>
      </c>
      <c r="H33" s="30">
        <v>2197769</v>
      </c>
      <c r="I33" s="30">
        <v>1728542</v>
      </c>
      <c r="J33" s="30">
        <v>1134883</v>
      </c>
      <c r="K33" s="30">
        <v>72485.619070000001</v>
      </c>
      <c r="L33" s="84">
        <v>13127.045646200002</v>
      </c>
      <c r="M33" s="18"/>
      <c r="N33" s="18"/>
      <c r="O33" s="18"/>
      <c r="P33" s="18"/>
      <c r="Q33" s="18"/>
      <c r="R33" s="18"/>
      <c r="S33" s="18"/>
      <c r="T33" s="18"/>
    </row>
    <row r="34" spans="1:20" ht="12.75" customHeight="1">
      <c r="A34" s="18"/>
      <c r="B34" s="15" t="s">
        <v>36</v>
      </c>
      <c r="C34" s="30">
        <v>1352725</v>
      </c>
      <c r="D34" s="30">
        <v>8500</v>
      </c>
      <c r="E34" s="30">
        <v>2396887</v>
      </c>
      <c r="F34" s="30">
        <v>457.48881999999998</v>
      </c>
      <c r="G34" s="30">
        <v>124052.84050000001</v>
      </c>
      <c r="H34" s="30">
        <v>5703940</v>
      </c>
      <c r="I34" s="30">
        <v>2550324</v>
      </c>
      <c r="J34" s="30">
        <v>2119261</v>
      </c>
      <c r="K34" s="30">
        <v>140653.4719487</v>
      </c>
      <c r="L34" s="84">
        <v>39169.754950000002</v>
      </c>
      <c r="M34" s="18"/>
      <c r="N34" s="18"/>
      <c r="O34" s="18"/>
      <c r="P34" s="18"/>
      <c r="Q34" s="18"/>
      <c r="R34" s="18"/>
      <c r="S34" s="18"/>
      <c r="T34" s="18"/>
    </row>
    <row r="35" spans="1:20" ht="12.75" customHeight="1">
      <c r="A35" s="18"/>
      <c r="B35" s="15" t="s">
        <v>37</v>
      </c>
      <c r="C35" s="30">
        <v>77268</v>
      </c>
      <c r="D35" s="30">
        <v>4297</v>
      </c>
      <c r="E35" s="30">
        <v>225259</v>
      </c>
      <c r="F35" s="30">
        <v>166.59200000000001</v>
      </c>
      <c r="G35" s="30">
        <v>7695.3014632000004</v>
      </c>
      <c r="H35" s="30">
        <v>4272507</v>
      </c>
      <c r="I35" s="30">
        <v>5061897</v>
      </c>
      <c r="J35" s="30">
        <v>2147504</v>
      </c>
      <c r="K35" s="30">
        <v>277272.49745000002</v>
      </c>
      <c r="L35" s="84">
        <v>23479.2266375</v>
      </c>
      <c r="M35" s="18"/>
      <c r="N35" s="18"/>
      <c r="O35" s="18"/>
      <c r="P35" s="18"/>
      <c r="Q35" s="18"/>
      <c r="R35" s="18"/>
      <c r="S35" s="18"/>
      <c r="T35" s="18"/>
    </row>
    <row r="36" spans="1:20" ht="12.75" customHeight="1">
      <c r="A36" s="18"/>
      <c r="B36" s="15" t="s">
        <v>38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4774607</v>
      </c>
      <c r="I36" s="30">
        <v>3785342</v>
      </c>
      <c r="J36" s="30">
        <v>2548594</v>
      </c>
      <c r="K36" s="30">
        <v>155154.91802000001</v>
      </c>
      <c r="L36" s="84">
        <v>30825.543229999999</v>
      </c>
      <c r="M36" s="18"/>
      <c r="N36" s="18"/>
      <c r="O36" s="18"/>
      <c r="P36" s="18"/>
      <c r="Q36" s="18"/>
      <c r="R36" s="18"/>
      <c r="S36" s="18"/>
      <c r="T36" s="18"/>
    </row>
    <row r="37" spans="1:20" ht="12.75" customHeight="1">
      <c r="A37" s="18"/>
      <c r="B37" s="15" t="s">
        <v>39</v>
      </c>
      <c r="C37" s="30">
        <v>2834</v>
      </c>
      <c r="D37" s="30">
        <v>79</v>
      </c>
      <c r="E37" s="30">
        <v>7502</v>
      </c>
      <c r="F37" s="30">
        <v>2.8968799999999999</v>
      </c>
      <c r="G37" s="30">
        <v>531.12744999999995</v>
      </c>
      <c r="H37" s="30">
        <v>4014442</v>
      </c>
      <c r="I37" s="30">
        <v>4255325</v>
      </c>
      <c r="J37" s="30">
        <v>2174109</v>
      </c>
      <c r="K37" s="30">
        <v>200146.71734999999</v>
      </c>
      <c r="L37" s="84">
        <v>35774.140469999998</v>
      </c>
      <c r="M37" s="18"/>
      <c r="N37" s="18"/>
      <c r="O37" s="18"/>
      <c r="P37" s="18"/>
      <c r="Q37" s="18"/>
      <c r="R37" s="18"/>
      <c r="S37" s="18"/>
      <c r="T37" s="18"/>
    </row>
    <row r="38" spans="1:20" ht="12.75" customHeight="1">
      <c r="A38" s="18"/>
      <c r="B38" s="15" t="s">
        <v>40</v>
      </c>
      <c r="C38" s="30">
        <v>2315363</v>
      </c>
      <c r="D38" s="30">
        <v>808</v>
      </c>
      <c r="E38" s="30">
        <v>3542425</v>
      </c>
      <c r="F38" s="30">
        <v>47.467908900000005</v>
      </c>
      <c r="G38" s="30">
        <v>110473.6929679</v>
      </c>
      <c r="H38" s="30">
        <v>15296948</v>
      </c>
      <c r="I38" s="30">
        <v>5816952</v>
      </c>
      <c r="J38" s="17">
        <v>7090426</v>
      </c>
      <c r="K38" s="30">
        <v>249981.81407389999</v>
      </c>
      <c r="L38" s="71">
        <v>108905.44491999999</v>
      </c>
      <c r="M38" s="18"/>
      <c r="N38" s="18"/>
      <c r="O38" s="18"/>
      <c r="P38" s="18"/>
      <c r="Q38" s="18"/>
      <c r="R38" s="18"/>
      <c r="S38" s="18"/>
      <c r="T38" s="18"/>
    </row>
    <row r="39" spans="1:20" ht="12.75" customHeight="1">
      <c r="A39" s="18"/>
      <c r="B39" s="15" t="s">
        <v>41</v>
      </c>
      <c r="C39" s="30">
        <v>2609962</v>
      </c>
      <c r="D39" s="30">
        <v>96</v>
      </c>
      <c r="E39" s="30">
        <v>5472315</v>
      </c>
      <c r="F39" s="30">
        <v>7.9711144999999997</v>
      </c>
      <c r="G39" s="30">
        <v>198023.10911200001</v>
      </c>
      <c r="H39" s="30">
        <v>999945</v>
      </c>
      <c r="I39" s="30">
        <v>488927</v>
      </c>
      <c r="J39" s="30">
        <v>424506</v>
      </c>
      <c r="K39" s="30">
        <v>20346.745447000001</v>
      </c>
      <c r="L39" s="84">
        <v>6078.6742760000006</v>
      </c>
      <c r="M39" s="18"/>
      <c r="N39" s="18"/>
      <c r="O39" s="18"/>
      <c r="P39" s="18"/>
      <c r="Q39" s="18"/>
      <c r="R39" s="18"/>
      <c r="S39" s="18"/>
      <c r="T39" s="18"/>
    </row>
    <row r="40" spans="1:20" ht="12.75" customHeight="1">
      <c r="A40" s="18"/>
      <c r="B40" s="15" t="s">
        <v>42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3272637</v>
      </c>
      <c r="I40" s="30">
        <v>2470449</v>
      </c>
      <c r="J40" s="30">
        <v>1775600</v>
      </c>
      <c r="K40" s="30">
        <v>106176.63550799999</v>
      </c>
      <c r="L40" s="84">
        <v>27324.293290000001</v>
      </c>
      <c r="M40" s="18"/>
      <c r="N40" s="18"/>
      <c r="O40" s="18"/>
      <c r="P40" s="18"/>
      <c r="Q40" s="18"/>
      <c r="R40" s="18"/>
      <c r="S40" s="18"/>
      <c r="T40" s="18"/>
    </row>
    <row r="41" spans="1:20" ht="12.75" customHeight="1">
      <c r="A41" s="18"/>
      <c r="B41" s="15" t="s">
        <v>43</v>
      </c>
      <c r="C41" s="30">
        <v>29769</v>
      </c>
      <c r="D41" s="30">
        <v>1833</v>
      </c>
      <c r="E41" s="30">
        <v>42323</v>
      </c>
      <c r="F41" s="30">
        <v>69.653000000000006</v>
      </c>
      <c r="G41" s="30">
        <v>1588.0771099999999</v>
      </c>
      <c r="H41" s="30">
        <v>1807155</v>
      </c>
      <c r="I41" s="30">
        <v>4761792</v>
      </c>
      <c r="J41" s="30">
        <v>665084</v>
      </c>
      <c r="K41" s="30">
        <v>198357.90171999999</v>
      </c>
      <c r="L41" s="84">
        <v>9624.2052469999999</v>
      </c>
      <c r="M41" s="18"/>
      <c r="N41" s="18"/>
      <c r="O41" s="18"/>
      <c r="P41" s="18"/>
      <c r="Q41" s="18"/>
      <c r="R41" s="18"/>
      <c r="S41" s="18"/>
      <c r="T41" s="18"/>
    </row>
    <row r="42" spans="1:20" ht="12.75" customHeight="1">
      <c r="A42" s="18"/>
      <c r="B42" s="15" t="s">
        <v>44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1408263</v>
      </c>
      <c r="I42" s="30">
        <v>708938</v>
      </c>
      <c r="J42" s="30">
        <v>287567</v>
      </c>
      <c r="K42" s="30">
        <v>32454.351621199999</v>
      </c>
      <c r="L42" s="84">
        <v>4364.3281193000003</v>
      </c>
      <c r="M42" s="18"/>
      <c r="N42" s="18"/>
      <c r="O42" s="18"/>
      <c r="P42" s="18"/>
      <c r="Q42" s="18"/>
      <c r="R42" s="18"/>
      <c r="S42" s="18"/>
      <c r="T42" s="18"/>
    </row>
    <row r="43" spans="1:20" ht="12.75" customHeight="1">
      <c r="A43" s="18"/>
      <c r="B43" s="15" t="s">
        <v>45</v>
      </c>
      <c r="C43" s="30">
        <v>860407</v>
      </c>
      <c r="D43" s="30">
        <v>5823</v>
      </c>
      <c r="E43" s="30">
        <v>1220190</v>
      </c>
      <c r="F43" s="30">
        <v>247.15429440000003</v>
      </c>
      <c r="G43" s="30">
        <v>35542.021268500001</v>
      </c>
      <c r="H43" s="30">
        <v>2915747</v>
      </c>
      <c r="I43" s="30">
        <v>1396635</v>
      </c>
      <c r="J43" s="30">
        <v>1480190</v>
      </c>
      <c r="K43" s="30">
        <v>63590.170538699997</v>
      </c>
      <c r="L43" s="84">
        <v>25413.1581506</v>
      </c>
      <c r="M43" s="18"/>
      <c r="N43" s="18"/>
      <c r="O43" s="18"/>
      <c r="P43" s="18"/>
      <c r="Q43" s="18"/>
      <c r="R43" s="18"/>
      <c r="S43" s="18"/>
      <c r="T43" s="18"/>
    </row>
    <row r="44" spans="1:20" ht="12.75" customHeight="1">
      <c r="A44" s="18"/>
      <c r="B44" s="21" t="s">
        <v>90</v>
      </c>
      <c r="C44" s="49"/>
      <c r="D44" s="49"/>
      <c r="E44" s="49"/>
      <c r="F44" s="49"/>
      <c r="G44" s="49"/>
      <c r="H44" s="49"/>
      <c r="I44" s="49"/>
      <c r="J44" s="49"/>
      <c r="K44" s="49"/>
      <c r="L44" s="49"/>
      <c r="M44" s="18"/>
      <c r="N44" s="18"/>
      <c r="O44" s="18"/>
      <c r="P44" s="18"/>
      <c r="Q44" s="18"/>
      <c r="R44" s="18"/>
      <c r="S44" s="18"/>
      <c r="T44" s="18"/>
    </row>
    <row r="45" spans="1:20" ht="12.75" customHeight="1">
      <c r="A45" s="18"/>
      <c r="B45" s="15" t="s">
        <v>46</v>
      </c>
      <c r="C45" s="30">
        <v>1645244</v>
      </c>
      <c r="D45" s="30">
        <v>1396</v>
      </c>
      <c r="E45" s="30">
        <v>3907068</v>
      </c>
      <c r="F45" s="30">
        <v>107.66800000000001</v>
      </c>
      <c r="G45" s="30">
        <v>157468.86556000001</v>
      </c>
      <c r="H45" s="30">
        <v>0</v>
      </c>
      <c r="I45" s="30">
        <v>0</v>
      </c>
      <c r="J45" s="30">
        <v>0</v>
      </c>
      <c r="K45" s="30">
        <v>0</v>
      </c>
      <c r="L45" s="84">
        <v>0</v>
      </c>
      <c r="M45" s="18"/>
      <c r="N45" s="18"/>
      <c r="O45" s="18"/>
      <c r="P45" s="18"/>
      <c r="Q45" s="18"/>
      <c r="R45" s="18"/>
      <c r="S45" s="18"/>
      <c r="T45" s="18"/>
    </row>
    <row r="46" spans="1:20" ht="12.75" customHeight="1">
      <c r="A46" s="18"/>
      <c r="B46" s="15" t="s">
        <v>47</v>
      </c>
      <c r="C46" s="30">
        <v>27392</v>
      </c>
      <c r="D46" s="30">
        <v>0</v>
      </c>
      <c r="E46" s="30">
        <v>7403</v>
      </c>
      <c r="F46" s="30">
        <v>0</v>
      </c>
      <c r="G46" s="30">
        <v>435.57652740000003</v>
      </c>
      <c r="H46" s="30">
        <v>0</v>
      </c>
      <c r="I46" s="30">
        <v>0</v>
      </c>
      <c r="J46" s="30">
        <v>0</v>
      </c>
      <c r="K46" s="30">
        <v>0</v>
      </c>
      <c r="L46" s="84">
        <v>0</v>
      </c>
      <c r="M46" s="18"/>
      <c r="N46" s="18"/>
      <c r="O46" s="18"/>
      <c r="P46" s="18"/>
      <c r="Q46" s="18"/>
      <c r="R46" s="18"/>
      <c r="S46" s="18"/>
      <c r="T46" s="18"/>
    </row>
    <row r="47" spans="1:20" ht="12.75" customHeight="1">
      <c r="A47" s="18"/>
      <c r="B47" s="15" t="s">
        <v>48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1766</v>
      </c>
      <c r="I47" s="30">
        <v>47</v>
      </c>
      <c r="J47" s="30">
        <v>129</v>
      </c>
      <c r="K47" s="30">
        <v>2.6727753999999999</v>
      </c>
      <c r="L47" s="84">
        <v>3.7936159000000003</v>
      </c>
      <c r="M47" s="18"/>
      <c r="N47" s="18"/>
      <c r="O47" s="18"/>
      <c r="P47" s="18"/>
      <c r="Q47" s="18"/>
      <c r="R47" s="18"/>
      <c r="S47" s="18"/>
      <c r="T47" s="18"/>
    </row>
    <row r="48" spans="1:20" ht="12.75" customHeight="1">
      <c r="A48" s="18"/>
      <c r="B48" s="15" t="s">
        <v>49</v>
      </c>
      <c r="C48" s="30">
        <v>2739294</v>
      </c>
      <c r="D48" s="30">
        <v>11249</v>
      </c>
      <c r="E48" s="30">
        <v>10489541</v>
      </c>
      <c r="F48" s="30">
        <v>619.05799999999999</v>
      </c>
      <c r="G48" s="30">
        <v>298399.55907719996</v>
      </c>
      <c r="H48" s="30">
        <v>1682731</v>
      </c>
      <c r="I48" s="30">
        <v>1019836</v>
      </c>
      <c r="J48" s="30">
        <v>2538239</v>
      </c>
      <c r="K48" s="30">
        <v>49860.308584999999</v>
      </c>
      <c r="L48" s="84">
        <v>47050.486312199995</v>
      </c>
      <c r="M48" s="18"/>
      <c r="N48" s="18"/>
      <c r="O48" s="18"/>
      <c r="P48" s="18"/>
      <c r="Q48" s="18"/>
      <c r="R48" s="18"/>
      <c r="S48" s="18"/>
      <c r="T48" s="18"/>
    </row>
    <row r="49" spans="1:20" ht="12.75" customHeight="1">
      <c r="A49" s="18"/>
      <c r="B49" s="15" t="s">
        <v>50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1421789</v>
      </c>
      <c r="I49" s="30">
        <v>604182</v>
      </c>
      <c r="J49" s="30">
        <v>792575</v>
      </c>
      <c r="K49" s="30">
        <v>18287.454819999999</v>
      </c>
      <c r="L49" s="84">
        <v>7815.2871500000001</v>
      </c>
      <c r="M49" s="18"/>
      <c r="N49" s="18"/>
      <c r="O49" s="18"/>
      <c r="P49" s="18"/>
      <c r="Q49" s="18"/>
      <c r="R49" s="18"/>
      <c r="S49" s="18"/>
      <c r="T49" s="18"/>
    </row>
    <row r="50" spans="1:20" ht="12.75" customHeight="1">
      <c r="A50" s="18"/>
      <c r="B50" s="15" t="s">
        <v>51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129153</v>
      </c>
      <c r="I50" s="30">
        <v>42080</v>
      </c>
      <c r="J50" s="30">
        <v>98132</v>
      </c>
      <c r="K50" s="30">
        <v>2326.5055299999999</v>
      </c>
      <c r="L50" s="84">
        <v>1764.03655</v>
      </c>
      <c r="M50" s="18"/>
      <c r="N50" s="18"/>
      <c r="O50" s="18"/>
      <c r="P50" s="18"/>
      <c r="Q50" s="18"/>
      <c r="R50" s="18"/>
      <c r="S50" s="18"/>
      <c r="T50" s="18"/>
    </row>
    <row r="51" spans="1:20" ht="12.75" customHeight="1">
      <c r="A51" s="18"/>
      <c r="B51" s="15" t="s">
        <v>52</v>
      </c>
      <c r="C51" s="30">
        <v>870856</v>
      </c>
      <c r="D51" s="30">
        <v>1465</v>
      </c>
      <c r="E51" s="30">
        <v>1239587</v>
      </c>
      <c r="F51" s="30">
        <v>95.165766599999998</v>
      </c>
      <c r="G51" s="30">
        <v>41150.739251200001</v>
      </c>
      <c r="H51" s="30">
        <v>481696</v>
      </c>
      <c r="I51" s="30">
        <v>215744</v>
      </c>
      <c r="J51" s="30">
        <v>246544</v>
      </c>
      <c r="K51" s="30">
        <v>12176.7571298</v>
      </c>
      <c r="L51" s="84">
        <v>6698.3306903999992</v>
      </c>
      <c r="M51" s="18"/>
      <c r="N51" s="18"/>
      <c r="O51" s="18"/>
      <c r="P51" s="18"/>
      <c r="Q51" s="18"/>
      <c r="R51" s="18"/>
      <c r="S51" s="18"/>
      <c r="T51" s="18"/>
    </row>
    <row r="52" spans="1:20" ht="12.75" customHeight="1">
      <c r="A52" s="18" t="s">
        <v>109</v>
      </c>
      <c r="B52" s="15" t="s">
        <v>53</v>
      </c>
      <c r="C52" s="30">
        <v>1411222</v>
      </c>
      <c r="D52" s="30">
        <v>2510</v>
      </c>
      <c r="E52" s="30">
        <v>2514199</v>
      </c>
      <c r="F52" s="30">
        <v>154.74657999999999</v>
      </c>
      <c r="G52" s="30">
        <v>66948.613029999993</v>
      </c>
      <c r="H52" s="30">
        <v>985167</v>
      </c>
      <c r="I52" s="30">
        <v>849928</v>
      </c>
      <c r="J52" s="30">
        <v>1431964</v>
      </c>
      <c r="K52" s="30">
        <v>36221.657501999995</v>
      </c>
      <c r="L52" s="84">
        <v>23545.460630000001</v>
      </c>
      <c r="M52" s="18"/>
      <c r="N52" s="18"/>
      <c r="O52" s="18"/>
      <c r="P52" s="18"/>
      <c r="Q52" s="18"/>
      <c r="R52" s="18"/>
      <c r="S52" s="18"/>
      <c r="T52" s="18"/>
    </row>
    <row r="53" spans="1:20" ht="12.75" customHeight="1">
      <c r="A53" s="18"/>
      <c r="B53" s="21" t="s">
        <v>91</v>
      </c>
      <c r="C53" s="49"/>
      <c r="D53" s="49"/>
      <c r="E53" s="49"/>
      <c r="F53" s="49"/>
      <c r="G53" s="49"/>
      <c r="H53" s="49"/>
      <c r="I53" s="49"/>
      <c r="J53" s="49"/>
      <c r="K53" s="49"/>
      <c r="L53" s="49"/>
      <c r="M53" s="18"/>
      <c r="N53" s="18"/>
      <c r="O53" s="18"/>
      <c r="P53" s="18"/>
      <c r="Q53" s="18"/>
      <c r="R53" s="18"/>
      <c r="S53" s="18"/>
      <c r="T53" s="18"/>
    </row>
    <row r="54" spans="1:20" ht="12.75" customHeight="1">
      <c r="A54" s="18"/>
      <c r="B54" s="15" t="s">
        <v>55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1338983</v>
      </c>
      <c r="I54" s="30">
        <v>0</v>
      </c>
      <c r="J54" s="30">
        <v>276871</v>
      </c>
      <c r="K54" s="30">
        <v>0</v>
      </c>
      <c r="L54" s="84">
        <v>1788.3988999999999</v>
      </c>
      <c r="M54" s="18"/>
      <c r="N54" s="18"/>
      <c r="O54" s="18"/>
      <c r="P54" s="18"/>
      <c r="Q54" s="18"/>
      <c r="R54" s="18"/>
      <c r="S54" s="18"/>
      <c r="T54" s="18"/>
    </row>
    <row r="55" spans="1:20" ht="12" customHeight="1">
      <c r="A55" s="18"/>
      <c r="B55" s="15" t="s">
        <v>56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1342693</v>
      </c>
      <c r="I55" s="30">
        <v>195392</v>
      </c>
      <c r="J55" s="30">
        <v>138869</v>
      </c>
      <c r="K55" s="30">
        <v>5898.4274500000001</v>
      </c>
      <c r="L55" s="84">
        <v>1510.3539108000002</v>
      </c>
      <c r="M55" s="18"/>
      <c r="N55" s="18"/>
      <c r="O55" s="18"/>
      <c r="P55" s="18"/>
      <c r="Q55" s="18"/>
      <c r="R55" s="18"/>
      <c r="S55" s="18"/>
      <c r="T55" s="18"/>
    </row>
    <row r="56" spans="1:20" ht="12.75" customHeight="1">
      <c r="A56" s="18"/>
      <c r="B56" s="15" t="s">
        <v>57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30</v>
      </c>
      <c r="I56" s="30">
        <v>0</v>
      </c>
      <c r="J56" s="30">
        <v>0</v>
      </c>
      <c r="K56" s="30">
        <v>0</v>
      </c>
      <c r="L56" s="84">
        <v>0</v>
      </c>
      <c r="M56" s="18"/>
      <c r="N56" s="18"/>
      <c r="O56" s="18"/>
      <c r="P56" s="18"/>
      <c r="Q56" s="18"/>
      <c r="R56" s="18"/>
      <c r="S56" s="18"/>
      <c r="T56" s="18"/>
    </row>
    <row r="57" spans="1:20" ht="12.75" customHeight="1">
      <c r="A57" s="18"/>
      <c r="B57" s="15" t="s">
        <v>111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84">
        <v>0</v>
      </c>
      <c r="M57" s="18"/>
      <c r="N57" s="18"/>
      <c r="O57" s="18"/>
      <c r="P57" s="18"/>
      <c r="Q57" s="18"/>
      <c r="R57" s="18"/>
      <c r="S57" s="18"/>
      <c r="T57" s="18"/>
    </row>
    <row r="58" spans="1:20" ht="12.75" customHeight="1">
      <c r="A58" s="18"/>
      <c r="B58" s="15" t="s">
        <v>59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42003</v>
      </c>
      <c r="I58" s="30">
        <v>1</v>
      </c>
      <c r="J58" s="30">
        <v>5303</v>
      </c>
      <c r="K58" s="30">
        <v>0.02</v>
      </c>
      <c r="L58" s="84">
        <v>21.750710399999999</v>
      </c>
      <c r="M58" s="18"/>
      <c r="N58" s="18"/>
      <c r="O58" s="18"/>
      <c r="P58" s="18"/>
      <c r="Q58" s="18"/>
      <c r="R58" s="18"/>
      <c r="S58" s="18"/>
      <c r="T58" s="18"/>
    </row>
    <row r="59" spans="1:20" ht="12.75" customHeight="1">
      <c r="A59" s="18"/>
      <c r="B59" s="15" t="s">
        <v>60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58890438</v>
      </c>
      <c r="I59" s="30">
        <v>1618069</v>
      </c>
      <c r="J59" s="30">
        <v>1955505</v>
      </c>
      <c r="K59" s="30">
        <v>52782.904670000004</v>
      </c>
      <c r="L59" s="84">
        <v>17688.1885</v>
      </c>
      <c r="M59" s="18"/>
      <c r="N59" s="18"/>
      <c r="O59" s="18"/>
      <c r="P59" s="18"/>
      <c r="Q59" s="18"/>
      <c r="R59" s="18"/>
      <c r="S59" s="18"/>
      <c r="T59" s="18"/>
    </row>
    <row r="60" spans="1:20" ht="12.75" customHeight="1">
      <c r="A60" s="18"/>
      <c r="B60" s="21" t="s">
        <v>92</v>
      </c>
      <c r="C60" s="49"/>
      <c r="D60" s="49"/>
      <c r="E60" s="49"/>
      <c r="F60" s="49"/>
      <c r="G60" s="49"/>
      <c r="H60" s="49"/>
      <c r="I60" s="49"/>
      <c r="J60" s="49"/>
      <c r="K60" s="49"/>
      <c r="L60" s="49"/>
      <c r="M60" s="18"/>
      <c r="N60" s="18"/>
      <c r="O60" s="18"/>
      <c r="P60" s="18"/>
      <c r="Q60" s="18"/>
      <c r="R60" s="18"/>
      <c r="S60" s="18"/>
      <c r="T60" s="18"/>
    </row>
    <row r="61" spans="1:20" ht="12.75" customHeight="1">
      <c r="A61" s="18"/>
      <c r="B61" s="15" t="s">
        <v>61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1337866</v>
      </c>
      <c r="I61" s="30">
        <v>477213</v>
      </c>
      <c r="J61" s="30">
        <v>265682</v>
      </c>
      <c r="K61" s="30">
        <v>30431.903906800002</v>
      </c>
      <c r="L61" s="84">
        <v>5634.6411099999996</v>
      </c>
      <c r="M61" s="18"/>
      <c r="N61" s="18"/>
      <c r="O61" s="18"/>
      <c r="P61" s="18"/>
      <c r="Q61" s="18"/>
      <c r="R61" s="18"/>
      <c r="S61" s="18"/>
      <c r="T61" s="18"/>
    </row>
    <row r="62" spans="1:20" ht="12.75" customHeight="1">
      <c r="A62" s="18"/>
      <c r="B62" s="15" t="s">
        <v>62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130164</v>
      </c>
      <c r="I62" s="30">
        <v>76996</v>
      </c>
      <c r="J62" s="30">
        <v>60743</v>
      </c>
      <c r="K62" s="30">
        <v>3720.2052399999998</v>
      </c>
      <c r="L62" s="84">
        <v>1052.153546</v>
      </c>
      <c r="M62" s="18"/>
      <c r="N62" s="18"/>
      <c r="O62" s="18"/>
      <c r="P62" s="18"/>
      <c r="Q62" s="18"/>
      <c r="R62" s="18"/>
      <c r="S62" s="18"/>
      <c r="T62" s="18"/>
    </row>
    <row r="63" spans="1:20" ht="12.75" customHeight="1">
      <c r="A63" s="18"/>
      <c r="B63" s="15" t="s">
        <v>63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2319712</v>
      </c>
      <c r="I63" s="30">
        <v>613454</v>
      </c>
      <c r="J63" s="30">
        <v>44022</v>
      </c>
      <c r="K63" s="30">
        <v>25641.289089999998</v>
      </c>
      <c r="L63" s="84">
        <v>409.52949860000001</v>
      </c>
      <c r="M63" s="18"/>
      <c r="N63" s="18"/>
      <c r="O63" s="18"/>
      <c r="P63" s="18"/>
      <c r="Q63" s="18"/>
      <c r="R63" s="18"/>
      <c r="S63" s="18"/>
      <c r="T63" s="18"/>
    </row>
    <row r="64" spans="1:20" ht="12.75" customHeight="1">
      <c r="A64" s="18"/>
      <c r="B64" s="15" t="s">
        <v>64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735961</v>
      </c>
      <c r="I64" s="30">
        <v>682348</v>
      </c>
      <c r="J64" s="30">
        <v>116384</v>
      </c>
      <c r="K64" s="30">
        <v>15574.168</v>
      </c>
      <c r="L64" s="84">
        <v>2159.82177</v>
      </c>
      <c r="M64" s="18"/>
      <c r="N64" s="18"/>
      <c r="O64" s="18"/>
      <c r="P64" s="18"/>
      <c r="Q64" s="18"/>
      <c r="R64" s="18"/>
      <c r="S64" s="18"/>
      <c r="T64" s="18"/>
    </row>
    <row r="65" spans="1:20" ht="12.75" customHeight="1">
      <c r="A65" s="18"/>
      <c r="B65" s="15" t="s">
        <v>65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3135230</v>
      </c>
      <c r="I65" s="30">
        <v>377933</v>
      </c>
      <c r="J65" s="30">
        <v>146252</v>
      </c>
      <c r="K65" s="30">
        <v>15766.231540000001</v>
      </c>
      <c r="L65" s="84">
        <v>1420.5537981999998</v>
      </c>
      <c r="M65" s="18"/>
      <c r="N65" s="18"/>
      <c r="O65" s="18"/>
      <c r="P65" s="18"/>
      <c r="Q65" s="18"/>
      <c r="R65" s="18"/>
      <c r="S65" s="18"/>
      <c r="T65" s="18"/>
    </row>
    <row r="66" spans="1:20" ht="12.75" customHeight="1">
      <c r="A66" s="18"/>
      <c r="B66" s="15" t="s">
        <v>66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1385399</v>
      </c>
      <c r="I66" s="30">
        <v>99044</v>
      </c>
      <c r="J66" s="30">
        <v>54795</v>
      </c>
      <c r="K66" s="30">
        <v>3182.1320000000001</v>
      </c>
      <c r="L66" s="84">
        <v>601.93781000000001</v>
      </c>
      <c r="M66" s="18"/>
      <c r="N66" s="18"/>
      <c r="O66" s="18"/>
      <c r="P66" s="18"/>
      <c r="Q66" s="18"/>
      <c r="R66" s="18"/>
      <c r="S66" s="18"/>
      <c r="T66" s="18"/>
    </row>
    <row r="67" spans="1:20" ht="12.75" customHeight="1">
      <c r="A67" s="18"/>
      <c r="B67" s="15" t="s">
        <v>67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180249</v>
      </c>
      <c r="I67" s="30">
        <v>22270</v>
      </c>
      <c r="J67" s="30">
        <v>18411</v>
      </c>
      <c r="K67" s="30">
        <v>845.75229999999999</v>
      </c>
      <c r="L67" s="84">
        <v>141.70579380000001</v>
      </c>
      <c r="M67" s="18"/>
      <c r="N67" s="18"/>
      <c r="O67" s="18"/>
      <c r="P67" s="18"/>
      <c r="Q67" s="18"/>
      <c r="R67" s="18"/>
      <c r="S67" s="18"/>
      <c r="T67" s="18"/>
    </row>
    <row r="68" spans="1:20" ht="12.75" customHeight="1">
      <c r="A68" s="18"/>
      <c r="B68" s="15" t="s">
        <v>68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58538</v>
      </c>
      <c r="I68" s="30">
        <v>28796</v>
      </c>
      <c r="J68" s="30">
        <v>23741</v>
      </c>
      <c r="K68" s="30">
        <v>948.94662000000005</v>
      </c>
      <c r="L68" s="84">
        <v>310.49811</v>
      </c>
      <c r="M68" s="18"/>
      <c r="N68" s="18"/>
      <c r="O68" s="18"/>
      <c r="P68" s="18"/>
      <c r="Q68" s="18"/>
      <c r="R68" s="18"/>
      <c r="S68" s="18"/>
      <c r="T68" s="18"/>
    </row>
    <row r="69" spans="1:20" ht="12" customHeight="1">
      <c r="A69" s="18"/>
      <c r="B69" s="15" t="s">
        <v>69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5426632</v>
      </c>
      <c r="I69" s="30">
        <v>1297282</v>
      </c>
      <c r="J69" s="30">
        <v>399668</v>
      </c>
      <c r="K69" s="30">
        <v>46938.717989999997</v>
      </c>
      <c r="L69" s="84">
        <v>5154.3237200000003</v>
      </c>
      <c r="M69" s="18"/>
      <c r="N69" s="18"/>
      <c r="O69" s="18"/>
      <c r="P69" s="18"/>
      <c r="Q69" s="18"/>
      <c r="R69" s="18"/>
      <c r="S69" s="18"/>
      <c r="T69" s="18"/>
    </row>
    <row r="70" spans="1:20" ht="12.75" customHeight="1">
      <c r="A70" s="18"/>
      <c r="B70" s="15" t="s">
        <v>70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416035</v>
      </c>
      <c r="I70" s="30">
        <v>102866</v>
      </c>
      <c r="J70" s="30">
        <v>36323</v>
      </c>
      <c r="K70" s="30">
        <v>3460.8280199999999</v>
      </c>
      <c r="L70" s="84">
        <v>407.75412</v>
      </c>
      <c r="M70" s="33"/>
      <c r="N70" s="33"/>
      <c r="O70" s="33"/>
      <c r="P70" s="33"/>
      <c r="Q70" s="33"/>
      <c r="R70" s="33"/>
      <c r="S70" s="33"/>
      <c r="T70" s="33"/>
    </row>
    <row r="71" spans="1:20" ht="12.75" customHeight="1">
      <c r="A71" s="33"/>
      <c r="B71" s="42" t="s">
        <v>71</v>
      </c>
      <c r="C71" s="22">
        <f t="shared" ref="C71:L71" si="0">SUM(C8:C70)</f>
        <v>57289033</v>
      </c>
      <c r="D71" s="22">
        <f t="shared" si="0"/>
        <v>323585</v>
      </c>
      <c r="E71" s="22">
        <f t="shared" si="0"/>
        <v>125170869</v>
      </c>
      <c r="F71" s="22">
        <f t="shared" si="0"/>
        <v>16361.411464999997</v>
      </c>
      <c r="G71" s="22">
        <f t="shared" si="0"/>
        <v>4281813.2921960996</v>
      </c>
      <c r="H71" s="22">
        <f t="shared" si="0"/>
        <v>845414384</v>
      </c>
      <c r="I71" s="22">
        <f t="shared" si="0"/>
        <v>470771996</v>
      </c>
      <c r="J71" s="22">
        <f t="shared" si="0"/>
        <v>302088132</v>
      </c>
      <c r="K71" s="22">
        <f t="shared" si="0"/>
        <v>22930260.504007995</v>
      </c>
      <c r="L71" s="22">
        <f t="shared" si="0"/>
        <v>4725552.6960436143</v>
      </c>
      <c r="M71" s="18"/>
      <c r="N71" s="18"/>
      <c r="O71" s="18"/>
      <c r="P71" s="18"/>
      <c r="Q71" s="18"/>
      <c r="R71" s="18"/>
      <c r="S71" s="18"/>
      <c r="T71" s="18"/>
    </row>
    <row r="72" spans="1:20" ht="12.75" customHeight="1">
      <c r="A72" s="18"/>
      <c r="B72" s="50"/>
      <c r="C72" s="51"/>
      <c r="D72" s="51"/>
      <c r="E72" s="51"/>
      <c r="F72" s="51"/>
      <c r="G72" s="51"/>
      <c r="H72" s="51"/>
      <c r="I72" s="51"/>
      <c r="J72" s="51"/>
      <c r="K72" s="51"/>
      <c r="L72" s="52"/>
      <c r="M72" s="18"/>
      <c r="N72" s="18"/>
      <c r="O72" s="18"/>
      <c r="P72" s="18"/>
      <c r="Q72" s="18"/>
      <c r="R72" s="18"/>
      <c r="S72" s="18"/>
      <c r="T72" s="18"/>
    </row>
    <row r="73" spans="1:20" ht="12.75" customHeight="1">
      <c r="A73" s="18"/>
      <c r="B73" s="128" t="s">
        <v>94</v>
      </c>
      <c r="C73" s="123"/>
      <c r="D73" s="123"/>
      <c r="E73" s="123"/>
      <c r="F73" s="123"/>
      <c r="G73" s="123"/>
      <c r="H73" s="123"/>
      <c r="I73" s="123"/>
      <c r="J73" s="123"/>
      <c r="K73" s="123"/>
      <c r="L73" s="124"/>
      <c r="M73" s="18"/>
      <c r="N73" s="18"/>
      <c r="O73" s="18"/>
      <c r="P73" s="18"/>
      <c r="Q73" s="18"/>
      <c r="R73" s="18"/>
      <c r="S73" s="18"/>
      <c r="T73" s="18"/>
    </row>
    <row r="74" spans="1:20" ht="12.75" customHeight="1">
      <c r="A74" s="18"/>
      <c r="B74" s="128" t="s">
        <v>95</v>
      </c>
      <c r="C74" s="123"/>
      <c r="D74" s="123"/>
      <c r="E74" s="123"/>
      <c r="F74" s="123"/>
      <c r="G74" s="123"/>
      <c r="H74" s="123"/>
      <c r="I74" s="123"/>
      <c r="J74" s="123"/>
      <c r="K74" s="123"/>
      <c r="L74" s="124"/>
      <c r="M74" s="18"/>
      <c r="N74" s="18"/>
      <c r="O74" s="18"/>
      <c r="P74" s="18"/>
      <c r="Q74" s="18"/>
      <c r="R74" s="18"/>
      <c r="S74" s="18"/>
      <c r="T74" s="18"/>
    </row>
    <row r="75" spans="1:20" ht="12.75" customHeight="1">
      <c r="A75" s="18"/>
      <c r="B75" s="128" t="s">
        <v>96</v>
      </c>
      <c r="C75" s="123"/>
      <c r="D75" s="123"/>
      <c r="E75" s="123"/>
      <c r="F75" s="123"/>
      <c r="G75" s="123"/>
      <c r="H75" s="123"/>
      <c r="I75" s="123"/>
      <c r="J75" s="123"/>
      <c r="K75" s="123"/>
      <c r="L75" s="124"/>
      <c r="M75" s="18"/>
      <c r="N75" s="18"/>
      <c r="O75" s="18"/>
      <c r="P75" s="18"/>
      <c r="Q75" s="18"/>
      <c r="R75" s="18"/>
      <c r="S75" s="18"/>
      <c r="T75" s="18"/>
    </row>
    <row r="76" spans="1:20" ht="12.75" customHeight="1">
      <c r="A76" s="18"/>
      <c r="B76" s="128" t="s">
        <v>97</v>
      </c>
      <c r="C76" s="123"/>
      <c r="D76" s="123"/>
      <c r="E76" s="123"/>
      <c r="F76" s="123"/>
      <c r="G76" s="123"/>
      <c r="H76" s="123"/>
      <c r="I76" s="123"/>
      <c r="J76" s="123"/>
      <c r="K76" s="123"/>
      <c r="L76" s="124"/>
      <c r="M76" s="18"/>
      <c r="N76" s="18"/>
      <c r="O76" s="18"/>
      <c r="P76" s="18"/>
      <c r="Q76" s="18"/>
      <c r="R76" s="18"/>
      <c r="S76" s="18"/>
      <c r="T76" s="18"/>
    </row>
    <row r="77" spans="1:20" ht="12.75" customHeight="1">
      <c r="A77" s="18"/>
      <c r="B77" s="128" t="s">
        <v>116</v>
      </c>
      <c r="C77" s="123"/>
      <c r="D77" s="123"/>
      <c r="E77" s="123"/>
      <c r="F77" s="123"/>
      <c r="G77" s="123"/>
      <c r="H77" s="123"/>
      <c r="I77" s="123"/>
      <c r="J77" s="123"/>
      <c r="K77" s="123"/>
      <c r="L77" s="124"/>
      <c r="M77" s="18"/>
      <c r="N77" s="18"/>
      <c r="O77" s="18"/>
      <c r="P77" s="18"/>
      <c r="Q77" s="18"/>
      <c r="R77" s="18"/>
      <c r="S77" s="18"/>
      <c r="T77" s="18"/>
    </row>
    <row r="78" spans="1:20" ht="12.75" customHeight="1">
      <c r="A78" s="18"/>
      <c r="B78" s="128" t="s">
        <v>117</v>
      </c>
      <c r="C78" s="123"/>
      <c r="D78" s="123"/>
      <c r="E78" s="123"/>
      <c r="F78" s="123"/>
      <c r="G78" s="123"/>
      <c r="H78" s="123"/>
      <c r="I78" s="123"/>
      <c r="J78" s="123"/>
      <c r="K78" s="123"/>
      <c r="L78" s="124"/>
      <c r="M78" s="18"/>
      <c r="N78" s="18"/>
      <c r="O78" s="18"/>
      <c r="P78" s="18"/>
      <c r="Q78" s="18"/>
      <c r="R78" s="18"/>
      <c r="S78" s="18"/>
      <c r="T78" s="18"/>
    </row>
    <row r="79" spans="1:20" ht="12.75" customHeight="1">
      <c r="A79" s="18"/>
      <c r="B79" s="128" t="s">
        <v>118</v>
      </c>
      <c r="C79" s="123"/>
      <c r="D79" s="123"/>
      <c r="E79" s="123"/>
      <c r="F79" s="123"/>
      <c r="G79" s="123"/>
      <c r="H79" s="123"/>
      <c r="I79" s="123"/>
      <c r="J79" s="123"/>
      <c r="K79" s="123"/>
      <c r="L79" s="124"/>
      <c r="M79" s="18"/>
      <c r="N79" s="18"/>
      <c r="O79" s="18"/>
      <c r="P79" s="18"/>
      <c r="Q79" s="18"/>
      <c r="R79" s="18"/>
      <c r="S79" s="18"/>
      <c r="T79" s="18"/>
    </row>
    <row r="80" spans="1:20" ht="12.75" customHeight="1">
      <c r="A80" s="18"/>
      <c r="B80" s="128" t="s">
        <v>119</v>
      </c>
      <c r="C80" s="123"/>
      <c r="D80" s="123"/>
      <c r="E80" s="123"/>
      <c r="F80" s="123"/>
      <c r="G80" s="123"/>
      <c r="H80" s="123"/>
      <c r="I80" s="123"/>
      <c r="J80" s="123"/>
      <c r="K80" s="123"/>
      <c r="L80" s="124"/>
      <c r="M80" s="18"/>
      <c r="N80" s="18"/>
      <c r="O80" s="18"/>
      <c r="P80" s="18"/>
      <c r="Q80" s="18"/>
      <c r="R80" s="18"/>
      <c r="S80" s="18"/>
      <c r="T80" s="18"/>
    </row>
    <row r="81" spans="1:20" ht="12.75" customHeight="1">
      <c r="A81" s="18"/>
      <c r="B81" s="128" t="s">
        <v>120</v>
      </c>
      <c r="C81" s="123"/>
      <c r="D81" s="123"/>
      <c r="E81" s="123"/>
      <c r="F81" s="123"/>
      <c r="G81" s="123"/>
      <c r="H81" s="123"/>
      <c r="I81" s="123"/>
      <c r="J81" s="123"/>
      <c r="K81" s="123"/>
      <c r="L81" s="124"/>
      <c r="M81" s="18"/>
      <c r="N81" s="18"/>
      <c r="O81" s="18"/>
      <c r="P81" s="18"/>
      <c r="Q81" s="18"/>
      <c r="R81" s="18"/>
      <c r="S81" s="18"/>
      <c r="T81" s="18"/>
    </row>
    <row r="82" spans="1:20" ht="12.75" customHeight="1">
      <c r="A82" s="18"/>
      <c r="B82" s="128" t="s">
        <v>121</v>
      </c>
      <c r="C82" s="123"/>
      <c r="D82" s="123"/>
      <c r="E82" s="123"/>
      <c r="F82" s="123"/>
      <c r="G82" s="123"/>
      <c r="H82" s="123"/>
      <c r="I82" s="123"/>
      <c r="J82" s="123"/>
      <c r="K82" s="123"/>
      <c r="L82" s="124"/>
      <c r="M82" s="18"/>
      <c r="N82" s="18"/>
      <c r="O82" s="18"/>
      <c r="P82" s="18"/>
      <c r="Q82" s="18"/>
      <c r="R82" s="18"/>
      <c r="S82" s="18"/>
      <c r="T82" s="18"/>
    </row>
    <row r="83" spans="1:20" ht="12.75" customHeight="1">
      <c r="A83" s="18"/>
      <c r="B83" s="128" t="s">
        <v>122</v>
      </c>
      <c r="C83" s="123"/>
      <c r="D83" s="123"/>
      <c r="E83" s="123"/>
      <c r="F83" s="123"/>
      <c r="G83" s="123"/>
      <c r="H83" s="123"/>
      <c r="I83" s="123"/>
      <c r="J83" s="123"/>
      <c r="K83" s="123"/>
      <c r="L83" s="124"/>
      <c r="M83" s="18"/>
      <c r="N83" s="18"/>
      <c r="O83" s="18"/>
      <c r="P83" s="18"/>
      <c r="Q83" s="18"/>
      <c r="R83" s="18"/>
      <c r="S83" s="18"/>
      <c r="T83" s="18"/>
    </row>
    <row r="84" spans="1:20" ht="12.75" customHeight="1">
      <c r="A84" s="18"/>
      <c r="B84" s="128" t="s">
        <v>123</v>
      </c>
      <c r="C84" s="123"/>
      <c r="D84" s="123"/>
      <c r="E84" s="123"/>
      <c r="F84" s="123"/>
      <c r="G84" s="123"/>
      <c r="H84" s="123"/>
      <c r="I84" s="123"/>
      <c r="J84" s="123"/>
      <c r="K84" s="123"/>
      <c r="L84" s="124"/>
      <c r="M84" s="18"/>
      <c r="N84" s="18"/>
      <c r="O84" s="18"/>
      <c r="P84" s="18"/>
      <c r="Q84" s="18"/>
      <c r="R84" s="18"/>
      <c r="S84" s="18"/>
      <c r="T84" s="18"/>
    </row>
    <row r="85" spans="1:20" ht="12.75" customHeight="1">
      <c r="A85" s="18"/>
      <c r="B85" s="128" t="s">
        <v>124</v>
      </c>
      <c r="C85" s="123"/>
      <c r="D85" s="123"/>
      <c r="E85" s="123"/>
      <c r="F85" s="123"/>
      <c r="G85" s="123"/>
      <c r="H85" s="123"/>
      <c r="I85" s="123"/>
      <c r="J85" s="123"/>
      <c r="K85" s="123"/>
      <c r="L85" s="124"/>
      <c r="M85" s="18"/>
      <c r="N85" s="18"/>
      <c r="O85" s="18"/>
      <c r="P85" s="18"/>
      <c r="Q85" s="18"/>
      <c r="R85" s="18"/>
      <c r="S85" s="18"/>
      <c r="T85" s="18"/>
    </row>
    <row r="86" spans="1:20" ht="12.75" customHeight="1">
      <c r="A86" s="18"/>
      <c r="B86" s="128" t="s">
        <v>125</v>
      </c>
      <c r="C86" s="123"/>
      <c r="D86" s="123"/>
      <c r="E86" s="123"/>
      <c r="F86" s="123"/>
      <c r="G86" s="123"/>
      <c r="H86" s="123"/>
      <c r="I86" s="123"/>
      <c r="J86" s="123"/>
      <c r="K86" s="123"/>
      <c r="L86" s="124"/>
      <c r="M86" s="18"/>
      <c r="N86" s="18"/>
      <c r="O86" s="18"/>
      <c r="P86" s="18"/>
      <c r="Q86" s="18"/>
      <c r="R86" s="18"/>
      <c r="S86" s="18"/>
      <c r="T86" s="18"/>
    </row>
    <row r="87" spans="1:20" ht="12.75" customHeight="1">
      <c r="A87" s="18"/>
      <c r="B87" s="128" t="s">
        <v>126</v>
      </c>
      <c r="C87" s="123"/>
      <c r="D87" s="123"/>
      <c r="E87" s="123"/>
      <c r="F87" s="123"/>
      <c r="G87" s="123"/>
      <c r="H87" s="123"/>
      <c r="I87" s="123"/>
      <c r="J87" s="123"/>
      <c r="K87" s="123"/>
      <c r="L87" s="124"/>
      <c r="M87" s="18"/>
      <c r="N87" s="18"/>
      <c r="O87" s="18"/>
      <c r="P87" s="18"/>
      <c r="Q87" s="18"/>
      <c r="R87" s="18"/>
      <c r="S87" s="18"/>
      <c r="T87" s="18"/>
    </row>
    <row r="88" spans="1:20" ht="12.75" customHeight="1">
      <c r="A88" s="18"/>
      <c r="B88" s="128" t="s">
        <v>127</v>
      </c>
      <c r="C88" s="123"/>
      <c r="D88" s="123"/>
      <c r="E88" s="123"/>
      <c r="F88" s="123"/>
      <c r="G88" s="123"/>
      <c r="H88" s="123"/>
      <c r="I88" s="123"/>
      <c r="J88" s="123"/>
      <c r="K88" s="123"/>
      <c r="L88" s="124"/>
      <c r="M88" s="18"/>
      <c r="N88" s="18"/>
      <c r="O88" s="18"/>
      <c r="P88" s="18"/>
      <c r="Q88" s="18"/>
      <c r="R88" s="18"/>
      <c r="S88" s="18"/>
      <c r="T88" s="18"/>
    </row>
    <row r="89" spans="1:20" ht="12.7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</row>
    <row r="90" spans="1:20" ht="12.7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</row>
    <row r="91" spans="1:20" ht="12.7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</row>
    <row r="92" spans="1:20" ht="12.7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</row>
    <row r="93" spans="1:20" ht="12.7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</row>
    <row r="94" spans="1:20" ht="12.7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</row>
    <row r="95" spans="1:20" ht="12.7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</row>
    <row r="96" spans="1:20" ht="12.7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</row>
    <row r="97" spans="1:20" ht="12.7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</row>
    <row r="98" spans="1:20" ht="12.7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</row>
    <row r="99" spans="1:20" ht="12.7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</row>
    <row r="100" spans="1:20" ht="12.7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</row>
    <row r="101" spans="1:20" ht="12.7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</row>
    <row r="102" spans="1:20" ht="12.7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</row>
    <row r="103" spans="1:20" ht="12.7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</row>
    <row r="104" spans="1:20" ht="12.7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</row>
    <row r="105" spans="1:20" ht="12.7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</row>
    <row r="106" spans="1:20" ht="12.7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</row>
    <row r="107" spans="1:20" ht="12.7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</row>
    <row r="108" spans="1:20" ht="12.7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</row>
    <row r="109" spans="1:20" ht="12.7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</row>
    <row r="110" spans="1:20" ht="12.7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</row>
    <row r="111" spans="1:20" ht="12.7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</row>
    <row r="112" spans="1:20" ht="12.7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</row>
    <row r="113" spans="1:20" ht="12.7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</row>
    <row r="114" spans="1:20" ht="12.7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</row>
    <row r="115" spans="1:20" ht="12.7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</row>
    <row r="116" spans="1:20" ht="12.7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</row>
    <row r="117" spans="1:20" ht="12.7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</row>
    <row r="118" spans="1:20" ht="12.7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</row>
    <row r="119" spans="1:20" ht="12.7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</row>
    <row r="120" spans="1:20" ht="12.7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</row>
    <row r="121" spans="1:20" ht="12.7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</row>
    <row r="122" spans="1:20" ht="12.7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</row>
    <row r="123" spans="1:20" ht="12.7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</row>
    <row r="124" spans="1:20" ht="12.7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</row>
    <row r="125" spans="1:20" ht="12.7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</row>
    <row r="126" spans="1:20" ht="12.7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</row>
    <row r="127" spans="1:20" ht="12.7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</row>
    <row r="128" spans="1:20" ht="12.7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</row>
    <row r="129" spans="1:20" ht="12.7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</row>
    <row r="130" spans="1:20" ht="12.7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</row>
    <row r="131" spans="1:20" ht="12.7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</row>
    <row r="132" spans="1:20" ht="12.7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</row>
    <row r="133" spans="1:20" ht="12.7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</row>
    <row r="134" spans="1:20" ht="12.7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</row>
    <row r="135" spans="1:20" ht="12.7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</row>
    <row r="136" spans="1:20" ht="12.7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</row>
    <row r="137" spans="1:20" ht="12.7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</row>
    <row r="138" spans="1:20" ht="12.7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</row>
    <row r="139" spans="1:20" ht="12.7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</row>
    <row r="140" spans="1:20" ht="12.7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</row>
    <row r="141" spans="1:20" ht="12.7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</row>
    <row r="142" spans="1:20" ht="12.7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</row>
    <row r="143" spans="1:20" ht="12.7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</row>
    <row r="144" spans="1:20" ht="12.7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</row>
    <row r="145" spans="1:20" ht="12.7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</row>
    <row r="146" spans="1:20" ht="12.7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</row>
    <row r="147" spans="1:20" ht="12.7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</row>
    <row r="148" spans="1:20" ht="12.7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</row>
    <row r="149" spans="1:20" ht="12.7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</row>
    <row r="150" spans="1:20" ht="12.7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</row>
    <row r="151" spans="1:20" ht="12.7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</row>
    <row r="152" spans="1:20" ht="12.7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</row>
    <row r="153" spans="1:20" ht="12.7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</row>
    <row r="154" spans="1:20" ht="12.7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</row>
    <row r="155" spans="1:20" ht="12.7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</row>
    <row r="156" spans="1:20" ht="12.7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</row>
    <row r="157" spans="1:20" ht="12.7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</row>
    <row r="158" spans="1:20" ht="12.7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</row>
    <row r="159" spans="1:20" ht="12.7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</row>
    <row r="160" spans="1:20" ht="12.7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</row>
    <row r="161" spans="1:20" ht="12.7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</row>
    <row r="162" spans="1:20" ht="12.7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</row>
    <row r="163" spans="1:20" ht="12.7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</row>
    <row r="164" spans="1:20" ht="12.7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</row>
    <row r="165" spans="1:20" ht="12.7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</row>
    <row r="166" spans="1:20" ht="12.7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</row>
    <row r="167" spans="1:20" ht="12.7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</row>
    <row r="168" spans="1:20" ht="12.7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</row>
    <row r="169" spans="1:20" ht="12.7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</row>
    <row r="170" spans="1:20" ht="12.7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</row>
    <row r="171" spans="1:20" ht="12.7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</row>
    <row r="172" spans="1:20" ht="12.7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</row>
    <row r="173" spans="1:20" ht="12.7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</row>
    <row r="174" spans="1:20" ht="12.7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</row>
    <row r="175" spans="1:20" ht="12.7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</row>
    <row r="176" spans="1:20" ht="12.7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</row>
    <row r="177" spans="1:20" ht="12.7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</row>
    <row r="178" spans="1:20" ht="12.7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</row>
    <row r="179" spans="1:20" ht="12.7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</row>
    <row r="180" spans="1:20" ht="12.7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</row>
    <row r="181" spans="1:20" ht="12.7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</row>
    <row r="182" spans="1:20" ht="12.7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</row>
    <row r="183" spans="1:20" ht="12.7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</row>
    <row r="184" spans="1:20" ht="12.7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</row>
    <row r="185" spans="1:20" ht="12.7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</row>
    <row r="186" spans="1:20" ht="12.7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</row>
    <row r="187" spans="1:20" ht="12.7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</row>
    <row r="188" spans="1:20" ht="12.7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</row>
    <row r="189" spans="1:20" ht="12.7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</row>
    <row r="190" spans="1:20" ht="12.7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</row>
    <row r="191" spans="1:20" ht="12.7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</row>
    <row r="192" spans="1:20" ht="12.7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</row>
    <row r="193" spans="1:20" ht="12.7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</row>
    <row r="194" spans="1:20" ht="12.7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</row>
    <row r="195" spans="1:20" ht="12.7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</row>
    <row r="196" spans="1:20" ht="12.7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</row>
    <row r="197" spans="1:20" ht="12.7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</row>
    <row r="198" spans="1:20" ht="12.7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</row>
    <row r="199" spans="1:20" ht="12.7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</row>
    <row r="200" spans="1:20" ht="12.7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</row>
    <row r="201" spans="1:20" ht="12.7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</row>
    <row r="202" spans="1:20" ht="12.7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</row>
    <row r="203" spans="1:20" ht="12.7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</row>
    <row r="204" spans="1:20" ht="12.7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</row>
    <row r="205" spans="1:20" ht="12.7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</row>
    <row r="206" spans="1:20" ht="12.7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</row>
    <row r="207" spans="1:20" ht="12.7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</row>
    <row r="208" spans="1:20" ht="12.7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</row>
    <row r="209" spans="1:20" ht="12.7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</row>
    <row r="210" spans="1:20" ht="12.7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</row>
    <row r="211" spans="1:20" ht="12.7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</row>
    <row r="212" spans="1:20" ht="12.7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</row>
    <row r="213" spans="1:20" ht="12.7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</row>
    <row r="214" spans="1:20" ht="12.7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</row>
    <row r="215" spans="1:20" ht="12.7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</row>
    <row r="216" spans="1:20" ht="12.7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</row>
    <row r="217" spans="1:20" ht="12.7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</row>
    <row r="218" spans="1:20" ht="12.7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</row>
    <row r="219" spans="1:20" ht="12.7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</row>
    <row r="220" spans="1:20" ht="12.7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</row>
    <row r="221" spans="1:20" ht="12.7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</row>
    <row r="222" spans="1:20" ht="12.7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</row>
    <row r="223" spans="1:20" ht="12.7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</row>
    <row r="224" spans="1:20" ht="12.7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</row>
    <row r="225" spans="1:20" ht="12.7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</row>
    <row r="226" spans="1:20" ht="12.7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</row>
    <row r="227" spans="1:20" ht="12.7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</row>
    <row r="228" spans="1:20" ht="12.7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</row>
    <row r="229" spans="1:20" ht="12.7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</row>
    <row r="230" spans="1:20" ht="12.7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</row>
    <row r="231" spans="1:20" ht="12.7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</row>
    <row r="232" spans="1:20" ht="12.7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</row>
    <row r="233" spans="1:20" ht="12.7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</row>
    <row r="234" spans="1:20" ht="12.7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</row>
    <row r="235" spans="1:20" ht="12.7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</row>
    <row r="236" spans="1:20" ht="12.7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</row>
    <row r="237" spans="1:20" ht="12.7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</row>
    <row r="238" spans="1:20" ht="12.7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</row>
    <row r="239" spans="1:20" ht="12.7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</row>
    <row r="240" spans="1:20" ht="12.7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</row>
    <row r="241" spans="1:20" ht="12.7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</row>
    <row r="242" spans="1:20" ht="12.7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</row>
    <row r="243" spans="1:20" ht="12.7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</row>
    <row r="244" spans="1:20" ht="12.7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</row>
    <row r="245" spans="1:20" ht="12.7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</row>
    <row r="246" spans="1:20" ht="12.7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</row>
    <row r="247" spans="1:20" ht="12.7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</row>
    <row r="248" spans="1:20" ht="12.7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</row>
    <row r="249" spans="1:20" ht="12.7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</row>
    <row r="250" spans="1:20" ht="12.7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</row>
    <row r="251" spans="1:20" ht="12.7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</row>
    <row r="252" spans="1:20" ht="12.7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</row>
    <row r="253" spans="1:20" ht="12.7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</row>
    <row r="254" spans="1:20" ht="12.7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</row>
    <row r="255" spans="1:20" ht="12.7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</row>
    <row r="256" spans="1:20" ht="12.7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</row>
    <row r="257" spans="1:20" ht="12.7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</row>
    <row r="258" spans="1:20" ht="12.7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</row>
    <row r="259" spans="1:20" ht="12.7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</row>
    <row r="260" spans="1:20" ht="12.7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</row>
    <row r="261" spans="1:20" ht="12.7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</row>
    <row r="262" spans="1:20" ht="12.7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</row>
    <row r="263" spans="1:20" ht="12.7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</row>
    <row r="264" spans="1:20" ht="12.7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</row>
    <row r="265" spans="1:20" ht="12.7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</row>
    <row r="266" spans="1:20" ht="12.7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</row>
    <row r="267" spans="1:20" ht="12.7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</row>
    <row r="268" spans="1:20" ht="12.7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</row>
    <row r="269" spans="1:20" ht="12.7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</row>
    <row r="270" spans="1:20" ht="12.7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</row>
    <row r="271" spans="1:20" ht="12.7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</row>
    <row r="272" spans="1:20" ht="12.7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</row>
    <row r="273" spans="1:20" ht="12.7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</row>
    <row r="274" spans="1:20" ht="12.7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</row>
    <row r="275" spans="1:20" ht="12.7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</row>
    <row r="276" spans="1:20" ht="12.7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</row>
    <row r="277" spans="1:20" ht="12.7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</row>
    <row r="278" spans="1:20" ht="12.7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</row>
    <row r="279" spans="1:20" ht="12.7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</row>
    <row r="280" spans="1:20" ht="12.7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</row>
    <row r="281" spans="1:20" ht="12.7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</row>
    <row r="282" spans="1:20" ht="12.7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</row>
    <row r="283" spans="1:20" ht="12.7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</row>
    <row r="284" spans="1:20" ht="12.7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</row>
    <row r="285" spans="1:20" ht="12.7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</row>
    <row r="286" spans="1:20" ht="12.7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</row>
    <row r="287" spans="1:20" ht="12.7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</row>
    <row r="288" spans="1:20" ht="12.7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</row>
    <row r="289" spans="1:20" ht="12.7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</row>
    <row r="290" spans="1:20" ht="12.7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</row>
    <row r="291" spans="1:20" ht="12.7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</row>
    <row r="292" spans="1:20" ht="12.7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</row>
    <row r="293" spans="1:20" ht="12.7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</row>
    <row r="294" spans="1:20" ht="12.7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</row>
    <row r="295" spans="1:20" ht="12.7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</row>
    <row r="296" spans="1:20" ht="12.7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</row>
    <row r="297" spans="1:20" ht="12.7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</row>
    <row r="298" spans="1:20" ht="12.7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</row>
    <row r="299" spans="1:20" ht="12.7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</row>
    <row r="300" spans="1:20" ht="12.7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</row>
    <row r="301" spans="1:20" ht="12.7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</row>
    <row r="302" spans="1:20" ht="12.7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</row>
    <row r="303" spans="1:20" ht="12.7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</row>
    <row r="304" spans="1:20" ht="12.7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</row>
    <row r="305" spans="1:20" ht="12.7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</row>
    <row r="306" spans="1:20" ht="12.7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</row>
    <row r="307" spans="1:20" ht="12.7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</row>
    <row r="308" spans="1:20" ht="12.7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</row>
    <row r="309" spans="1:20" ht="12.7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</row>
    <row r="310" spans="1:20" ht="12.7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</row>
    <row r="311" spans="1:20" ht="12.7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</row>
    <row r="312" spans="1:20" ht="12.7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</row>
    <row r="313" spans="1:20" ht="12.7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</row>
    <row r="314" spans="1:20" ht="12.7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</row>
    <row r="315" spans="1:20" ht="12.7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</row>
    <row r="316" spans="1:20" ht="12.7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</row>
    <row r="317" spans="1:20" ht="12.7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</row>
    <row r="318" spans="1:20" ht="12.7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</row>
    <row r="319" spans="1:20" ht="12.7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</row>
    <row r="320" spans="1:20" ht="12.7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</row>
    <row r="321" spans="1:20" ht="12.7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</row>
    <row r="322" spans="1:20" ht="12.7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</row>
    <row r="323" spans="1:20" ht="12.7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</row>
    <row r="324" spans="1:20" ht="12.7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</row>
    <row r="325" spans="1:20" ht="12.7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</row>
    <row r="326" spans="1:20" ht="12.7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</row>
    <row r="327" spans="1:20" ht="12.7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</row>
    <row r="328" spans="1:20" ht="12.7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</row>
    <row r="329" spans="1:20" ht="12.7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</row>
    <row r="330" spans="1:20" ht="12.7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</row>
    <row r="331" spans="1:20" ht="12.7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</row>
    <row r="332" spans="1:20" ht="12.7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</row>
    <row r="333" spans="1:20" ht="12.7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</row>
    <row r="334" spans="1:20" ht="12.7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</row>
    <row r="335" spans="1:20" ht="12.7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</row>
    <row r="336" spans="1:20" ht="12.7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</row>
    <row r="337" spans="1:20" ht="12.7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</row>
    <row r="338" spans="1:20" ht="12.7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</row>
    <row r="339" spans="1:20" ht="12.7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</row>
    <row r="340" spans="1:20" ht="12.7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</row>
    <row r="341" spans="1:20" ht="12.7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</row>
    <row r="342" spans="1:20" ht="12.7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</row>
    <row r="343" spans="1:20" ht="12.7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</row>
    <row r="344" spans="1:20" ht="12.7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</row>
    <row r="345" spans="1:20" ht="12.7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</row>
    <row r="346" spans="1:20" ht="12.7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</row>
    <row r="347" spans="1:20" ht="12.7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</row>
    <row r="348" spans="1:20" ht="12.7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</row>
    <row r="349" spans="1:20" ht="12.7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</row>
    <row r="350" spans="1:20" ht="12.7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</row>
    <row r="351" spans="1:20" ht="12.7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</row>
    <row r="352" spans="1:20" ht="12.7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</row>
    <row r="353" spans="1:20" ht="12.7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</row>
    <row r="354" spans="1:20" ht="12.7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</row>
    <row r="355" spans="1:20" ht="12.7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</row>
    <row r="356" spans="1:20" ht="12.7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</row>
    <row r="357" spans="1:20" ht="12.7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</row>
    <row r="358" spans="1:20" ht="12.7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</row>
    <row r="359" spans="1:20" ht="12.7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</row>
    <row r="360" spans="1:20" ht="12.7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</row>
    <row r="361" spans="1:20" ht="12.7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</row>
    <row r="362" spans="1:20" ht="12.7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</row>
    <row r="363" spans="1:20" ht="12.7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</row>
    <row r="364" spans="1:20" ht="12.7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</row>
    <row r="365" spans="1:20" ht="12.7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</row>
    <row r="366" spans="1:20" ht="12.7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</row>
    <row r="367" spans="1:20" ht="12.7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</row>
    <row r="368" spans="1:20" ht="12.7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</row>
    <row r="369" spans="1:20" ht="12.7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</row>
    <row r="370" spans="1:20" ht="12.7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</row>
    <row r="371" spans="1:20" ht="12.7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</row>
    <row r="372" spans="1:20" ht="12.7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</row>
    <row r="373" spans="1:20" ht="12.7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</row>
    <row r="374" spans="1:20" ht="12.7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</row>
    <row r="375" spans="1:20" ht="12.7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</row>
    <row r="376" spans="1:20" ht="12.7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</row>
    <row r="377" spans="1:20" ht="12.7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</row>
    <row r="378" spans="1:20" ht="12.7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</row>
    <row r="379" spans="1:20" ht="12.7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</row>
    <row r="380" spans="1:20" ht="12.7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</row>
    <row r="381" spans="1:20" ht="12.7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</row>
    <row r="382" spans="1:20" ht="12.7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</row>
    <row r="383" spans="1:20" ht="12.7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</row>
    <row r="384" spans="1:20" ht="12.7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</row>
    <row r="385" spans="1:20" ht="12.7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</row>
    <row r="386" spans="1:20" ht="12.7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</row>
    <row r="387" spans="1:20" ht="12.7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</row>
    <row r="388" spans="1:20" ht="12.7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</row>
    <row r="389" spans="1:20" ht="12.7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</row>
    <row r="390" spans="1:20" ht="12.7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</row>
    <row r="391" spans="1:20" ht="12.7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</row>
    <row r="392" spans="1:20" ht="12.7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</row>
    <row r="393" spans="1:20" ht="12.7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</row>
    <row r="394" spans="1:20" ht="12.7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</row>
    <row r="395" spans="1:20" ht="12.7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</row>
    <row r="396" spans="1:20" ht="12.7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</row>
    <row r="397" spans="1:20" ht="12.7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</row>
    <row r="398" spans="1:20" ht="12.7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</row>
    <row r="399" spans="1:20" ht="12.7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</row>
    <row r="400" spans="1:20" ht="12.7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</row>
    <row r="401" spans="1:20" ht="12.7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</row>
    <row r="402" spans="1:20" ht="12.7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</row>
    <row r="403" spans="1:20" ht="12.7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</row>
    <row r="404" spans="1:20" ht="12.7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</row>
    <row r="405" spans="1:20" ht="12.7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</row>
    <row r="406" spans="1:20" ht="12.7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</row>
    <row r="407" spans="1:20" ht="12.7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</row>
    <row r="408" spans="1:20" ht="12.7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</row>
    <row r="409" spans="1:20" ht="12.7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</row>
    <row r="410" spans="1:20" ht="12.7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</row>
    <row r="411" spans="1:20" ht="12.7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</row>
    <row r="412" spans="1:20" ht="12.7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</row>
    <row r="413" spans="1:20" ht="12.7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</row>
    <row r="414" spans="1:20" ht="12.7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</row>
    <row r="415" spans="1:20" ht="12.7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</row>
    <row r="416" spans="1:20" ht="12.7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</row>
    <row r="417" spans="1:20" ht="12.7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</row>
    <row r="418" spans="1:20" ht="12.7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</row>
    <row r="419" spans="1:20" ht="12.7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</row>
    <row r="420" spans="1:20" ht="12.7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</row>
    <row r="421" spans="1:20" ht="12.7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</row>
    <row r="422" spans="1:20" ht="12.7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</row>
    <row r="423" spans="1:20" ht="12.7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</row>
    <row r="424" spans="1:20" ht="12.7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</row>
    <row r="425" spans="1:20" ht="12.7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</row>
    <row r="426" spans="1:20" ht="12.7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</row>
    <row r="427" spans="1:20" ht="12.7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</row>
    <row r="428" spans="1:20" ht="12.7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</row>
    <row r="429" spans="1:20" ht="12.7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</row>
    <row r="430" spans="1:20" ht="12.7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</row>
    <row r="431" spans="1:20" ht="12.7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</row>
    <row r="432" spans="1:20" ht="12.7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</row>
    <row r="433" spans="1:20" ht="12.7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</row>
    <row r="434" spans="1:20" ht="12.7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</row>
    <row r="435" spans="1:20" ht="12.7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</row>
    <row r="436" spans="1:20" ht="12.7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</row>
    <row r="437" spans="1:20" ht="12.7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</row>
    <row r="438" spans="1:20" ht="12.7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</row>
    <row r="439" spans="1:20" ht="12.7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</row>
    <row r="440" spans="1:20" ht="12.7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</row>
    <row r="441" spans="1:20" ht="12.7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</row>
    <row r="442" spans="1:20" ht="12.7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</row>
    <row r="443" spans="1:20" ht="12.7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</row>
    <row r="444" spans="1:20" ht="12.7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</row>
    <row r="445" spans="1:20" ht="12.7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</row>
    <row r="446" spans="1:20" ht="12.7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</row>
    <row r="447" spans="1:20" ht="12.7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</row>
    <row r="448" spans="1:20" ht="12.7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</row>
    <row r="449" spans="1:20" ht="12.7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</row>
    <row r="450" spans="1:20" ht="12.7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</row>
    <row r="451" spans="1:20" ht="12.7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</row>
    <row r="452" spans="1:20" ht="12.7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</row>
    <row r="453" spans="1:20" ht="12.7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</row>
    <row r="454" spans="1:20" ht="12.7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</row>
    <row r="455" spans="1:20" ht="12.7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</row>
    <row r="456" spans="1:20" ht="12.7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</row>
    <row r="457" spans="1:20" ht="12.7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</row>
    <row r="458" spans="1:20" ht="12.7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</row>
    <row r="459" spans="1:20" ht="12.7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</row>
    <row r="460" spans="1:20" ht="12.7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</row>
    <row r="461" spans="1:20" ht="12.7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</row>
    <row r="462" spans="1:20" ht="12.7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</row>
    <row r="463" spans="1:20" ht="12.7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</row>
    <row r="464" spans="1:20" ht="12.7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</row>
    <row r="465" spans="1:20" ht="12.7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</row>
    <row r="466" spans="1:20" ht="12.7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</row>
    <row r="467" spans="1:20" ht="12.7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</row>
    <row r="468" spans="1:20" ht="12.7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</row>
    <row r="469" spans="1:20" ht="12.7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</row>
    <row r="470" spans="1:20" ht="12.7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</row>
    <row r="471" spans="1:20" ht="12.7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</row>
    <row r="472" spans="1:20" ht="12.7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</row>
    <row r="473" spans="1:20" ht="12.7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</row>
    <row r="474" spans="1:20" ht="12.7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</row>
    <row r="475" spans="1:20" ht="12.7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</row>
    <row r="476" spans="1:20" ht="12.7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</row>
    <row r="477" spans="1:20" ht="12.7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</row>
    <row r="478" spans="1:20" ht="12.7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</row>
    <row r="479" spans="1:20" ht="12.7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</row>
    <row r="480" spans="1:20" ht="12.7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</row>
    <row r="481" spans="1:20" ht="12.7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</row>
    <row r="482" spans="1:20" ht="12.7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</row>
    <row r="483" spans="1:20" ht="12.7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</row>
    <row r="484" spans="1:20" ht="12.7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</row>
    <row r="485" spans="1:20" ht="12.7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</row>
    <row r="486" spans="1:20" ht="12.7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</row>
    <row r="487" spans="1:20" ht="12.7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</row>
    <row r="488" spans="1:20" ht="12.7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</row>
    <row r="489" spans="1:20" ht="12.7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</row>
    <row r="490" spans="1:20" ht="12.7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</row>
    <row r="491" spans="1:20" ht="12.7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</row>
    <row r="492" spans="1:20" ht="12.7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</row>
    <row r="493" spans="1:20" ht="12.7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</row>
    <row r="494" spans="1:20" ht="12.7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</row>
    <row r="495" spans="1:20" ht="12.7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</row>
    <row r="496" spans="1:20" ht="12.7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</row>
    <row r="497" spans="1:20" ht="12.7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</row>
    <row r="498" spans="1:20" ht="12.7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</row>
    <row r="499" spans="1:20" ht="12.7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</row>
    <row r="500" spans="1:20" ht="12.7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</row>
    <row r="501" spans="1:20" ht="12.7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</row>
    <row r="502" spans="1:20" ht="12.7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</row>
    <row r="503" spans="1:20" ht="12.7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</row>
    <row r="504" spans="1:20" ht="12.7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</row>
    <row r="505" spans="1:20" ht="12.7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</row>
    <row r="506" spans="1:20" ht="12.7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</row>
    <row r="507" spans="1:20" ht="12.7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</row>
    <row r="508" spans="1:20" ht="12.7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</row>
    <row r="509" spans="1:20" ht="12.7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</row>
    <row r="510" spans="1:20" ht="12.7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</row>
    <row r="511" spans="1:20" ht="12.7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</row>
    <row r="512" spans="1:20" ht="12.7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</row>
    <row r="513" spans="1:20" ht="12.7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</row>
    <row r="514" spans="1:20" ht="12.7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</row>
    <row r="515" spans="1:20" ht="12.7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</row>
    <row r="516" spans="1:20" ht="12.7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</row>
    <row r="517" spans="1:20" ht="12.7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</row>
    <row r="518" spans="1:20" ht="12.7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</row>
    <row r="519" spans="1:20" ht="12.7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</row>
    <row r="520" spans="1:20" ht="12.7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</row>
    <row r="521" spans="1:20" ht="12.7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</row>
    <row r="522" spans="1:20" ht="12.7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</row>
    <row r="523" spans="1:20" ht="12.7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</row>
    <row r="524" spans="1:20" ht="12.7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</row>
    <row r="525" spans="1:20" ht="12.7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</row>
    <row r="526" spans="1:20" ht="12.7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</row>
    <row r="527" spans="1:20" ht="12.7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</row>
    <row r="528" spans="1:20" ht="12.7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</row>
    <row r="529" spans="1:20" ht="12.7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</row>
    <row r="530" spans="1:20" ht="12.7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</row>
    <row r="531" spans="1:20" ht="12.7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</row>
    <row r="532" spans="1:20" ht="12.7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</row>
    <row r="533" spans="1:20" ht="12.7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</row>
    <row r="534" spans="1:20" ht="12.7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</row>
    <row r="535" spans="1:20" ht="12.7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</row>
    <row r="536" spans="1:20" ht="12.7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</row>
    <row r="537" spans="1:20" ht="12.7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</row>
    <row r="538" spans="1:20" ht="12.7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</row>
    <row r="539" spans="1:20" ht="12.7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</row>
    <row r="540" spans="1:20" ht="12.7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</row>
    <row r="541" spans="1:20" ht="12.7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</row>
    <row r="542" spans="1:20" ht="12.7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</row>
    <row r="543" spans="1:20" ht="12.7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</row>
    <row r="544" spans="1:20" ht="12.7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</row>
    <row r="545" spans="1:20" ht="12.7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</row>
    <row r="546" spans="1:20" ht="12.7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</row>
    <row r="547" spans="1:20" ht="12.7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</row>
    <row r="548" spans="1:20" ht="12.7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</row>
    <row r="549" spans="1:20" ht="12.7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</row>
    <row r="550" spans="1:20" ht="12.7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</row>
    <row r="551" spans="1:20" ht="12.7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</row>
    <row r="552" spans="1:20" ht="12.7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</row>
    <row r="553" spans="1:20" ht="12.7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</row>
    <row r="554" spans="1:20" ht="12.7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</row>
    <row r="555" spans="1:20" ht="12.7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</row>
    <row r="556" spans="1:20" ht="12.7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</row>
    <row r="557" spans="1:20" ht="12.7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</row>
    <row r="558" spans="1:20" ht="12.7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</row>
    <row r="559" spans="1:20" ht="12.7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</row>
    <row r="560" spans="1:20" ht="12.7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</row>
    <row r="561" spans="1:20" ht="12.7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</row>
    <row r="562" spans="1:20" ht="12.7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</row>
    <row r="563" spans="1:20" ht="12.7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</row>
    <row r="564" spans="1:20" ht="12.7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</row>
    <row r="565" spans="1:20" ht="12.7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</row>
    <row r="566" spans="1:20" ht="12.7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</row>
    <row r="567" spans="1:20" ht="12.7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</row>
    <row r="568" spans="1:20" ht="12.7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</row>
    <row r="569" spans="1:20" ht="12.7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</row>
    <row r="570" spans="1:20" ht="12.7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</row>
    <row r="571" spans="1:20" ht="12.7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</row>
    <row r="572" spans="1:20" ht="12.7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</row>
    <row r="573" spans="1:20" ht="12.7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</row>
    <row r="574" spans="1:20" ht="12.7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</row>
    <row r="575" spans="1:20" ht="12.7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</row>
    <row r="576" spans="1:20" ht="12.7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</row>
    <row r="577" spans="1:20" ht="12.7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</row>
    <row r="578" spans="1:20" ht="12.7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</row>
    <row r="579" spans="1:20" ht="12.7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</row>
    <row r="580" spans="1:20" ht="12.7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</row>
    <row r="581" spans="1:20" ht="12.7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</row>
    <row r="582" spans="1:20" ht="12.7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</row>
    <row r="583" spans="1:20" ht="12.7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</row>
    <row r="584" spans="1:20" ht="12.7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</row>
    <row r="585" spans="1:20" ht="12.7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</row>
    <row r="586" spans="1:20" ht="12.7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</row>
    <row r="587" spans="1:20" ht="12.7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</row>
    <row r="588" spans="1:20" ht="12.7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</row>
    <row r="589" spans="1:20" ht="12.7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</row>
    <row r="590" spans="1:20" ht="12.7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</row>
    <row r="591" spans="1:20" ht="12.7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</row>
    <row r="592" spans="1:20" ht="12.7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</row>
    <row r="593" spans="1:20" ht="12.7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</row>
    <row r="594" spans="1:20" ht="12.7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</row>
    <row r="595" spans="1:20" ht="12.7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</row>
    <row r="596" spans="1:20" ht="12.7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</row>
    <row r="597" spans="1:20" ht="12.7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</row>
    <row r="598" spans="1:20" ht="12.7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</row>
    <row r="599" spans="1:20" ht="12.7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</row>
    <row r="600" spans="1:20" ht="12.7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</row>
    <row r="601" spans="1:20" ht="12.7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</row>
    <row r="602" spans="1:20" ht="12.7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</row>
    <row r="603" spans="1:20" ht="12.7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</row>
    <row r="604" spans="1:20" ht="12.7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</row>
    <row r="605" spans="1:20" ht="12.7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</row>
    <row r="606" spans="1:20" ht="12.7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</row>
    <row r="607" spans="1:20" ht="12.7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</row>
    <row r="608" spans="1:20" ht="12.7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</row>
    <row r="609" spans="1:20" ht="12.7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</row>
    <row r="610" spans="1:20" ht="12.7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</row>
    <row r="611" spans="1:20" ht="12.7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</row>
    <row r="612" spans="1:20" ht="12.7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</row>
    <row r="613" spans="1:20" ht="12.7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</row>
    <row r="614" spans="1:20" ht="12.7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</row>
    <row r="615" spans="1:20" ht="12.7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</row>
    <row r="616" spans="1:20" ht="12.7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</row>
    <row r="617" spans="1:20" ht="12.7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</row>
    <row r="618" spans="1:20" ht="12.7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</row>
    <row r="619" spans="1:20" ht="12.7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</row>
    <row r="620" spans="1:20" ht="12.7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</row>
    <row r="621" spans="1:20" ht="12.7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</row>
    <row r="622" spans="1:20" ht="12.7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</row>
    <row r="623" spans="1:20" ht="12.7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</row>
    <row r="624" spans="1:20" ht="12.7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</row>
    <row r="625" spans="1:20" ht="12.7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</row>
    <row r="626" spans="1:20" ht="12.7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</row>
    <row r="627" spans="1:20" ht="12.7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</row>
    <row r="628" spans="1:20" ht="12.7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</row>
    <row r="629" spans="1:20" ht="12.7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</row>
    <row r="630" spans="1:20" ht="12.7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</row>
    <row r="631" spans="1:20" ht="12.7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</row>
    <row r="632" spans="1:20" ht="12.7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</row>
    <row r="633" spans="1:20" ht="12.7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</row>
    <row r="634" spans="1:20" ht="12.7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</row>
    <row r="635" spans="1:20" ht="12.7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</row>
    <row r="636" spans="1:20" ht="12.7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</row>
    <row r="637" spans="1:20" ht="12.7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</row>
    <row r="638" spans="1:20" ht="12.7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</row>
    <row r="639" spans="1:20" ht="12.7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</row>
    <row r="640" spans="1:20" ht="12.7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</row>
    <row r="641" spans="1:20" ht="12.7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</row>
    <row r="642" spans="1:20" ht="12.7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</row>
    <row r="643" spans="1:20" ht="12.7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</row>
    <row r="644" spans="1:20" ht="12.7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</row>
    <row r="645" spans="1:20" ht="12.7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</row>
    <row r="646" spans="1:20" ht="12.7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</row>
    <row r="647" spans="1:20" ht="12.7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</row>
    <row r="648" spans="1:20" ht="12.7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</row>
    <row r="649" spans="1:20" ht="12.7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</row>
    <row r="650" spans="1:20" ht="12.7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</row>
    <row r="651" spans="1:20" ht="12.7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</row>
    <row r="652" spans="1:20" ht="12.7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</row>
    <row r="653" spans="1:20" ht="12.7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</row>
    <row r="654" spans="1:20" ht="12.7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</row>
    <row r="655" spans="1:20" ht="12.7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</row>
    <row r="656" spans="1:20" ht="12.7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</row>
    <row r="657" spans="1:20" ht="12.7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</row>
    <row r="658" spans="1:20" ht="12.7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</row>
    <row r="659" spans="1:20" ht="12.7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</row>
    <row r="660" spans="1:20" ht="12.7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</row>
    <row r="661" spans="1:20" ht="12.7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</row>
    <row r="662" spans="1:20" ht="12.7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</row>
    <row r="663" spans="1:20" ht="12.7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</row>
    <row r="664" spans="1:20" ht="12.7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</row>
    <row r="665" spans="1:20" ht="12.7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</row>
    <row r="666" spans="1:20" ht="12.7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</row>
    <row r="667" spans="1:20" ht="12.7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</row>
    <row r="668" spans="1:20" ht="12.7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</row>
    <row r="669" spans="1:20" ht="12.7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</row>
    <row r="670" spans="1:20" ht="12.7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</row>
    <row r="671" spans="1:20" ht="12.7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</row>
    <row r="672" spans="1:20" ht="12.7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</row>
    <row r="673" spans="1:20" ht="12.7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</row>
    <row r="674" spans="1:20" ht="12.7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</row>
    <row r="675" spans="1:20" ht="12.7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</row>
    <row r="676" spans="1:20" ht="12.7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</row>
    <row r="677" spans="1:20" ht="12.7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</row>
    <row r="678" spans="1:20" ht="12.7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</row>
    <row r="679" spans="1:20" ht="12.7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</row>
    <row r="680" spans="1:20" ht="12.7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</row>
    <row r="681" spans="1:20" ht="12.7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</row>
    <row r="682" spans="1:20" ht="12.7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</row>
    <row r="683" spans="1:20" ht="12.7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</row>
    <row r="684" spans="1:20" ht="12.7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</row>
    <row r="685" spans="1:20" ht="12.7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</row>
    <row r="686" spans="1:20" ht="12.7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</row>
    <row r="687" spans="1:20" ht="12.7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</row>
    <row r="688" spans="1:20" ht="12.7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</row>
    <row r="689" spans="1:20" ht="12.7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</row>
    <row r="690" spans="1:20" ht="12.7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</row>
    <row r="691" spans="1:20" ht="12.7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</row>
    <row r="692" spans="1:20" ht="12.7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</row>
    <row r="693" spans="1:20" ht="12.7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</row>
    <row r="694" spans="1:20" ht="12.7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</row>
    <row r="695" spans="1:20" ht="12.7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</row>
    <row r="696" spans="1:20" ht="12.7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</row>
    <row r="697" spans="1:20" ht="12.7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</row>
    <row r="698" spans="1:20" ht="12.7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</row>
    <row r="699" spans="1:20" ht="12.7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</row>
    <row r="700" spans="1:20" ht="12.7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</row>
    <row r="701" spans="1:20" ht="12.7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</row>
    <row r="702" spans="1:20" ht="12.7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</row>
    <row r="703" spans="1:20" ht="12.7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</row>
    <row r="704" spans="1:20" ht="12.7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</row>
    <row r="705" spans="1:20" ht="12.7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</row>
    <row r="706" spans="1:20" ht="12.7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</row>
    <row r="707" spans="1:20" ht="12.7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</row>
    <row r="708" spans="1:20" ht="12.7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</row>
    <row r="709" spans="1:20" ht="12.7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</row>
    <row r="710" spans="1:20" ht="12.7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</row>
    <row r="711" spans="1:20" ht="12.7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</row>
    <row r="712" spans="1:20" ht="12.7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</row>
    <row r="713" spans="1:20" ht="12.7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</row>
    <row r="714" spans="1:20" ht="12.7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</row>
    <row r="715" spans="1:20" ht="12.7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</row>
    <row r="716" spans="1:20" ht="12.7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</row>
    <row r="717" spans="1:20" ht="12.7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</row>
    <row r="718" spans="1:20" ht="12.7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</row>
    <row r="719" spans="1:20" ht="12.7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</row>
    <row r="720" spans="1:20" ht="12.7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</row>
    <row r="721" spans="1:20" ht="12.7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</row>
    <row r="722" spans="1:20" ht="12.7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</row>
    <row r="723" spans="1:20" ht="12.7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</row>
    <row r="724" spans="1:20" ht="12.7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</row>
    <row r="725" spans="1:20" ht="12.7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</row>
    <row r="726" spans="1:20" ht="12.7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</row>
    <row r="727" spans="1:20" ht="12.7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</row>
    <row r="728" spans="1:20" ht="12.7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</row>
    <row r="729" spans="1:20" ht="12.7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</row>
    <row r="730" spans="1:20" ht="12.7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</row>
    <row r="731" spans="1:20" ht="12.7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</row>
    <row r="732" spans="1:20" ht="12.7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</row>
    <row r="733" spans="1:20" ht="12.7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</row>
    <row r="734" spans="1:20" ht="12.7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</row>
    <row r="735" spans="1:20" ht="12.7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</row>
    <row r="736" spans="1:20" ht="12.7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</row>
    <row r="737" spans="1:20" ht="12.7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</row>
    <row r="738" spans="1:20" ht="12.7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</row>
    <row r="739" spans="1:20" ht="12.7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</row>
    <row r="740" spans="1:20" ht="12.7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</row>
    <row r="741" spans="1:20" ht="12.7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</row>
    <row r="742" spans="1:20" ht="12.7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</row>
    <row r="743" spans="1:20" ht="12.7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</row>
    <row r="744" spans="1:20" ht="12.7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</row>
    <row r="745" spans="1:20" ht="12.7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</row>
    <row r="746" spans="1:20" ht="12.7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</row>
    <row r="747" spans="1:20" ht="12.7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</row>
    <row r="748" spans="1:20" ht="12.7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</row>
    <row r="749" spans="1:20" ht="12.7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</row>
    <row r="750" spans="1:20" ht="12.7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</row>
    <row r="751" spans="1:20" ht="12.7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</row>
    <row r="752" spans="1:20" ht="12.7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</row>
    <row r="753" spans="1:20" ht="12.7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</row>
    <row r="754" spans="1:20" ht="12.7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</row>
    <row r="755" spans="1:20" ht="12.7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</row>
    <row r="756" spans="1:20" ht="12.7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</row>
    <row r="757" spans="1:20" ht="12.7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</row>
    <row r="758" spans="1:20" ht="12.7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</row>
    <row r="759" spans="1:20" ht="12.7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</row>
    <row r="760" spans="1:20" ht="12.7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</row>
    <row r="761" spans="1:20" ht="12.7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</row>
    <row r="762" spans="1:20" ht="12.7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</row>
    <row r="763" spans="1:20" ht="12.7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</row>
    <row r="764" spans="1:20" ht="12.7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</row>
    <row r="765" spans="1:20" ht="12.7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</row>
    <row r="766" spans="1:20" ht="12.7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</row>
    <row r="767" spans="1:20" ht="12.7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</row>
    <row r="768" spans="1:20" ht="12.7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</row>
    <row r="769" spans="1:20" ht="12.7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</row>
    <row r="770" spans="1:20" ht="12.7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</row>
    <row r="771" spans="1:20" ht="12.7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</row>
    <row r="772" spans="1:20" ht="12.7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</row>
    <row r="773" spans="1:20" ht="12.7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</row>
    <row r="774" spans="1:20" ht="12.7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</row>
    <row r="775" spans="1:20" ht="12.7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</row>
    <row r="776" spans="1:20" ht="12.7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</row>
    <row r="777" spans="1:20" ht="12.7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</row>
    <row r="778" spans="1:20" ht="12.7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</row>
    <row r="779" spans="1:20" ht="12.7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</row>
    <row r="780" spans="1:20" ht="12.7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</row>
    <row r="781" spans="1:20" ht="12.7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</row>
    <row r="782" spans="1:20" ht="12.7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</row>
    <row r="783" spans="1:20" ht="12.7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</row>
    <row r="784" spans="1:20" ht="12.7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</row>
    <row r="785" spans="1:20" ht="12.7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</row>
    <row r="786" spans="1:20" ht="12.7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</row>
    <row r="787" spans="1:20" ht="12.7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</row>
    <row r="788" spans="1:20" ht="12.7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</row>
    <row r="789" spans="1:20" ht="12.7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</row>
    <row r="790" spans="1:20" ht="12.7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</row>
    <row r="791" spans="1:20" ht="12.7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</row>
    <row r="792" spans="1:20" ht="12.7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</row>
    <row r="793" spans="1:20" ht="12.7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</row>
    <row r="794" spans="1:20" ht="12.7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</row>
    <row r="795" spans="1:20" ht="12.7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</row>
    <row r="796" spans="1:20" ht="12.7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</row>
    <row r="797" spans="1:20" ht="12.7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</row>
    <row r="798" spans="1:20" ht="12.7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</row>
    <row r="799" spans="1:20" ht="12.7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</row>
    <row r="800" spans="1:20" ht="12.7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</row>
    <row r="801" spans="1:20" ht="12.7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</row>
    <row r="802" spans="1:20" ht="12.7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</row>
    <row r="803" spans="1:20" ht="12.7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</row>
    <row r="804" spans="1:20" ht="12.7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</row>
    <row r="805" spans="1:20" ht="12.7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</row>
    <row r="806" spans="1:20" ht="12.7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</row>
    <row r="807" spans="1:20" ht="12.7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</row>
    <row r="808" spans="1:20" ht="12.7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</row>
    <row r="809" spans="1:20" ht="12.7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</row>
    <row r="810" spans="1:20" ht="12.7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</row>
    <row r="811" spans="1:20" ht="12.7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</row>
    <row r="812" spans="1:20" ht="12.7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</row>
    <row r="813" spans="1:20" ht="12.7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</row>
    <row r="814" spans="1:20" ht="12.7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</row>
    <row r="815" spans="1:20" ht="12.7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</row>
    <row r="816" spans="1:20" ht="12.7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</row>
    <row r="817" spans="1:20" ht="12.7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</row>
    <row r="818" spans="1:20" ht="12.7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</row>
    <row r="819" spans="1:20" ht="12.7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</row>
    <row r="820" spans="1:20" ht="12.7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</row>
    <row r="821" spans="1:20" ht="12.7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</row>
    <row r="822" spans="1:20" ht="12.7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</row>
    <row r="823" spans="1:20" ht="12.7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</row>
    <row r="824" spans="1:20" ht="12.7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</row>
    <row r="825" spans="1:20" ht="12.7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</row>
    <row r="826" spans="1:20" ht="12.7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</row>
    <row r="827" spans="1:20" ht="12.7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</row>
    <row r="828" spans="1:20" ht="12.7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</row>
    <row r="829" spans="1:20" ht="12.7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</row>
    <row r="830" spans="1:20" ht="12.7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</row>
    <row r="831" spans="1:20" ht="12.7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</row>
    <row r="832" spans="1:20" ht="12.7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</row>
    <row r="833" spans="1:20" ht="12.7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</row>
    <row r="834" spans="1:20" ht="12.7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</row>
    <row r="835" spans="1:20" ht="12.7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</row>
    <row r="836" spans="1:20" ht="12.7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</row>
    <row r="837" spans="1:20" ht="12.7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</row>
    <row r="838" spans="1:20" ht="12.7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</row>
    <row r="839" spans="1:20" ht="12.7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</row>
    <row r="840" spans="1:20" ht="12.7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</row>
    <row r="841" spans="1:20" ht="12.7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</row>
    <row r="842" spans="1:20" ht="12.7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</row>
    <row r="843" spans="1:20" ht="12.7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</row>
    <row r="844" spans="1:20" ht="12.7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</row>
    <row r="845" spans="1:20" ht="12.7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</row>
    <row r="846" spans="1:20" ht="12.7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</row>
    <row r="847" spans="1:20" ht="12.7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</row>
    <row r="848" spans="1:20" ht="12.7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</row>
    <row r="849" spans="1:20" ht="12.7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</row>
    <row r="850" spans="1:20" ht="12.7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</row>
    <row r="851" spans="1:20" ht="12.7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</row>
    <row r="852" spans="1:20" ht="12.7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</row>
    <row r="853" spans="1:20" ht="12.7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</row>
    <row r="854" spans="1:20" ht="12.7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</row>
    <row r="855" spans="1:20" ht="12.7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</row>
    <row r="856" spans="1:20" ht="12.7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</row>
    <row r="857" spans="1:20" ht="12.7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</row>
    <row r="858" spans="1:20" ht="12.7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</row>
    <row r="859" spans="1:20" ht="12.7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</row>
    <row r="860" spans="1:20" ht="12.7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</row>
    <row r="861" spans="1:20" ht="12.7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</row>
    <row r="862" spans="1:20" ht="12.7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</row>
    <row r="863" spans="1:20" ht="12.7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</row>
    <row r="864" spans="1:20" ht="12.7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</row>
    <row r="865" spans="1:20" ht="12.7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</row>
    <row r="866" spans="1:20" ht="12.7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</row>
    <row r="867" spans="1:20" ht="12.7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</row>
    <row r="868" spans="1:20" ht="12.7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</row>
    <row r="869" spans="1:20" ht="12.7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</row>
    <row r="870" spans="1:20" ht="12.7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</row>
    <row r="871" spans="1:20" ht="12.7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</row>
    <row r="872" spans="1:20" ht="12.7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</row>
    <row r="873" spans="1:20" ht="12.7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</row>
    <row r="874" spans="1:20" ht="12.7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</row>
    <row r="875" spans="1:20" ht="12.7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</row>
    <row r="876" spans="1:20" ht="12.7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</row>
    <row r="877" spans="1:20" ht="12.7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</row>
    <row r="878" spans="1:20" ht="12.7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</row>
    <row r="879" spans="1:20" ht="12.7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</row>
    <row r="880" spans="1:20" ht="12.7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</row>
    <row r="881" spans="1:20" ht="12.7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</row>
    <row r="882" spans="1:20" ht="12.7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</row>
    <row r="883" spans="1:20" ht="12.7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</row>
    <row r="884" spans="1:20" ht="12.7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</row>
    <row r="885" spans="1:20" ht="12.7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</row>
    <row r="886" spans="1:20" ht="12.7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</row>
    <row r="887" spans="1:20" ht="12.7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</row>
    <row r="888" spans="1:20" ht="12.7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</row>
    <row r="889" spans="1:20" ht="12.7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</row>
    <row r="890" spans="1:20" ht="12.7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</row>
    <row r="891" spans="1:20" ht="12.7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</row>
    <row r="892" spans="1:20" ht="12.7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</row>
    <row r="893" spans="1:20" ht="12.7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</row>
    <row r="894" spans="1:20" ht="12.7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</row>
    <row r="895" spans="1:20" ht="12.7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</row>
    <row r="896" spans="1:20" ht="12.7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</row>
    <row r="897" spans="1:20" ht="12.7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</row>
    <row r="898" spans="1:20" ht="12.7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</row>
    <row r="899" spans="1:20" ht="12.7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</row>
    <row r="900" spans="1:20" ht="12.7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</row>
    <row r="901" spans="1:20" ht="12.7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</row>
    <row r="902" spans="1:20" ht="12.7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</row>
    <row r="903" spans="1:20" ht="12.7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</row>
    <row r="904" spans="1:20" ht="12.7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</row>
    <row r="905" spans="1:20" ht="12.7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</row>
    <row r="906" spans="1:20" ht="12.7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</row>
    <row r="907" spans="1:20" ht="12.7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</row>
    <row r="908" spans="1:20" ht="12.7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</row>
    <row r="909" spans="1:20" ht="12.7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</row>
    <row r="910" spans="1:20" ht="12.7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</row>
    <row r="911" spans="1:20" ht="12.7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</row>
    <row r="912" spans="1:20" ht="12.7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</row>
    <row r="913" spans="1:20" ht="12.7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</row>
    <row r="914" spans="1:20" ht="12.7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</row>
    <row r="915" spans="1:20" ht="12.7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</row>
    <row r="916" spans="1:20" ht="12.7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</row>
    <row r="917" spans="1:20" ht="12.7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</row>
    <row r="918" spans="1:20" ht="12.7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</row>
    <row r="919" spans="1:20" ht="12.7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</row>
    <row r="920" spans="1:20" ht="12.7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</row>
    <row r="921" spans="1:20" ht="12.7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</row>
    <row r="922" spans="1:20" ht="12.7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</row>
    <row r="923" spans="1:20" ht="12.7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</row>
    <row r="924" spans="1:20" ht="12.7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</row>
    <row r="925" spans="1:20" ht="12.7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</row>
    <row r="926" spans="1:20" ht="12.7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</row>
    <row r="927" spans="1:20" ht="12.7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</row>
    <row r="928" spans="1:20" ht="12.7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</row>
    <row r="929" spans="1:20" ht="12.7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</row>
    <row r="930" spans="1:20" ht="12.7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</row>
    <row r="931" spans="1:20" ht="12.7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</row>
    <row r="932" spans="1:20" ht="12.7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</row>
    <row r="933" spans="1:20" ht="12.7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</row>
    <row r="934" spans="1:20" ht="12.7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</row>
    <row r="935" spans="1:20" ht="12.7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</row>
    <row r="936" spans="1:20" ht="12.7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</row>
    <row r="937" spans="1:20" ht="12.7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</row>
    <row r="938" spans="1:20" ht="12.7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</row>
    <row r="939" spans="1:20" ht="12.7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</row>
    <row r="940" spans="1:20" ht="12.7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</row>
    <row r="941" spans="1:20" ht="12.7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</row>
    <row r="942" spans="1:20" ht="12.7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</row>
    <row r="943" spans="1:20" ht="12.7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</row>
    <row r="944" spans="1:20" ht="12.7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</row>
    <row r="945" spans="1:20" ht="12.7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</row>
    <row r="946" spans="1:20" ht="12.7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</row>
    <row r="947" spans="1:20" ht="12.7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</row>
    <row r="948" spans="1:20" ht="12.7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</row>
    <row r="949" spans="1:20" ht="12.7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</row>
    <row r="950" spans="1:20" ht="12.7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</row>
    <row r="951" spans="1:20" ht="12.7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</row>
    <row r="952" spans="1:20" ht="12.7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</row>
    <row r="953" spans="1:20" ht="12.7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</row>
    <row r="954" spans="1:20" ht="12.7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</row>
    <row r="955" spans="1:20" ht="12.7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</row>
    <row r="956" spans="1:20" ht="12.7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</row>
    <row r="957" spans="1:20" ht="12.7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</row>
    <row r="958" spans="1:20" ht="12.7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</row>
    <row r="959" spans="1:20" ht="12.7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</row>
    <row r="960" spans="1:20" ht="12.7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</row>
    <row r="961" spans="1:20" ht="12.7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</row>
    <row r="962" spans="1:20" ht="12.7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</row>
    <row r="963" spans="1:20" ht="12.7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</row>
    <row r="964" spans="1:20" ht="12.7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</row>
    <row r="965" spans="1:20" ht="12.7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</row>
    <row r="966" spans="1:20" ht="12.7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</row>
    <row r="967" spans="1:20" ht="12.7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</row>
    <row r="968" spans="1:20" ht="12.7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</row>
    <row r="969" spans="1:20" ht="12.7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</row>
    <row r="970" spans="1:20" ht="12.7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</row>
    <row r="971" spans="1:20" ht="12.7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</row>
    <row r="972" spans="1:20" ht="12.7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</row>
    <row r="973" spans="1:20" ht="12.7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</row>
    <row r="974" spans="1:20" ht="12.7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</row>
    <row r="975" spans="1:20" ht="12.7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</row>
    <row r="976" spans="1:20" ht="12.7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</row>
    <row r="977" spans="1:20" ht="12.7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</row>
    <row r="978" spans="1:20" ht="12.7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</row>
    <row r="979" spans="1:20" ht="12.7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</row>
    <row r="980" spans="1:20" ht="12.7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</row>
    <row r="981" spans="1:20" ht="12.7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</row>
    <row r="982" spans="1:20" ht="12.7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</row>
    <row r="983" spans="1:20" ht="12.7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</row>
    <row r="984" spans="1:20" ht="12.7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</row>
    <row r="985" spans="1:20" ht="12.7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</row>
    <row r="986" spans="1:20" ht="12.7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</row>
    <row r="987" spans="1:20" ht="12.7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</row>
    <row r="988" spans="1:20" ht="12.7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</row>
    <row r="989" spans="1:20" ht="12.7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</row>
    <row r="990" spans="1:20" ht="12.7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</row>
    <row r="991" spans="1:20" ht="12.7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</row>
    <row r="992" spans="1:20" ht="12.7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</row>
    <row r="993" spans="1:20" ht="12.7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</row>
    <row r="994" spans="1:20" ht="12.7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</row>
    <row r="995" spans="1:20" ht="12.7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</row>
    <row r="996" spans="1:20" ht="12.7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</row>
    <row r="997" spans="1:20" ht="12.7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</row>
    <row r="998" spans="1:20" ht="12.7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</row>
    <row r="999" spans="1:20" ht="12.7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</row>
    <row r="1000" spans="1:20" ht="12.7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</row>
    <row r="1001" spans="1:20" ht="15" customHeight="1">
      <c r="A1001" s="18"/>
      <c r="B1001" s="18"/>
      <c r="C1001" s="18"/>
      <c r="D1001" s="18"/>
      <c r="E1001" s="18"/>
      <c r="F1001" s="18"/>
      <c r="G1001" s="18"/>
      <c r="H1001" s="18"/>
      <c r="I1001" s="18"/>
      <c r="J1001" s="18"/>
      <c r="K1001" s="18"/>
      <c r="L1001" s="18"/>
    </row>
  </sheetData>
  <mergeCells count="16">
    <mergeCell ref="B85:L85"/>
    <mergeCell ref="B86:L86"/>
    <mergeCell ref="B87:L87"/>
    <mergeCell ref="B88:L88"/>
    <mergeCell ref="B78:L78"/>
    <mergeCell ref="B79:L79"/>
    <mergeCell ref="B80:L80"/>
    <mergeCell ref="B81:L81"/>
    <mergeCell ref="B82:L82"/>
    <mergeCell ref="B83:L83"/>
    <mergeCell ref="B84:L84"/>
    <mergeCell ref="B76:L76"/>
    <mergeCell ref="B77:L77"/>
    <mergeCell ref="B73:L73"/>
    <mergeCell ref="B74:L74"/>
    <mergeCell ref="B75:L75"/>
  </mergeCells>
  <pageMargins left="0" right="0" top="3.937007874015748E-2" bottom="0.19" header="0" footer="0"/>
  <pageSetup scale="80" orientation="landscape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001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N10" sqref="N10"/>
    </sheetView>
  </sheetViews>
  <sheetFormatPr defaultColWidth="14.44140625" defaultRowHeight="15" customHeight="1"/>
  <cols>
    <col min="1" max="1" width="10.5546875" customWidth="1"/>
    <col min="2" max="2" width="39.33203125" customWidth="1"/>
    <col min="3" max="3" width="11.88671875" customWidth="1"/>
    <col min="4" max="7" width="11.44140625" customWidth="1"/>
    <col min="8" max="8" width="11.6640625" customWidth="1"/>
    <col min="9" max="12" width="11.44140625" customWidth="1"/>
    <col min="13" max="20" width="9.109375" customWidth="1"/>
  </cols>
  <sheetData>
    <row r="1" spans="1:20" ht="12.75" customHeight="1">
      <c r="A1" s="18"/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</row>
    <row r="2" spans="1:20" ht="12.75" customHeight="1">
      <c r="A2" s="18" t="s">
        <v>138</v>
      </c>
      <c r="B2" s="45" t="s">
        <v>139</v>
      </c>
      <c r="C2" s="3" t="s">
        <v>142</v>
      </c>
      <c r="D2" s="3" t="s">
        <v>143</v>
      </c>
      <c r="E2" s="3" t="s">
        <v>144</v>
      </c>
      <c r="F2" s="3" t="s">
        <v>145</v>
      </c>
      <c r="G2" s="3" t="s">
        <v>146</v>
      </c>
      <c r="H2" s="3" t="s">
        <v>147</v>
      </c>
      <c r="I2" s="3" t="s">
        <v>148</v>
      </c>
      <c r="J2" s="3" t="s">
        <v>149</v>
      </c>
      <c r="K2" s="3" t="s">
        <v>150</v>
      </c>
      <c r="L2" s="69" t="s">
        <v>151</v>
      </c>
      <c r="M2" s="18"/>
      <c r="N2" s="18"/>
      <c r="O2" s="18"/>
      <c r="P2" s="18"/>
      <c r="Q2" s="18"/>
      <c r="R2" s="18"/>
      <c r="S2" s="18"/>
      <c r="T2" s="18"/>
    </row>
    <row r="3" spans="1:20" ht="12.75" customHeight="1">
      <c r="A3" s="18"/>
      <c r="B3" s="45" t="s">
        <v>128</v>
      </c>
      <c r="C3" s="3"/>
      <c r="D3" s="3"/>
      <c r="E3" s="3"/>
      <c r="F3" s="3"/>
      <c r="G3" s="3"/>
      <c r="H3" s="3"/>
      <c r="I3" s="3"/>
      <c r="J3" s="3"/>
      <c r="K3" s="3"/>
      <c r="L3" s="69"/>
      <c r="M3" s="18"/>
      <c r="N3" s="18"/>
      <c r="O3" s="18"/>
      <c r="P3" s="18"/>
      <c r="Q3" s="18"/>
      <c r="R3" s="18"/>
      <c r="S3" s="18"/>
      <c r="T3" s="18"/>
    </row>
    <row r="4" spans="1:20" ht="48" customHeight="1">
      <c r="A4" s="18"/>
      <c r="B4" s="46" t="s">
        <v>2</v>
      </c>
      <c r="C4" s="45" t="s">
        <v>4</v>
      </c>
      <c r="D4" s="3"/>
      <c r="E4" s="3"/>
      <c r="F4" s="3"/>
      <c r="G4" s="4"/>
      <c r="H4" s="45" t="s">
        <v>5</v>
      </c>
      <c r="I4" s="3"/>
      <c r="J4" s="3"/>
      <c r="K4" s="3"/>
      <c r="L4" s="69"/>
      <c r="M4" s="18"/>
      <c r="N4" s="18"/>
      <c r="O4" s="18"/>
      <c r="P4" s="18"/>
      <c r="Q4" s="18"/>
      <c r="R4" s="18"/>
      <c r="S4" s="18"/>
      <c r="T4" s="18"/>
    </row>
    <row r="5" spans="1:20" ht="19.5" customHeight="1">
      <c r="A5" s="18"/>
      <c r="B5" s="8"/>
      <c r="C5" s="5" t="s">
        <v>152</v>
      </c>
      <c r="D5" s="7" t="s">
        <v>153</v>
      </c>
      <c r="E5" s="4" t="s">
        <v>154</v>
      </c>
      <c r="F5" s="9" t="s">
        <v>155</v>
      </c>
      <c r="G5" s="4" t="s">
        <v>156</v>
      </c>
      <c r="H5" s="5" t="s">
        <v>157</v>
      </c>
      <c r="I5" s="7" t="s">
        <v>158</v>
      </c>
      <c r="J5" s="4" t="s">
        <v>159</v>
      </c>
      <c r="K5" s="9" t="s">
        <v>160</v>
      </c>
      <c r="L5" s="69" t="s">
        <v>161</v>
      </c>
      <c r="M5" s="18"/>
      <c r="N5" s="18"/>
      <c r="O5" s="18"/>
      <c r="P5" s="18"/>
      <c r="Q5" s="18"/>
      <c r="R5" s="18"/>
      <c r="S5" s="18"/>
      <c r="T5" s="18"/>
    </row>
    <row r="6" spans="1:20" ht="12.75" customHeight="1">
      <c r="A6" s="18"/>
      <c r="B6" s="8"/>
      <c r="C6" s="10"/>
      <c r="D6" s="38" t="s">
        <v>6</v>
      </c>
      <c r="E6" s="38" t="s">
        <v>115</v>
      </c>
      <c r="F6" s="39" t="s">
        <v>6</v>
      </c>
      <c r="G6" s="39" t="s">
        <v>115</v>
      </c>
      <c r="H6" s="10"/>
      <c r="I6" s="38" t="s">
        <v>6</v>
      </c>
      <c r="J6" s="38" t="s">
        <v>115</v>
      </c>
      <c r="K6" s="40" t="s">
        <v>6</v>
      </c>
      <c r="L6" s="93" t="s">
        <v>115</v>
      </c>
      <c r="M6" s="18"/>
      <c r="N6" s="18"/>
      <c r="O6" s="18"/>
      <c r="P6" s="18"/>
      <c r="Q6" s="18"/>
      <c r="R6" s="18"/>
      <c r="S6" s="18"/>
      <c r="T6" s="18"/>
    </row>
    <row r="7" spans="1:20" ht="12.75" customHeight="1">
      <c r="A7" s="18"/>
      <c r="B7" s="10"/>
      <c r="C7" s="38">
        <v>7</v>
      </c>
      <c r="D7" s="38">
        <v>8</v>
      </c>
      <c r="E7" s="38">
        <v>9</v>
      </c>
      <c r="F7" s="38">
        <v>10</v>
      </c>
      <c r="G7" s="38">
        <v>11</v>
      </c>
      <c r="H7" s="38">
        <v>12</v>
      </c>
      <c r="I7" s="38">
        <v>13</v>
      </c>
      <c r="J7" s="38">
        <v>14</v>
      </c>
      <c r="K7" s="38">
        <v>15</v>
      </c>
      <c r="L7" s="95">
        <v>16</v>
      </c>
      <c r="M7" s="18"/>
      <c r="N7" s="18"/>
      <c r="O7" s="18"/>
      <c r="P7" s="18"/>
      <c r="Q7" s="18"/>
      <c r="R7" s="18"/>
      <c r="S7" s="18"/>
      <c r="T7" s="18"/>
    </row>
    <row r="8" spans="1:20" ht="12.75" customHeight="1">
      <c r="A8" s="18"/>
      <c r="B8" s="34" t="s">
        <v>87</v>
      </c>
      <c r="C8" s="3"/>
      <c r="D8" s="3"/>
      <c r="E8" s="3"/>
      <c r="F8" s="3"/>
      <c r="G8" s="3"/>
      <c r="H8" s="3"/>
      <c r="I8" s="3"/>
      <c r="J8" s="3"/>
      <c r="K8" s="3"/>
      <c r="L8" s="69"/>
      <c r="M8" s="18"/>
      <c r="N8" s="18"/>
      <c r="O8" s="18"/>
      <c r="P8" s="18"/>
      <c r="Q8" s="18"/>
      <c r="R8" s="18"/>
      <c r="S8" s="18"/>
      <c r="T8" s="18"/>
    </row>
    <row r="9" spans="1:20" ht="12.75" customHeight="1">
      <c r="A9" s="18"/>
      <c r="B9" s="34" t="s">
        <v>88</v>
      </c>
      <c r="C9" s="3"/>
      <c r="D9" s="3"/>
      <c r="E9" s="3"/>
      <c r="F9" s="3"/>
      <c r="G9" s="3"/>
      <c r="H9" s="3"/>
      <c r="I9" s="3"/>
      <c r="J9" s="3"/>
      <c r="K9" s="3"/>
      <c r="L9" s="69"/>
      <c r="M9" s="18"/>
      <c r="N9" s="18"/>
      <c r="O9" s="18"/>
      <c r="P9" s="18"/>
      <c r="Q9" s="18"/>
      <c r="R9" s="18"/>
      <c r="S9" s="18"/>
      <c r="T9" s="18"/>
    </row>
    <row r="10" spans="1:20" ht="12.75" customHeight="1">
      <c r="A10" s="18"/>
      <c r="B10" s="15" t="s">
        <v>9</v>
      </c>
      <c r="C10" s="17">
        <v>452681</v>
      </c>
      <c r="D10" s="17">
        <v>6204</v>
      </c>
      <c r="E10" s="17">
        <v>827555</v>
      </c>
      <c r="F10" s="17">
        <v>264.35399999999998</v>
      </c>
      <c r="G10" s="17">
        <v>20718.541659999999</v>
      </c>
      <c r="H10" s="17">
        <v>58825658</v>
      </c>
      <c r="I10" s="17">
        <v>22938074</v>
      </c>
      <c r="J10" s="17">
        <v>13954039</v>
      </c>
      <c r="K10" s="17">
        <v>1023071.4</v>
      </c>
      <c r="L10" s="71">
        <v>204832.97085000001</v>
      </c>
      <c r="M10" s="18"/>
      <c r="N10" s="18"/>
      <c r="O10" s="18"/>
      <c r="P10" s="18"/>
      <c r="Q10" s="18"/>
      <c r="R10" s="18"/>
      <c r="S10" s="18"/>
      <c r="T10" s="18"/>
    </row>
    <row r="11" spans="1:20" ht="12.75" customHeight="1">
      <c r="A11" s="18"/>
      <c r="B11" s="15" t="s">
        <v>10</v>
      </c>
      <c r="C11" s="17">
        <v>165903</v>
      </c>
      <c r="D11" s="17">
        <v>8350</v>
      </c>
      <c r="E11" s="17">
        <v>342828</v>
      </c>
      <c r="F11" s="17">
        <v>454.7131253</v>
      </c>
      <c r="G11" s="17">
        <v>7469.6870195999991</v>
      </c>
      <c r="H11" s="17">
        <v>38278107</v>
      </c>
      <c r="I11" s="17">
        <v>15658428</v>
      </c>
      <c r="J11" s="17">
        <v>8852313</v>
      </c>
      <c r="K11" s="17">
        <v>605687.76502549998</v>
      </c>
      <c r="L11" s="71">
        <v>110537.7758926</v>
      </c>
      <c r="M11" s="18"/>
      <c r="N11" s="18"/>
      <c r="O11" s="18"/>
      <c r="P11" s="18"/>
      <c r="Q11" s="18"/>
      <c r="R11" s="18"/>
      <c r="S11" s="18"/>
      <c r="T11" s="18"/>
    </row>
    <row r="12" spans="1:20" ht="12.75" customHeight="1">
      <c r="A12" s="18"/>
      <c r="B12" s="15" t="s">
        <v>11</v>
      </c>
      <c r="C12" s="17">
        <v>0</v>
      </c>
      <c r="D12" s="17">
        <v>0</v>
      </c>
      <c r="E12" s="17">
        <v>0</v>
      </c>
      <c r="F12" s="17">
        <v>0</v>
      </c>
      <c r="G12" s="17">
        <v>0</v>
      </c>
      <c r="H12" s="17">
        <v>7951990</v>
      </c>
      <c r="I12" s="17">
        <v>5446324</v>
      </c>
      <c r="J12" s="17">
        <v>3962467</v>
      </c>
      <c r="K12" s="17">
        <v>229942.3045422</v>
      </c>
      <c r="L12" s="71">
        <v>50319.801420000003</v>
      </c>
      <c r="M12" s="18"/>
      <c r="N12" s="18"/>
      <c r="O12" s="18"/>
      <c r="P12" s="18"/>
      <c r="Q12" s="18"/>
      <c r="R12" s="18"/>
      <c r="S12" s="18"/>
      <c r="T12" s="18"/>
    </row>
    <row r="13" spans="1:20" ht="12.75" customHeight="1">
      <c r="A13" s="18"/>
      <c r="B13" s="15" t="s">
        <v>12</v>
      </c>
      <c r="C13" s="17">
        <v>596430</v>
      </c>
      <c r="D13" s="17">
        <v>39469</v>
      </c>
      <c r="E13" s="17">
        <v>779001</v>
      </c>
      <c r="F13" s="17">
        <v>1916.3304807999998</v>
      </c>
      <c r="G13" s="17">
        <v>18488.588213300001</v>
      </c>
      <c r="H13" s="17">
        <v>35751556</v>
      </c>
      <c r="I13" s="17">
        <v>27226049</v>
      </c>
      <c r="J13" s="17">
        <v>16575836</v>
      </c>
      <c r="K13" s="17">
        <v>1199468.4051148999</v>
      </c>
      <c r="L13" s="71">
        <v>224474.63736959998</v>
      </c>
      <c r="M13" s="18"/>
      <c r="N13" s="18"/>
      <c r="O13" s="18"/>
      <c r="P13" s="18"/>
      <c r="Q13" s="18"/>
      <c r="R13" s="18"/>
      <c r="S13" s="18"/>
      <c r="T13" s="18"/>
    </row>
    <row r="14" spans="1:20" ht="12.75" customHeight="1">
      <c r="A14" s="18"/>
      <c r="B14" s="15" t="s">
        <v>13</v>
      </c>
      <c r="C14" s="17">
        <v>67162</v>
      </c>
      <c r="D14" s="17">
        <v>786</v>
      </c>
      <c r="E14" s="17">
        <v>86559</v>
      </c>
      <c r="F14" s="17">
        <v>37.743000000000002</v>
      </c>
      <c r="G14" s="17">
        <v>1886.2986991000002</v>
      </c>
      <c r="H14" s="17">
        <v>24902036</v>
      </c>
      <c r="I14" s="17">
        <v>9537174</v>
      </c>
      <c r="J14" s="17">
        <v>5533997</v>
      </c>
      <c r="K14" s="17">
        <v>426345.72551999998</v>
      </c>
      <c r="L14" s="71">
        <v>83788.578590000005</v>
      </c>
      <c r="M14" s="18"/>
      <c r="N14" s="18"/>
      <c r="O14" s="18"/>
      <c r="P14" s="18"/>
      <c r="Q14" s="18"/>
      <c r="R14" s="18"/>
      <c r="S14" s="18"/>
      <c r="T14" s="18"/>
    </row>
    <row r="15" spans="1:20" ht="12.75" customHeight="1">
      <c r="A15" s="18"/>
      <c r="B15" s="15" t="s">
        <v>15</v>
      </c>
      <c r="C15" s="17">
        <v>103539</v>
      </c>
      <c r="D15" s="17">
        <v>2477</v>
      </c>
      <c r="E15" s="17">
        <v>134959</v>
      </c>
      <c r="F15" s="17">
        <v>154.61331999999999</v>
      </c>
      <c r="G15" s="17">
        <v>3231.1995404999993</v>
      </c>
      <c r="H15" s="17">
        <v>22047262</v>
      </c>
      <c r="I15" s="17">
        <v>18075141</v>
      </c>
      <c r="J15" s="17">
        <v>9853032</v>
      </c>
      <c r="K15" s="17">
        <v>810828.74850999995</v>
      </c>
      <c r="L15" s="71">
        <v>125774.95811000001</v>
      </c>
      <c r="M15" s="18"/>
      <c r="N15" s="18"/>
      <c r="O15" s="18"/>
      <c r="P15" s="18"/>
      <c r="Q15" s="18"/>
      <c r="R15" s="18"/>
      <c r="S15" s="18"/>
      <c r="T15" s="18"/>
    </row>
    <row r="16" spans="1:20" ht="12.75" customHeight="1">
      <c r="A16" s="18"/>
      <c r="B16" s="15" t="s">
        <v>16</v>
      </c>
      <c r="C16" s="17">
        <v>60334</v>
      </c>
      <c r="D16" s="17">
        <v>436</v>
      </c>
      <c r="E16" s="17">
        <v>63099</v>
      </c>
      <c r="F16" s="17">
        <v>17.468689999999999</v>
      </c>
      <c r="G16" s="17">
        <v>1140.6785</v>
      </c>
      <c r="H16" s="17">
        <v>18222135</v>
      </c>
      <c r="I16" s="17">
        <v>11103981</v>
      </c>
      <c r="J16" s="17">
        <v>4625351</v>
      </c>
      <c r="K16" s="17">
        <v>471035.821</v>
      </c>
      <c r="L16" s="71">
        <v>63444.95839</v>
      </c>
      <c r="M16" s="18"/>
      <c r="N16" s="18"/>
      <c r="O16" s="18"/>
      <c r="P16" s="18"/>
      <c r="Q16" s="18"/>
      <c r="R16" s="18"/>
      <c r="S16" s="18"/>
      <c r="T16" s="18"/>
    </row>
    <row r="17" spans="1:20" ht="12.75" customHeight="1">
      <c r="A17" s="18"/>
      <c r="B17" s="15" t="s">
        <v>18</v>
      </c>
      <c r="C17" s="17">
        <v>0</v>
      </c>
      <c r="D17" s="17">
        <v>0</v>
      </c>
      <c r="E17" s="17">
        <v>0</v>
      </c>
      <c r="F17" s="17">
        <v>0</v>
      </c>
      <c r="G17" s="17">
        <v>0</v>
      </c>
      <c r="H17" s="17">
        <v>2821352</v>
      </c>
      <c r="I17" s="17">
        <v>1306588</v>
      </c>
      <c r="J17" s="17">
        <v>775633</v>
      </c>
      <c r="K17" s="17">
        <v>56157.268429999996</v>
      </c>
      <c r="L17" s="71">
        <v>12236.2761455</v>
      </c>
      <c r="M17" s="18"/>
      <c r="N17" s="18"/>
      <c r="O17" s="18"/>
      <c r="P17" s="18"/>
      <c r="Q17" s="18"/>
      <c r="R17" s="18"/>
      <c r="S17" s="18"/>
      <c r="T17" s="18"/>
    </row>
    <row r="18" spans="1:20" ht="12.75" customHeight="1">
      <c r="A18" s="18"/>
      <c r="B18" s="15" t="s">
        <v>19</v>
      </c>
      <c r="C18" s="17">
        <v>357303</v>
      </c>
      <c r="D18" s="17">
        <v>3018</v>
      </c>
      <c r="E18" s="17">
        <v>511499</v>
      </c>
      <c r="F18" s="17">
        <v>85.544105999999999</v>
      </c>
      <c r="G18" s="17">
        <v>11845.094189000001</v>
      </c>
      <c r="H18" s="17">
        <v>42550210</v>
      </c>
      <c r="I18" s="17">
        <v>28702171</v>
      </c>
      <c r="J18" s="17">
        <v>16593072</v>
      </c>
      <c r="K18" s="17">
        <v>1397408.2808818</v>
      </c>
      <c r="L18" s="71">
        <v>261429.65856099999</v>
      </c>
      <c r="M18" s="18"/>
      <c r="N18" s="18"/>
      <c r="O18" s="18"/>
      <c r="P18" s="18"/>
      <c r="Q18" s="18"/>
      <c r="R18" s="18"/>
      <c r="S18" s="18"/>
      <c r="T18" s="18"/>
    </row>
    <row r="19" spans="1:20" ht="12.75" customHeight="1">
      <c r="A19" s="18"/>
      <c r="B19" s="15" t="s">
        <v>21</v>
      </c>
      <c r="C19" s="17">
        <v>0</v>
      </c>
      <c r="D19" s="17">
        <v>0</v>
      </c>
      <c r="E19" s="17">
        <v>0</v>
      </c>
      <c r="F19" s="17">
        <v>0</v>
      </c>
      <c r="G19" s="17">
        <v>0</v>
      </c>
      <c r="H19" s="17">
        <v>8954342</v>
      </c>
      <c r="I19" s="17">
        <v>5305419</v>
      </c>
      <c r="J19" s="17">
        <v>3325715</v>
      </c>
      <c r="K19" s="17">
        <v>227686.95108999999</v>
      </c>
      <c r="L19" s="71">
        <v>45228.606500000002</v>
      </c>
      <c r="M19" s="18"/>
      <c r="N19" s="18"/>
      <c r="O19" s="18"/>
      <c r="P19" s="18"/>
      <c r="Q19" s="18"/>
      <c r="R19" s="18"/>
      <c r="S19" s="18"/>
      <c r="T19" s="18"/>
    </row>
    <row r="20" spans="1:20" ht="12.75" customHeight="1">
      <c r="A20" s="18"/>
      <c r="B20" s="15" t="s">
        <v>22</v>
      </c>
      <c r="C20" s="17">
        <v>457073</v>
      </c>
      <c r="D20" s="17">
        <v>10041</v>
      </c>
      <c r="E20" s="17">
        <v>702335</v>
      </c>
      <c r="F20" s="17">
        <v>487.64407560000001</v>
      </c>
      <c r="G20" s="17">
        <v>17905.329104600001</v>
      </c>
      <c r="H20" s="17">
        <v>42871401</v>
      </c>
      <c r="I20" s="17">
        <v>34887210</v>
      </c>
      <c r="J20" s="17">
        <v>17763054</v>
      </c>
      <c r="K20" s="17">
        <v>1222890.4267538001</v>
      </c>
      <c r="L20" s="71">
        <v>245599.6380959005</v>
      </c>
      <c r="M20" s="18"/>
      <c r="N20" s="18"/>
      <c r="O20" s="18"/>
      <c r="P20" s="18"/>
      <c r="Q20" s="18"/>
      <c r="R20" s="18"/>
      <c r="S20" s="18"/>
      <c r="T20" s="18"/>
    </row>
    <row r="21" spans="1:20" ht="12.75" customHeight="1">
      <c r="A21" s="18"/>
      <c r="B21" s="15" t="s">
        <v>24</v>
      </c>
      <c r="C21" s="17">
        <v>36048</v>
      </c>
      <c r="D21" s="17">
        <v>367</v>
      </c>
      <c r="E21" s="17">
        <v>86755</v>
      </c>
      <c r="F21" s="17">
        <v>20.536999999999999</v>
      </c>
      <c r="G21" s="17">
        <v>2198.7128877</v>
      </c>
      <c r="H21" s="17">
        <v>12770010</v>
      </c>
      <c r="I21" s="17">
        <v>6343317</v>
      </c>
      <c r="J21" s="17">
        <v>4229631</v>
      </c>
      <c r="K21" s="17">
        <v>306041.39973559999</v>
      </c>
      <c r="L21" s="71">
        <v>67170.013726499994</v>
      </c>
      <c r="M21" s="18"/>
      <c r="N21" s="18"/>
      <c r="O21" s="18"/>
      <c r="P21" s="18"/>
      <c r="Q21" s="18"/>
      <c r="R21" s="18"/>
      <c r="S21" s="18"/>
      <c r="T21" s="18"/>
    </row>
    <row r="22" spans="1:20" ht="12.75" customHeight="1">
      <c r="A22" s="18"/>
      <c r="B22" s="15" t="s">
        <v>25</v>
      </c>
      <c r="C22" s="17">
        <v>10708235</v>
      </c>
      <c r="D22" s="17">
        <v>72002</v>
      </c>
      <c r="E22" s="17">
        <v>26197289</v>
      </c>
      <c r="F22" s="17">
        <v>2783.7144199999998</v>
      </c>
      <c r="G22" s="17">
        <v>928823.28839999996</v>
      </c>
      <c r="H22" s="17">
        <v>284587786</v>
      </c>
      <c r="I22" s="17">
        <v>155979127</v>
      </c>
      <c r="J22" s="17">
        <v>95575488</v>
      </c>
      <c r="K22" s="17">
        <v>8729917.3548617996</v>
      </c>
      <c r="L22" s="71">
        <v>1464508.69811</v>
      </c>
      <c r="M22" s="18"/>
      <c r="N22" s="18"/>
      <c r="O22" s="18"/>
      <c r="P22" s="18"/>
      <c r="Q22" s="18"/>
      <c r="R22" s="18"/>
      <c r="S22" s="18"/>
      <c r="T22" s="18"/>
    </row>
    <row r="23" spans="1:20" ht="12.75" customHeight="1">
      <c r="A23" s="18"/>
      <c r="B23" s="21" t="s">
        <v>89</v>
      </c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18"/>
      <c r="N23" s="18"/>
      <c r="O23" s="18"/>
      <c r="P23" s="18"/>
      <c r="Q23" s="18"/>
      <c r="R23" s="18"/>
      <c r="S23" s="18"/>
      <c r="T23" s="18"/>
    </row>
    <row r="24" spans="1:20" ht="12.75" customHeight="1">
      <c r="A24" s="18"/>
      <c r="B24" s="15" t="s">
        <v>26</v>
      </c>
      <c r="C24" s="17">
        <v>6835217</v>
      </c>
      <c r="D24" s="17">
        <v>24350</v>
      </c>
      <c r="E24" s="17">
        <v>11244948</v>
      </c>
      <c r="F24" s="17">
        <v>1214.9527283</v>
      </c>
      <c r="G24" s="17">
        <v>375497.62297000003</v>
      </c>
      <c r="H24" s="17">
        <v>25801820</v>
      </c>
      <c r="I24" s="17">
        <v>19250114</v>
      </c>
      <c r="J24" s="17">
        <v>18755712</v>
      </c>
      <c r="K24" s="17">
        <v>1087986.9705034001</v>
      </c>
      <c r="L24" s="71">
        <v>348399.54680519999</v>
      </c>
      <c r="M24" s="18"/>
      <c r="N24" s="18"/>
      <c r="O24" s="18"/>
      <c r="P24" s="18"/>
      <c r="Q24" s="18"/>
      <c r="R24" s="18"/>
      <c r="S24" s="18"/>
      <c r="T24" s="18"/>
    </row>
    <row r="25" spans="1:20" ht="12.75" customHeight="1">
      <c r="A25" s="18"/>
      <c r="B25" s="15" t="s">
        <v>27</v>
      </c>
      <c r="C25" s="17">
        <v>0</v>
      </c>
      <c r="D25" s="17">
        <v>0</v>
      </c>
      <c r="E25" s="17">
        <v>0</v>
      </c>
      <c r="F25" s="17">
        <v>0</v>
      </c>
      <c r="G25" s="17">
        <v>0</v>
      </c>
      <c r="H25" s="17">
        <v>3834947</v>
      </c>
      <c r="I25" s="17">
        <v>2038719</v>
      </c>
      <c r="J25" s="17">
        <v>959287</v>
      </c>
      <c r="K25" s="17">
        <v>83164.447899999999</v>
      </c>
      <c r="L25" s="71">
        <v>16121.5384595</v>
      </c>
      <c r="M25" s="18"/>
      <c r="N25" s="18"/>
      <c r="O25" s="18"/>
      <c r="P25" s="18"/>
      <c r="Q25" s="18"/>
      <c r="R25" s="18"/>
      <c r="S25" s="18"/>
      <c r="T25" s="18"/>
    </row>
    <row r="26" spans="1:20" ht="12.75" customHeight="1">
      <c r="A26" s="18"/>
      <c r="B26" s="15" t="s">
        <v>28</v>
      </c>
      <c r="C26" s="17">
        <v>0</v>
      </c>
      <c r="D26" s="17">
        <v>0</v>
      </c>
      <c r="E26" s="17">
        <v>0</v>
      </c>
      <c r="F26" s="17">
        <v>0</v>
      </c>
      <c r="G26" s="17">
        <v>0</v>
      </c>
      <c r="H26" s="17">
        <v>708822</v>
      </c>
      <c r="I26" s="17">
        <v>371851</v>
      </c>
      <c r="J26" s="17">
        <v>225437</v>
      </c>
      <c r="K26" s="17">
        <v>16015.11385</v>
      </c>
      <c r="L26" s="71">
        <v>3259.0891799999999</v>
      </c>
      <c r="M26" s="18"/>
      <c r="N26" s="18"/>
      <c r="O26" s="18"/>
      <c r="P26" s="18"/>
      <c r="Q26" s="18"/>
      <c r="R26" s="18"/>
      <c r="S26" s="18"/>
      <c r="T26" s="18"/>
    </row>
    <row r="27" spans="1:20" ht="12.75" customHeight="1">
      <c r="A27" s="18"/>
      <c r="B27" s="15" t="s">
        <v>29</v>
      </c>
      <c r="C27" s="17">
        <v>5144</v>
      </c>
      <c r="D27" s="17">
        <v>71</v>
      </c>
      <c r="E27" s="17">
        <v>11041</v>
      </c>
      <c r="F27" s="17">
        <v>3.1092769000000002</v>
      </c>
      <c r="G27" s="17">
        <v>353.54390789999997</v>
      </c>
      <c r="H27" s="17">
        <v>2054883</v>
      </c>
      <c r="I27" s="17">
        <v>1989006</v>
      </c>
      <c r="J27" s="17">
        <v>1109988</v>
      </c>
      <c r="K27" s="17">
        <v>95251.865850400005</v>
      </c>
      <c r="L27" s="71">
        <v>15232.264208900002</v>
      </c>
      <c r="M27" s="18"/>
      <c r="N27" s="18"/>
      <c r="O27" s="18"/>
      <c r="P27" s="18"/>
      <c r="Q27" s="18"/>
      <c r="R27" s="18"/>
      <c r="S27" s="18"/>
      <c r="T27" s="18"/>
    </row>
    <row r="28" spans="1:20" ht="12.75" customHeight="1">
      <c r="A28" s="18"/>
      <c r="B28" s="15" t="s">
        <v>30</v>
      </c>
      <c r="C28" s="17">
        <v>8433</v>
      </c>
      <c r="D28" s="17">
        <v>478</v>
      </c>
      <c r="E28" s="17">
        <v>16612</v>
      </c>
      <c r="F28" s="17">
        <v>29.542300000000001</v>
      </c>
      <c r="G28" s="17">
        <v>408.45260999999999</v>
      </c>
      <c r="H28" s="17">
        <v>1123828</v>
      </c>
      <c r="I28" s="17">
        <v>345402</v>
      </c>
      <c r="J28" s="17">
        <v>354015</v>
      </c>
      <c r="K28" s="17">
        <v>19376.441989999999</v>
      </c>
      <c r="L28" s="71">
        <v>8413.2402399999992</v>
      </c>
      <c r="M28" s="18"/>
      <c r="N28" s="18"/>
      <c r="O28" s="18"/>
      <c r="P28" s="18"/>
      <c r="Q28" s="18"/>
      <c r="R28" s="18"/>
      <c r="S28" s="18"/>
      <c r="T28" s="18"/>
    </row>
    <row r="29" spans="1:20" ht="12.75" customHeight="1">
      <c r="A29" s="18"/>
      <c r="B29" s="15" t="s">
        <v>31</v>
      </c>
      <c r="C29" s="17">
        <v>6036</v>
      </c>
      <c r="D29" s="17">
        <v>498</v>
      </c>
      <c r="E29" s="17">
        <v>16615</v>
      </c>
      <c r="F29" s="17">
        <v>5.6542899999999996</v>
      </c>
      <c r="G29" s="17">
        <v>329.23916639999999</v>
      </c>
      <c r="H29" s="17">
        <v>496062</v>
      </c>
      <c r="I29" s="17">
        <v>453805</v>
      </c>
      <c r="J29" s="17">
        <v>248338</v>
      </c>
      <c r="K29" s="17">
        <v>15020.167511900001</v>
      </c>
      <c r="L29" s="71">
        <v>3469.3263802999995</v>
      </c>
      <c r="M29" s="18"/>
      <c r="N29" s="18"/>
      <c r="O29" s="18"/>
      <c r="P29" s="18"/>
      <c r="Q29" s="18"/>
      <c r="R29" s="18"/>
      <c r="S29" s="18"/>
      <c r="T29" s="18"/>
    </row>
    <row r="30" spans="1:20" ht="12.75" customHeight="1">
      <c r="A30" s="18"/>
      <c r="B30" s="15" t="s">
        <v>32</v>
      </c>
      <c r="C30" s="17">
        <v>0</v>
      </c>
      <c r="D30" s="17">
        <v>0</v>
      </c>
      <c r="E30" s="17">
        <v>0</v>
      </c>
      <c r="F30" s="17">
        <v>0</v>
      </c>
      <c r="G30" s="17">
        <v>0</v>
      </c>
      <c r="H30" s="17">
        <v>7872775</v>
      </c>
      <c r="I30" s="17">
        <v>6594217</v>
      </c>
      <c r="J30" s="17">
        <v>4497094</v>
      </c>
      <c r="K30" s="17">
        <v>322313.99816000002</v>
      </c>
      <c r="L30" s="71">
        <v>68044.623389999993</v>
      </c>
      <c r="M30" s="18"/>
      <c r="N30" s="18"/>
      <c r="O30" s="18"/>
      <c r="P30" s="18"/>
      <c r="Q30" s="18"/>
      <c r="R30" s="18"/>
      <c r="S30" s="18"/>
      <c r="T30" s="18"/>
    </row>
    <row r="31" spans="1:20" ht="12.75" customHeight="1">
      <c r="A31" s="18"/>
      <c r="B31" s="15" t="s">
        <v>33</v>
      </c>
      <c r="C31" s="17">
        <v>14696665</v>
      </c>
      <c r="D31" s="17">
        <v>99340</v>
      </c>
      <c r="E31" s="17">
        <v>37506870</v>
      </c>
      <c r="F31" s="17">
        <v>6073.9875099999999</v>
      </c>
      <c r="G31" s="17">
        <v>1397886.65555</v>
      </c>
      <c r="H31" s="17">
        <v>33031549</v>
      </c>
      <c r="I31" s="17">
        <v>28701127</v>
      </c>
      <c r="J31" s="17">
        <v>33278158</v>
      </c>
      <c r="K31" s="17">
        <v>1627725.76403</v>
      </c>
      <c r="L31" s="71">
        <v>631519.21247999999</v>
      </c>
      <c r="M31" s="18"/>
      <c r="N31" s="18"/>
      <c r="O31" s="18"/>
      <c r="P31" s="18"/>
      <c r="Q31" s="18"/>
      <c r="R31" s="18"/>
      <c r="S31" s="18"/>
      <c r="T31" s="18"/>
    </row>
    <row r="32" spans="1:20" ht="12.75" customHeight="1">
      <c r="A32" s="18"/>
      <c r="B32" s="15" t="s">
        <v>34</v>
      </c>
      <c r="C32" s="17">
        <v>9119964</v>
      </c>
      <c r="D32" s="17">
        <v>23797</v>
      </c>
      <c r="E32" s="17">
        <v>21008000</v>
      </c>
      <c r="F32" s="17">
        <v>1118.97912</v>
      </c>
      <c r="G32" s="17">
        <v>642718.12575000001</v>
      </c>
      <c r="H32" s="17">
        <v>46874746</v>
      </c>
      <c r="I32" s="17">
        <v>21781756</v>
      </c>
      <c r="J32" s="17">
        <v>24043203</v>
      </c>
      <c r="K32" s="17">
        <v>1254499.18355</v>
      </c>
      <c r="L32" s="71">
        <v>447405.28896999999</v>
      </c>
      <c r="M32" s="18"/>
      <c r="N32" s="18"/>
      <c r="O32" s="18"/>
      <c r="P32" s="18"/>
      <c r="Q32" s="18"/>
      <c r="R32" s="18"/>
      <c r="S32" s="18"/>
      <c r="T32" s="18"/>
    </row>
    <row r="33" spans="1:20" ht="12.75" customHeight="1">
      <c r="A33" s="18"/>
      <c r="B33" s="15" t="s">
        <v>35</v>
      </c>
      <c r="C33" s="17">
        <v>3168</v>
      </c>
      <c r="D33" s="17">
        <v>0</v>
      </c>
      <c r="E33" s="17">
        <v>11844</v>
      </c>
      <c r="F33" s="17">
        <v>0</v>
      </c>
      <c r="G33" s="17">
        <v>278.63305000000003</v>
      </c>
      <c r="H33" s="17">
        <v>2266946</v>
      </c>
      <c r="I33" s="17">
        <v>1736690</v>
      </c>
      <c r="J33" s="17">
        <v>1226589</v>
      </c>
      <c r="K33" s="17">
        <v>71034.491070000004</v>
      </c>
      <c r="L33" s="71">
        <v>14739.712439999999</v>
      </c>
      <c r="M33" s="18"/>
      <c r="N33" s="18"/>
      <c r="O33" s="18"/>
      <c r="P33" s="18"/>
      <c r="Q33" s="18"/>
      <c r="R33" s="18"/>
      <c r="S33" s="18"/>
      <c r="T33" s="18"/>
    </row>
    <row r="34" spans="1:20" ht="12.75" customHeight="1">
      <c r="A34" s="18"/>
      <c r="B34" s="15" t="s">
        <v>36</v>
      </c>
      <c r="C34" s="17">
        <v>1368022</v>
      </c>
      <c r="D34" s="17">
        <v>8697</v>
      </c>
      <c r="E34" s="17">
        <v>2542222</v>
      </c>
      <c r="F34" s="17">
        <v>466.01227</v>
      </c>
      <c r="G34" s="17">
        <v>140812.75852</v>
      </c>
      <c r="H34" s="17">
        <v>5783908</v>
      </c>
      <c r="I34" s="17">
        <v>3242745</v>
      </c>
      <c r="J34" s="17">
        <v>2328714</v>
      </c>
      <c r="K34" s="17">
        <v>145612.8793464</v>
      </c>
      <c r="L34" s="71">
        <v>42921.921439999998</v>
      </c>
      <c r="M34" s="18"/>
      <c r="N34" s="18"/>
      <c r="O34" s="18"/>
      <c r="P34" s="18"/>
      <c r="Q34" s="18"/>
      <c r="R34" s="18"/>
      <c r="S34" s="18"/>
      <c r="T34" s="18"/>
    </row>
    <row r="35" spans="1:20" ht="12.75" customHeight="1">
      <c r="A35" s="18"/>
      <c r="B35" s="15" t="s">
        <v>37</v>
      </c>
      <c r="C35" s="17">
        <v>80604</v>
      </c>
      <c r="D35" s="17">
        <v>4371</v>
      </c>
      <c r="E35" s="17">
        <v>258400</v>
      </c>
      <c r="F35" s="17">
        <v>184.73400000000001</v>
      </c>
      <c r="G35" s="17">
        <v>8567.0094000000008</v>
      </c>
      <c r="H35" s="17">
        <v>4615234</v>
      </c>
      <c r="I35" s="17">
        <v>5720196</v>
      </c>
      <c r="J35" s="17">
        <v>2809340</v>
      </c>
      <c r="K35" s="17">
        <v>336623.23885000002</v>
      </c>
      <c r="L35" s="71">
        <v>27978.341765000001</v>
      </c>
      <c r="M35" s="18"/>
      <c r="N35" s="18"/>
      <c r="O35" s="18"/>
      <c r="P35" s="18"/>
      <c r="Q35" s="18"/>
      <c r="R35" s="18"/>
      <c r="S35" s="18"/>
      <c r="T35" s="18"/>
    </row>
    <row r="36" spans="1:20" ht="12.75" customHeight="1">
      <c r="A36" s="18"/>
      <c r="B36" s="15" t="s">
        <v>38</v>
      </c>
      <c r="C36" s="17">
        <v>0</v>
      </c>
      <c r="D36" s="17">
        <v>0</v>
      </c>
      <c r="E36" s="17">
        <v>0</v>
      </c>
      <c r="F36" s="17">
        <v>0</v>
      </c>
      <c r="G36" s="17">
        <v>0</v>
      </c>
      <c r="H36" s="17">
        <v>4828231</v>
      </c>
      <c r="I36" s="17">
        <v>3739399</v>
      </c>
      <c r="J36" s="17">
        <v>2602366</v>
      </c>
      <c r="K36" s="17">
        <v>154073.66777</v>
      </c>
      <c r="L36" s="71">
        <v>31296.501540000001</v>
      </c>
      <c r="M36" s="18"/>
      <c r="N36" s="18"/>
      <c r="O36" s="18"/>
      <c r="P36" s="18"/>
      <c r="Q36" s="18"/>
      <c r="R36" s="18"/>
      <c r="S36" s="18"/>
      <c r="T36" s="18"/>
    </row>
    <row r="37" spans="1:20" ht="12.75" customHeight="1">
      <c r="A37" s="18"/>
      <c r="B37" s="15" t="s">
        <v>39</v>
      </c>
      <c r="C37" s="17">
        <v>2823</v>
      </c>
      <c r="D37" s="17">
        <v>121</v>
      </c>
      <c r="E37" s="17">
        <v>7293</v>
      </c>
      <c r="F37" s="17">
        <v>4.9427000000000003</v>
      </c>
      <c r="G37" s="17">
        <v>506.9828</v>
      </c>
      <c r="H37" s="17">
        <v>4051002</v>
      </c>
      <c r="I37" s="17">
        <v>4379901</v>
      </c>
      <c r="J37" s="17">
        <v>2316381</v>
      </c>
      <c r="K37" s="17">
        <v>209817.66630000001</v>
      </c>
      <c r="L37" s="71">
        <v>38597.381849999998</v>
      </c>
      <c r="M37" s="18"/>
      <c r="N37" s="18"/>
      <c r="O37" s="18"/>
      <c r="P37" s="18"/>
      <c r="Q37" s="18"/>
      <c r="R37" s="18"/>
      <c r="S37" s="18"/>
      <c r="T37" s="18"/>
    </row>
    <row r="38" spans="1:20" ht="12.75" customHeight="1">
      <c r="A38" s="18"/>
      <c r="B38" s="15" t="s">
        <v>40</v>
      </c>
      <c r="C38" s="17">
        <v>2303722</v>
      </c>
      <c r="D38" s="17">
        <v>1198</v>
      </c>
      <c r="E38" s="17">
        <v>3839465</v>
      </c>
      <c r="F38" s="17">
        <v>65.579006699999994</v>
      </c>
      <c r="G38" s="17">
        <v>126886.30921399999</v>
      </c>
      <c r="H38" s="17">
        <v>15455424</v>
      </c>
      <c r="I38" s="17">
        <v>6110842</v>
      </c>
      <c r="J38" s="17">
        <v>7738519</v>
      </c>
      <c r="K38" s="17">
        <v>267198.98993410001</v>
      </c>
      <c r="L38" s="71">
        <v>120286.7018357999</v>
      </c>
      <c r="M38" s="18"/>
      <c r="N38" s="18"/>
      <c r="O38" s="18"/>
      <c r="P38" s="18"/>
      <c r="Q38" s="18"/>
      <c r="R38" s="18"/>
      <c r="S38" s="18"/>
      <c r="T38" s="18"/>
    </row>
    <row r="39" spans="1:20" ht="12.75" customHeight="1">
      <c r="A39" s="18"/>
      <c r="B39" s="15" t="s">
        <v>41</v>
      </c>
      <c r="C39" s="17">
        <v>2622743</v>
      </c>
      <c r="D39" s="17">
        <v>41</v>
      </c>
      <c r="E39" s="17">
        <v>5880553</v>
      </c>
      <c r="F39" s="17">
        <v>5.3955200000000003</v>
      </c>
      <c r="G39" s="17">
        <v>221413.388882</v>
      </c>
      <c r="H39" s="17">
        <v>1013069</v>
      </c>
      <c r="I39" s="17">
        <v>485866</v>
      </c>
      <c r="J39" s="17">
        <v>448112</v>
      </c>
      <c r="K39" s="17">
        <v>20829.173303</v>
      </c>
      <c r="L39" s="71">
        <v>6549.5486190000001</v>
      </c>
      <c r="M39" s="18"/>
      <c r="N39" s="18"/>
      <c r="O39" s="18"/>
      <c r="P39" s="18"/>
      <c r="Q39" s="18"/>
      <c r="R39" s="18"/>
      <c r="S39" s="18"/>
      <c r="T39" s="18"/>
    </row>
    <row r="40" spans="1:20" ht="12.75" customHeight="1">
      <c r="A40" s="18"/>
      <c r="B40" s="15" t="s">
        <v>42</v>
      </c>
      <c r="C40" s="17">
        <v>0</v>
      </c>
      <c r="D40" s="17">
        <v>0</v>
      </c>
      <c r="E40" s="17">
        <v>0</v>
      </c>
      <c r="F40" s="17">
        <v>0</v>
      </c>
      <c r="G40" s="17">
        <v>0</v>
      </c>
      <c r="H40" s="17">
        <v>3253449</v>
      </c>
      <c r="I40" s="17">
        <v>2489715</v>
      </c>
      <c r="J40" s="17">
        <v>1836463</v>
      </c>
      <c r="K40" s="17">
        <v>108528.21186060001</v>
      </c>
      <c r="L40" s="71">
        <v>28545.628000000001</v>
      </c>
      <c r="M40" s="18"/>
      <c r="N40" s="18"/>
      <c r="O40" s="18"/>
      <c r="P40" s="18"/>
      <c r="Q40" s="18"/>
      <c r="R40" s="18"/>
      <c r="S40" s="18"/>
      <c r="T40" s="18"/>
    </row>
    <row r="41" spans="1:20" ht="12.75" customHeight="1">
      <c r="A41" s="18"/>
      <c r="B41" s="15" t="s">
        <v>43</v>
      </c>
      <c r="C41" s="17">
        <v>31764</v>
      </c>
      <c r="D41" s="17">
        <v>1998</v>
      </c>
      <c r="E41" s="17">
        <v>45754</v>
      </c>
      <c r="F41" s="17">
        <v>76.200999999999993</v>
      </c>
      <c r="G41" s="17">
        <v>1791.1888300000001</v>
      </c>
      <c r="H41" s="17">
        <v>1830529</v>
      </c>
      <c r="I41" s="17">
        <v>4827348</v>
      </c>
      <c r="J41" s="17">
        <v>718595</v>
      </c>
      <c r="K41" s="17">
        <v>207981.24171</v>
      </c>
      <c r="L41" s="71">
        <v>10171.280497400001</v>
      </c>
      <c r="M41" s="18"/>
      <c r="N41" s="18"/>
      <c r="O41" s="18"/>
      <c r="P41" s="18"/>
      <c r="Q41" s="18"/>
      <c r="R41" s="18"/>
      <c r="S41" s="18"/>
      <c r="T41" s="18"/>
    </row>
    <row r="42" spans="1:20" ht="12.75" customHeight="1">
      <c r="A42" s="18"/>
      <c r="B42" s="15" t="s">
        <v>44</v>
      </c>
      <c r="C42" s="17">
        <v>0</v>
      </c>
      <c r="D42" s="17">
        <v>0</v>
      </c>
      <c r="E42" s="17">
        <v>0</v>
      </c>
      <c r="F42" s="17">
        <v>0</v>
      </c>
      <c r="G42" s="17">
        <v>0</v>
      </c>
      <c r="H42" s="17">
        <v>1425471</v>
      </c>
      <c r="I42" s="17">
        <v>714140</v>
      </c>
      <c r="J42" s="17">
        <v>300666</v>
      </c>
      <c r="K42" s="17">
        <v>33251.808472899997</v>
      </c>
      <c r="L42" s="71">
        <v>4476.3537909999995</v>
      </c>
      <c r="M42" s="18"/>
      <c r="N42" s="18"/>
      <c r="O42" s="18"/>
      <c r="P42" s="18"/>
      <c r="Q42" s="18"/>
      <c r="R42" s="18"/>
      <c r="S42" s="18"/>
      <c r="T42" s="18"/>
    </row>
    <row r="43" spans="1:20" ht="12.75" customHeight="1">
      <c r="A43" s="18"/>
      <c r="B43" s="15" t="s">
        <v>45</v>
      </c>
      <c r="C43" s="17">
        <v>866562</v>
      </c>
      <c r="D43" s="17">
        <v>5865</v>
      </c>
      <c r="E43" s="17">
        <v>1264891</v>
      </c>
      <c r="F43" s="17">
        <v>249.5115552</v>
      </c>
      <c r="G43" s="17">
        <v>42036.3776889</v>
      </c>
      <c r="H43" s="17">
        <v>2945303</v>
      </c>
      <c r="I43" s="17">
        <v>1519929</v>
      </c>
      <c r="J43" s="17">
        <v>1652285</v>
      </c>
      <c r="K43" s="17">
        <v>70244.228449999995</v>
      </c>
      <c r="L43" s="71">
        <v>28564.27204</v>
      </c>
      <c r="M43" s="18"/>
      <c r="N43" s="18"/>
      <c r="O43" s="18"/>
      <c r="P43" s="18"/>
      <c r="Q43" s="18"/>
      <c r="R43" s="18"/>
      <c r="S43" s="18"/>
      <c r="T43" s="18"/>
    </row>
    <row r="44" spans="1:20" ht="12.75" customHeight="1">
      <c r="A44" s="18"/>
      <c r="B44" s="21" t="s">
        <v>90</v>
      </c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18"/>
      <c r="N44" s="18"/>
      <c r="O44" s="18"/>
      <c r="P44" s="18"/>
      <c r="Q44" s="18"/>
      <c r="R44" s="18"/>
      <c r="S44" s="18"/>
      <c r="T44" s="18"/>
    </row>
    <row r="45" spans="1:20" ht="12.75" customHeight="1">
      <c r="A45" s="18"/>
      <c r="B45" s="15" t="s">
        <v>46</v>
      </c>
      <c r="C45" s="17">
        <v>1632171</v>
      </c>
      <c r="D45" s="17">
        <v>1419</v>
      </c>
      <c r="E45" s="17">
        <v>4258071</v>
      </c>
      <c r="F45" s="17">
        <v>106.496</v>
      </c>
      <c r="G45" s="17">
        <v>175990.43492</v>
      </c>
      <c r="H45" s="17">
        <v>0</v>
      </c>
      <c r="I45" s="17">
        <v>0</v>
      </c>
      <c r="J45" s="17">
        <v>0</v>
      </c>
      <c r="K45" s="17">
        <v>0</v>
      </c>
      <c r="L45" s="71">
        <v>0</v>
      </c>
      <c r="M45" s="18"/>
      <c r="N45" s="18"/>
      <c r="O45" s="18"/>
      <c r="P45" s="18"/>
      <c r="Q45" s="18"/>
      <c r="R45" s="18"/>
      <c r="S45" s="18"/>
      <c r="T45" s="18"/>
    </row>
    <row r="46" spans="1:20" ht="12.75" customHeight="1">
      <c r="A46" s="18"/>
      <c r="B46" s="15" t="s">
        <v>47</v>
      </c>
      <c r="C46" s="17">
        <v>27225</v>
      </c>
      <c r="D46" s="17">
        <v>0</v>
      </c>
      <c r="E46" s="17">
        <v>8255</v>
      </c>
      <c r="F46" s="17">
        <v>0</v>
      </c>
      <c r="G46" s="17">
        <v>482.75696150000005</v>
      </c>
      <c r="H46" s="17">
        <v>0</v>
      </c>
      <c r="I46" s="17">
        <v>0</v>
      </c>
      <c r="J46" s="17">
        <v>0</v>
      </c>
      <c r="K46" s="17">
        <v>0</v>
      </c>
      <c r="L46" s="71">
        <v>0</v>
      </c>
      <c r="M46" s="18"/>
      <c r="N46" s="18"/>
      <c r="O46" s="18"/>
      <c r="P46" s="18"/>
      <c r="Q46" s="18"/>
      <c r="R46" s="18"/>
      <c r="S46" s="18"/>
      <c r="T46" s="18"/>
    </row>
    <row r="47" spans="1:20" ht="12.75" customHeight="1">
      <c r="A47" s="18"/>
      <c r="B47" s="15" t="s">
        <v>48</v>
      </c>
      <c r="C47" s="17">
        <v>0</v>
      </c>
      <c r="D47" s="17">
        <v>0</v>
      </c>
      <c r="E47" s="17">
        <v>0</v>
      </c>
      <c r="F47" s="17">
        <v>0</v>
      </c>
      <c r="G47" s="17">
        <v>0</v>
      </c>
      <c r="H47" s="17">
        <v>2211</v>
      </c>
      <c r="I47" s="17">
        <v>50</v>
      </c>
      <c r="J47" s="17">
        <v>141</v>
      </c>
      <c r="K47" s="17">
        <v>2.4543257000000001</v>
      </c>
      <c r="L47" s="71">
        <v>4.3225258000000002</v>
      </c>
      <c r="M47" s="18"/>
      <c r="N47" s="18"/>
      <c r="O47" s="18"/>
      <c r="P47" s="18"/>
      <c r="Q47" s="18"/>
      <c r="R47" s="18"/>
      <c r="S47" s="18"/>
      <c r="T47" s="18"/>
    </row>
    <row r="48" spans="1:20" ht="12.75" customHeight="1">
      <c r="A48" s="18"/>
      <c r="B48" s="15" t="s">
        <v>49</v>
      </c>
      <c r="C48" s="17">
        <v>2736661</v>
      </c>
      <c r="D48" s="17">
        <v>10941</v>
      </c>
      <c r="E48" s="17">
        <v>10845029</v>
      </c>
      <c r="F48" s="17">
        <v>633.61400000000003</v>
      </c>
      <c r="G48" s="17">
        <v>294528.00839050004</v>
      </c>
      <c r="H48" s="17">
        <v>1678373</v>
      </c>
      <c r="I48" s="17">
        <v>954388</v>
      </c>
      <c r="J48" s="17">
        <v>2491438</v>
      </c>
      <c r="K48" s="17">
        <v>47630.659585000001</v>
      </c>
      <c r="L48" s="71">
        <v>43194.016909100006</v>
      </c>
      <c r="M48" s="18"/>
      <c r="N48" s="18"/>
      <c r="O48" s="18"/>
      <c r="P48" s="18"/>
      <c r="Q48" s="18"/>
      <c r="R48" s="18"/>
      <c r="S48" s="18"/>
      <c r="T48" s="18"/>
    </row>
    <row r="49" spans="1:20" ht="12.75" customHeight="1">
      <c r="A49" s="18"/>
      <c r="B49" s="15" t="s">
        <v>50</v>
      </c>
      <c r="C49" s="17">
        <v>0</v>
      </c>
      <c r="D49" s="17">
        <v>0</v>
      </c>
      <c r="E49" s="17">
        <v>0</v>
      </c>
      <c r="F49" s="17">
        <v>0</v>
      </c>
      <c r="G49" s="17">
        <v>0</v>
      </c>
      <c r="H49" s="17">
        <v>1430884</v>
      </c>
      <c r="I49" s="17">
        <v>639928</v>
      </c>
      <c r="J49" s="17">
        <v>860197</v>
      </c>
      <c r="K49" s="17">
        <v>20044.18763</v>
      </c>
      <c r="L49" s="71">
        <v>8569.0970600000001</v>
      </c>
      <c r="M49" s="18"/>
      <c r="N49" s="18"/>
      <c r="O49" s="18"/>
      <c r="P49" s="18"/>
      <c r="Q49" s="18"/>
      <c r="R49" s="18"/>
      <c r="S49" s="18"/>
      <c r="T49" s="18"/>
    </row>
    <row r="50" spans="1:20" ht="12.75" customHeight="1">
      <c r="A50" s="18"/>
      <c r="B50" s="15" t="s">
        <v>51</v>
      </c>
      <c r="C50" s="17">
        <v>0</v>
      </c>
      <c r="D50" s="17">
        <v>0</v>
      </c>
      <c r="E50" s="17">
        <v>0</v>
      </c>
      <c r="F50" s="17">
        <v>0</v>
      </c>
      <c r="G50" s="17">
        <v>0</v>
      </c>
      <c r="H50" s="17">
        <v>129908</v>
      </c>
      <c r="I50" s="17">
        <v>42766</v>
      </c>
      <c r="J50" s="17">
        <v>101113</v>
      </c>
      <c r="K50" s="17">
        <v>2439.6492800000001</v>
      </c>
      <c r="L50" s="71">
        <v>1916.0706399999999</v>
      </c>
      <c r="M50" s="18"/>
      <c r="N50" s="18"/>
      <c r="O50" s="18"/>
      <c r="P50" s="18"/>
      <c r="Q50" s="18"/>
      <c r="R50" s="18"/>
      <c r="S50" s="18"/>
      <c r="T50" s="18"/>
    </row>
    <row r="51" spans="1:20" ht="12.75" customHeight="1">
      <c r="A51" s="18"/>
      <c r="B51" s="15" t="s">
        <v>52</v>
      </c>
      <c r="C51" s="17">
        <v>870856</v>
      </c>
      <c r="D51" s="17">
        <v>1465</v>
      </c>
      <c r="E51" s="17">
        <v>1239587</v>
      </c>
      <c r="F51" s="17">
        <v>95.165766599999998</v>
      </c>
      <c r="G51" s="17">
        <v>41150.739251200182</v>
      </c>
      <c r="H51" s="17">
        <v>481696</v>
      </c>
      <c r="I51" s="17">
        <v>215744</v>
      </c>
      <c r="J51" s="17">
        <v>246544</v>
      </c>
      <c r="K51" s="17">
        <v>12176.7571298</v>
      </c>
      <c r="L51" s="71">
        <v>6698.3306904000019</v>
      </c>
      <c r="M51" s="18"/>
      <c r="N51" s="18"/>
      <c r="O51" s="18"/>
      <c r="P51" s="18"/>
      <c r="Q51" s="18"/>
      <c r="R51" s="18"/>
      <c r="S51" s="18"/>
      <c r="T51" s="18"/>
    </row>
    <row r="52" spans="1:20" ht="12.75" customHeight="1">
      <c r="A52" s="18" t="s">
        <v>109</v>
      </c>
      <c r="B52" s="15" t="s">
        <v>53</v>
      </c>
      <c r="C52" s="17">
        <v>1409559</v>
      </c>
      <c r="D52" s="17">
        <v>2314</v>
      </c>
      <c r="E52" s="17">
        <v>2583871</v>
      </c>
      <c r="F52" s="17">
        <v>141.68064000000001</v>
      </c>
      <c r="G52" s="17">
        <v>71418.144870000004</v>
      </c>
      <c r="H52" s="17">
        <v>985602</v>
      </c>
      <c r="I52" s="17">
        <v>871614</v>
      </c>
      <c r="J52" s="17">
        <v>1499582</v>
      </c>
      <c r="K52" s="17">
        <v>38117.940390000003</v>
      </c>
      <c r="L52" s="71">
        <v>25268.5766</v>
      </c>
      <c r="M52" s="18"/>
      <c r="N52" s="18"/>
      <c r="O52" s="18"/>
      <c r="P52" s="18"/>
      <c r="Q52" s="18"/>
      <c r="R52" s="18"/>
      <c r="S52" s="18"/>
      <c r="T52" s="18"/>
    </row>
    <row r="53" spans="1:20" ht="12.75" customHeight="1">
      <c r="A53" s="18"/>
      <c r="B53" s="21" t="s">
        <v>91</v>
      </c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18"/>
      <c r="N53" s="18"/>
      <c r="O53" s="18"/>
      <c r="P53" s="18"/>
      <c r="Q53" s="18"/>
      <c r="R53" s="18"/>
      <c r="S53" s="18"/>
      <c r="T53" s="18"/>
    </row>
    <row r="54" spans="1:20" ht="12.75" customHeight="1">
      <c r="A54" s="18"/>
      <c r="B54" s="15" t="s">
        <v>55</v>
      </c>
      <c r="C54" s="17">
        <v>0</v>
      </c>
      <c r="D54" s="17">
        <v>0</v>
      </c>
      <c r="E54" s="17">
        <v>0</v>
      </c>
      <c r="F54" s="17">
        <v>0</v>
      </c>
      <c r="G54" s="17">
        <v>0</v>
      </c>
      <c r="H54" s="17">
        <v>1541109</v>
      </c>
      <c r="I54" s="17">
        <v>0</v>
      </c>
      <c r="J54" s="17">
        <v>360802</v>
      </c>
      <c r="K54" s="17">
        <v>0</v>
      </c>
      <c r="L54" s="71">
        <v>2258.3090000000002</v>
      </c>
      <c r="M54" s="18"/>
      <c r="N54" s="18"/>
      <c r="O54" s="18"/>
      <c r="P54" s="18"/>
      <c r="Q54" s="18"/>
      <c r="R54" s="18"/>
      <c r="S54" s="18"/>
      <c r="T54" s="18"/>
    </row>
    <row r="55" spans="1:20" ht="12" customHeight="1">
      <c r="A55" s="18"/>
      <c r="B55" s="15" t="s">
        <v>56</v>
      </c>
      <c r="C55" s="17">
        <v>0</v>
      </c>
      <c r="D55" s="17">
        <v>0</v>
      </c>
      <c r="E55" s="17">
        <v>0</v>
      </c>
      <c r="F55" s="17">
        <v>0</v>
      </c>
      <c r="G55" s="17">
        <v>0</v>
      </c>
      <c r="H55" s="17">
        <v>1439682</v>
      </c>
      <c r="I55" s="17">
        <v>269457</v>
      </c>
      <c r="J55" s="17">
        <v>132661</v>
      </c>
      <c r="K55" s="17">
        <v>7826.1870099999996</v>
      </c>
      <c r="L55" s="71">
        <v>1414.7879468000001</v>
      </c>
      <c r="M55" s="18"/>
      <c r="N55" s="18"/>
      <c r="O55" s="18"/>
      <c r="P55" s="18"/>
      <c r="Q55" s="18"/>
      <c r="R55" s="18"/>
      <c r="S55" s="18"/>
      <c r="T55" s="18"/>
    </row>
    <row r="56" spans="1:20" ht="12.75" customHeight="1">
      <c r="A56" s="18"/>
      <c r="B56" s="15" t="s">
        <v>57</v>
      </c>
      <c r="C56" s="17">
        <v>0</v>
      </c>
      <c r="D56" s="17">
        <v>0</v>
      </c>
      <c r="E56" s="17">
        <v>0</v>
      </c>
      <c r="F56" s="17">
        <v>0</v>
      </c>
      <c r="G56" s="17">
        <v>0</v>
      </c>
      <c r="H56" s="17">
        <v>30</v>
      </c>
      <c r="I56" s="17">
        <v>0</v>
      </c>
      <c r="J56" s="17">
        <v>0</v>
      </c>
      <c r="K56" s="17">
        <v>0</v>
      </c>
      <c r="L56" s="71">
        <v>0</v>
      </c>
      <c r="M56" s="18"/>
      <c r="N56" s="18"/>
      <c r="O56" s="18"/>
      <c r="P56" s="18"/>
      <c r="Q56" s="18"/>
      <c r="R56" s="18"/>
      <c r="S56" s="18"/>
      <c r="T56" s="18"/>
    </row>
    <row r="57" spans="1:20" ht="12.75" customHeight="1">
      <c r="A57" s="18"/>
      <c r="B57" s="15" t="s">
        <v>111</v>
      </c>
      <c r="C57" s="17">
        <v>0</v>
      </c>
      <c r="D57" s="17">
        <v>0</v>
      </c>
      <c r="E57" s="17">
        <v>0</v>
      </c>
      <c r="F57" s="17">
        <v>0</v>
      </c>
      <c r="G57" s="17">
        <v>0</v>
      </c>
      <c r="H57" s="17">
        <v>0</v>
      </c>
      <c r="I57" s="17">
        <v>0</v>
      </c>
      <c r="J57" s="17">
        <v>0</v>
      </c>
      <c r="K57" s="17">
        <v>0</v>
      </c>
      <c r="L57" s="71">
        <v>0</v>
      </c>
      <c r="M57" s="18"/>
      <c r="N57" s="18"/>
      <c r="O57" s="18"/>
      <c r="P57" s="18"/>
      <c r="Q57" s="18"/>
      <c r="R57" s="18"/>
      <c r="S57" s="18"/>
      <c r="T57" s="18"/>
    </row>
    <row r="58" spans="1:20" ht="12.75" customHeight="1">
      <c r="A58" s="18"/>
      <c r="B58" s="15" t="s">
        <v>59</v>
      </c>
      <c r="C58" s="17">
        <v>0</v>
      </c>
      <c r="D58" s="17">
        <v>0</v>
      </c>
      <c r="E58" s="17">
        <v>0</v>
      </c>
      <c r="F58" s="17">
        <v>0</v>
      </c>
      <c r="G58" s="17">
        <v>0</v>
      </c>
      <c r="H58" s="17">
        <v>52695</v>
      </c>
      <c r="I58" s="17">
        <v>1</v>
      </c>
      <c r="J58" s="17">
        <v>8647</v>
      </c>
      <c r="K58" s="17">
        <v>0.02</v>
      </c>
      <c r="L58" s="71">
        <v>39.225090000000002</v>
      </c>
      <c r="M58" s="18"/>
      <c r="N58" s="18"/>
      <c r="O58" s="18"/>
      <c r="P58" s="18"/>
      <c r="Q58" s="18"/>
      <c r="R58" s="18"/>
      <c r="S58" s="18"/>
      <c r="T58" s="18"/>
    </row>
    <row r="59" spans="1:20" ht="12.75" customHeight="1">
      <c r="A59" s="18"/>
      <c r="B59" s="15" t="s">
        <v>60</v>
      </c>
      <c r="C59" s="17">
        <v>0</v>
      </c>
      <c r="D59" s="17">
        <v>0</v>
      </c>
      <c r="E59" s="17">
        <v>0</v>
      </c>
      <c r="F59" s="17">
        <v>0</v>
      </c>
      <c r="G59" s="17">
        <v>0</v>
      </c>
      <c r="H59" s="17">
        <v>59450951</v>
      </c>
      <c r="I59" s="17">
        <v>1433622</v>
      </c>
      <c r="J59" s="17">
        <v>2365135</v>
      </c>
      <c r="K59" s="17">
        <v>47282.427259999997</v>
      </c>
      <c r="L59" s="71">
        <v>21118.089499999998</v>
      </c>
      <c r="M59" s="18"/>
      <c r="N59" s="18"/>
      <c r="O59" s="18"/>
      <c r="P59" s="18"/>
      <c r="Q59" s="18"/>
      <c r="R59" s="18"/>
      <c r="S59" s="18"/>
      <c r="T59" s="18"/>
    </row>
    <row r="60" spans="1:20" ht="12.75" customHeight="1">
      <c r="A60" s="18"/>
      <c r="B60" s="21" t="s">
        <v>92</v>
      </c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18"/>
      <c r="N60" s="18"/>
      <c r="O60" s="18"/>
      <c r="P60" s="18"/>
      <c r="Q60" s="18"/>
      <c r="R60" s="18"/>
      <c r="S60" s="18"/>
      <c r="T60" s="18"/>
    </row>
    <row r="61" spans="1:20" ht="12.75" customHeight="1">
      <c r="A61" s="18"/>
      <c r="B61" s="15" t="s">
        <v>61</v>
      </c>
      <c r="C61" s="17">
        <v>0</v>
      </c>
      <c r="D61" s="17">
        <v>0</v>
      </c>
      <c r="E61" s="17">
        <v>0</v>
      </c>
      <c r="F61" s="17">
        <v>0</v>
      </c>
      <c r="G61" s="17">
        <v>0</v>
      </c>
      <c r="H61" s="17">
        <v>1366309</v>
      </c>
      <c r="I61" s="17">
        <v>542900</v>
      </c>
      <c r="J61" s="17">
        <v>303163</v>
      </c>
      <c r="K61" s="17">
        <v>34242.9161054</v>
      </c>
      <c r="L61" s="71">
        <v>6287.7406100000644</v>
      </c>
      <c r="M61" s="18"/>
      <c r="N61" s="18"/>
      <c r="O61" s="18"/>
      <c r="P61" s="18"/>
      <c r="Q61" s="18"/>
      <c r="R61" s="18"/>
      <c r="S61" s="18"/>
      <c r="T61" s="18"/>
    </row>
    <row r="62" spans="1:20" ht="12.75" customHeight="1">
      <c r="A62" s="18"/>
      <c r="B62" s="15" t="s">
        <v>62</v>
      </c>
      <c r="C62" s="17">
        <v>0</v>
      </c>
      <c r="D62" s="17">
        <v>0</v>
      </c>
      <c r="E62" s="17">
        <v>0</v>
      </c>
      <c r="F62" s="17">
        <v>0</v>
      </c>
      <c r="G62" s="17">
        <v>0</v>
      </c>
      <c r="H62" s="17">
        <v>132527</v>
      </c>
      <c r="I62" s="17">
        <v>83845</v>
      </c>
      <c r="J62" s="17">
        <v>67941</v>
      </c>
      <c r="K62" s="17">
        <v>4119.4097499999998</v>
      </c>
      <c r="L62" s="71">
        <v>1066.142507</v>
      </c>
      <c r="M62" s="18"/>
      <c r="N62" s="18"/>
      <c r="O62" s="18"/>
      <c r="P62" s="18"/>
      <c r="Q62" s="18"/>
      <c r="R62" s="18"/>
      <c r="S62" s="18"/>
      <c r="T62" s="18"/>
    </row>
    <row r="63" spans="1:20" ht="12.75" customHeight="1">
      <c r="A63" s="18"/>
      <c r="B63" s="15" t="s">
        <v>63</v>
      </c>
      <c r="C63" s="17">
        <v>0</v>
      </c>
      <c r="D63" s="17">
        <v>0</v>
      </c>
      <c r="E63" s="17">
        <v>0</v>
      </c>
      <c r="F63" s="17">
        <v>0</v>
      </c>
      <c r="G63" s="17">
        <v>0</v>
      </c>
      <c r="H63" s="17">
        <v>2332434</v>
      </c>
      <c r="I63" s="17">
        <v>461739</v>
      </c>
      <c r="J63" s="17">
        <v>56589</v>
      </c>
      <c r="K63" s="17">
        <v>16125.460739999999</v>
      </c>
      <c r="L63" s="71">
        <v>529.86839449999991</v>
      </c>
      <c r="M63" s="18"/>
      <c r="N63" s="18"/>
      <c r="O63" s="18"/>
      <c r="P63" s="18"/>
      <c r="Q63" s="18"/>
      <c r="R63" s="18"/>
      <c r="S63" s="18"/>
      <c r="T63" s="18"/>
    </row>
    <row r="64" spans="1:20" ht="12.75" customHeight="1">
      <c r="A64" s="18"/>
      <c r="B64" s="15" t="s">
        <v>64</v>
      </c>
      <c r="C64" s="17">
        <v>0</v>
      </c>
      <c r="D64" s="17">
        <v>0</v>
      </c>
      <c r="E64" s="17">
        <v>0</v>
      </c>
      <c r="F64" s="17">
        <v>0</v>
      </c>
      <c r="G64" s="17">
        <v>0</v>
      </c>
      <c r="H64" s="17">
        <v>778202</v>
      </c>
      <c r="I64" s="17">
        <v>695452</v>
      </c>
      <c r="J64" s="17">
        <v>125790</v>
      </c>
      <c r="K64" s="17">
        <v>16531.503000000001</v>
      </c>
      <c r="L64" s="71">
        <v>2315.80897</v>
      </c>
      <c r="M64" s="18"/>
      <c r="N64" s="18"/>
      <c r="O64" s="18"/>
      <c r="P64" s="18"/>
      <c r="Q64" s="18"/>
      <c r="R64" s="18"/>
      <c r="S64" s="18"/>
      <c r="T64" s="18"/>
    </row>
    <row r="65" spans="1:20" ht="12.75" customHeight="1">
      <c r="A65" s="18"/>
      <c r="B65" s="15" t="s">
        <v>65</v>
      </c>
      <c r="C65" s="17">
        <v>0</v>
      </c>
      <c r="D65" s="17">
        <v>0</v>
      </c>
      <c r="E65" s="17">
        <v>0</v>
      </c>
      <c r="F65" s="17">
        <v>0</v>
      </c>
      <c r="G65" s="17">
        <v>0</v>
      </c>
      <c r="H65" s="17">
        <v>3161455</v>
      </c>
      <c r="I65" s="17">
        <v>448474</v>
      </c>
      <c r="J65" s="17">
        <v>155395</v>
      </c>
      <c r="K65" s="17">
        <v>18899.574720000001</v>
      </c>
      <c r="L65" s="71">
        <v>1344.2401924999999</v>
      </c>
      <c r="M65" s="18"/>
      <c r="N65" s="18"/>
      <c r="O65" s="18"/>
      <c r="P65" s="18"/>
      <c r="Q65" s="18"/>
      <c r="R65" s="18"/>
      <c r="S65" s="18"/>
      <c r="T65" s="18"/>
    </row>
    <row r="66" spans="1:20" ht="12.75" customHeight="1">
      <c r="A66" s="18"/>
      <c r="B66" s="15" t="s">
        <v>66</v>
      </c>
      <c r="C66" s="17">
        <v>0</v>
      </c>
      <c r="D66" s="17">
        <v>0</v>
      </c>
      <c r="E66" s="17">
        <v>0</v>
      </c>
      <c r="F66" s="17">
        <v>0</v>
      </c>
      <c r="G66" s="17">
        <v>0</v>
      </c>
      <c r="H66" s="17">
        <v>1402868</v>
      </c>
      <c r="I66" s="17">
        <v>109911</v>
      </c>
      <c r="J66" s="17">
        <v>60218</v>
      </c>
      <c r="K66" s="17">
        <v>3846.8235</v>
      </c>
      <c r="L66" s="71">
        <v>634.72321350000004</v>
      </c>
      <c r="M66" s="18"/>
      <c r="N66" s="18"/>
      <c r="O66" s="18"/>
      <c r="P66" s="18"/>
      <c r="Q66" s="18"/>
      <c r="R66" s="18"/>
      <c r="S66" s="18"/>
      <c r="T66" s="18"/>
    </row>
    <row r="67" spans="1:20" ht="12.75" customHeight="1">
      <c r="A67" s="18"/>
      <c r="B67" s="15" t="s">
        <v>67</v>
      </c>
      <c r="C67" s="17">
        <v>0</v>
      </c>
      <c r="D67" s="17">
        <v>0</v>
      </c>
      <c r="E67" s="17">
        <v>0</v>
      </c>
      <c r="F67" s="17">
        <v>0</v>
      </c>
      <c r="G67" s="17">
        <v>0</v>
      </c>
      <c r="H67" s="17">
        <v>186714</v>
      </c>
      <c r="I67" s="17">
        <v>19564</v>
      </c>
      <c r="J67" s="17">
        <v>16142</v>
      </c>
      <c r="K67" s="17">
        <v>711.62572</v>
      </c>
      <c r="L67" s="71">
        <v>129.69200279999998</v>
      </c>
      <c r="M67" s="18"/>
      <c r="N67" s="18"/>
      <c r="O67" s="18"/>
      <c r="P67" s="18"/>
      <c r="Q67" s="18"/>
      <c r="R67" s="18"/>
      <c r="S67" s="18"/>
      <c r="T67" s="18"/>
    </row>
    <row r="68" spans="1:20" ht="12.75" customHeight="1">
      <c r="A68" s="18"/>
      <c r="B68" s="15" t="s">
        <v>68</v>
      </c>
      <c r="C68" s="17">
        <v>0</v>
      </c>
      <c r="D68" s="17">
        <v>0</v>
      </c>
      <c r="E68" s="17">
        <v>0</v>
      </c>
      <c r="F68" s="17">
        <v>0</v>
      </c>
      <c r="G68" s="17">
        <v>0</v>
      </c>
      <c r="H68" s="17">
        <v>64573</v>
      </c>
      <c r="I68" s="17">
        <v>30169</v>
      </c>
      <c r="J68" s="17">
        <v>23508</v>
      </c>
      <c r="K68" s="17">
        <v>996.84389999999996</v>
      </c>
      <c r="L68" s="71">
        <v>308.13269389999999</v>
      </c>
      <c r="M68" s="18"/>
      <c r="N68" s="18"/>
      <c r="O68" s="18"/>
      <c r="P68" s="18"/>
      <c r="Q68" s="18"/>
      <c r="R68" s="18"/>
      <c r="S68" s="18"/>
      <c r="T68" s="18"/>
    </row>
    <row r="69" spans="1:20" ht="12" customHeight="1">
      <c r="A69" s="18"/>
      <c r="B69" s="15" t="s">
        <v>69</v>
      </c>
      <c r="C69" s="17">
        <v>0</v>
      </c>
      <c r="D69" s="17">
        <v>0</v>
      </c>
      <c r="E69" s="17">
        <v>0</v>
      </c>
      <c r="F69" s="17">
        <v>0</v>
      </c>
      <c r="G69" s="17">
        <v>0</v>
      </c>
      <c r="H69" s="17">
        <v>5500094</v>
      </c>
      <c r="I69" s="17">
        <v>1437688</v>
      </c>
      <c r="J69" s="17">
        <v>397333</v>
      </c>
      <c r="K69" s="17">
        <v>55166.112829999998</v>
      </c>
      <c r="L69" s="71">
        <v>5101.2651384000001</v>
      </c>
      <c r="M69" s="18"/>
      <c r="N69" s="18"/>
      <c r="O69" s="18"/>
      <c r="P69" s="18"/>
      <c r="Q69" s="18"/>
      <c r="R69" s="18"/>
      <c r="S69" s="18"/>
      <c r="T69" s="18"/>
    </row>
    <row r="70" spans="1:20" ht="12.75" customHeight="1">
      <c r="A70" s="18"/>
      <c r="B70" s="15" t="s">
        <v>70</v>
      </c>
      <c r="C70" s="17">
        <v>0</v>
      </c>
      <c r="D70" s="17">
        <v>0</v>
      </c>
      <c r="E70" s="17">
        <v>0</v>
      </c>
      <c r="F70" s="17">
        <v>0</v>
      </c>
      <c r="G70" s="17">
        <v>0</v>
      </c>
      <c r="H70" s="17">
        <v>434841</v>
      </c>
      <c r="I70" s="17">
        <v>113247</v>
      </c>
      <c r="J70" s="17">
        <v>41996</v>
      </c>
      <c r="K70" s="17">
        <v>3583.6875019999979</v>
      </c>
      <c r="L70" s="71">
        <v>445.04555129999903</v>
      </c>
      <c r="M70" s="33"/>
      <c r="N70" s="33"/>
      <c r="O70" s="33"/>
      <c r="P70" s="33"/>
      <c r="Q70" s="33"/>
      <c r="R70" s="33"/>
      <c r="S70" s="33"/>
      <c r="T70" s="33"/>
    </row>
    <row r="71" spans="1:20" ht="12.75" customHeight="1">
      <c r="A71" s="33"/>
      <c r="B71" s="42" t="s">
        <v>71</v>
      </c>
      <c r="C71" s="22">
        <f t="shared" ref="C71:L71" si="0">SUM(C10:C70)</f>
        <v>57632047</v>
      </c>
      <c r="D71" s="22">
        <f t="shared" si="0"/>
        <v>330114</v>
      </c>
      <c r="E71" s="22">
        <f t="shared" si="0"/>
        <v>132321200</v>
      </c>
      <c r="F71" s="22">
        <f t="shared" si="0"/>
        <v>16698.219901399996</v>
      </c>
      <c r="G71" s="22">
        <f t="shared" si="0"/>
        <v>4556763.7909461996</v>
      </c>
      <c r="H71" s="22">
        <f t="shared" si="0"/>
        <v>852355001</v>
      </c>
      <c r="I71" s="22">
        <f t="shared" si="0"/>
        <v>467372330</v>
      </c>
      <c r="J71" s="22">
        <f t="shared" si="0"/>
        <v>318383225</v>
      </c>
      <c r="K71" s="22">
        <f t="shared" si="0"/>
        <v>23182775.642256197</v>
      </c>
      <c r="L71" s="22">
        <f t="shared" si="0"/>
        <v>4983981.8309291974</v>
      </c>
      <c r="M71" s="18"/>
      <c r="N71" s="18"/>
      <c r="O71" s="18"/>
      <c r="P71" s="18"/>
      <c r="Q71" s="18"/>
      <c r="R71" s="18"/>
      <c r="S71" s="18"/>
      <c r="T71" s="18"/>
    </row>
    <row r="72" spans="1:20" ht="12.75" customHeight="1">
      <c r="A72" s="18"/>
      <c r="B72" s="130"/>
      <c r="C72" s="123"/>
      <c r="D72" s="123"/>
      <c r="E72" s="123"/>
      <c r="F72" s="123"/>
      <c r="G72" s="123"/>
      <c r="H72" s="123"/>
      <c r="I72" s="123"/>
      <c r="J72" s="123"/>
      <c r="K72" s="123"/>
      <c r="L72" s="124"/>
      <c r="M72" s="18"/>
      <c r="N72" s="18"/>
      <c r="O72" s="18"/>
      <c r="P72" s="18"/>
      <c r="Q72" s="18"/>
      <c r="R72" s="18"/>
      <c r="S72" s="18"/>
      <c r="T72" s="18"/>
    </row>
    <row r="73" spans="1:20" ht="12.75" customHeight="1">
      <c r="A73" s="18"/>
      <c r="B73" s="128" t="s">
        <v>94</v>
      </c>
      <c r="C73" s="123"/>
      <c r="D73" s="123"/>
      <c r="E73" s="123"/>
      <c r="F73" s="123"/>
      <c r="G73" s="123"/>
      <c r="H73" s="123"/>
      <c r="I73" s="123"/>
      <c r="J73" s="123"/>
      <c r="K73" s="123"/>
      <c r="L73" s="124"/>
      <c r="M73" s="18"/>
      <c r="N73" s="18"/>
      <c r="O73" s="18"/>
      <c r="P73" s="18"/>
      <c r="Q73" s="18"/>
      <c r="R73" s="18"/>
      <c r="S73" s="18"/>
      <c r="T73" s="18"/>
    </row>
    <row r="74" spans="1:20" ht="12.75" customHeight="1">
      <c r="A74" s="18"/>
      <c r="B74" s="128" t="s">
        <v>95</v>
      </c>
      <c r="C74" s="123"/>
      <c r="D74" s="123"/>
      <c r="E74" s="123"/>
      <c r="F74" s="123"/>
      <c r="G74" s="123"/>
      <c r="H74" s="123"/>
      <c r="I74" s="123"/>
      <c r="J74" s="123"/>
      <c r="K74" s="123"/>
      <c r="L74" s="124"/>
      <c r="M74" s="18"/>
      <c r="N74" s="18"/>
      <c r="O74" s="18"/>
      <c r="P74" s="18"/>
      <c r="Q74" s="18"/>
      <c r="R74" s="18"/>
      <c r="S74" s="18"/>
      <c r="T74" s="18"/>
    </row>
    <row r="75" spans="1:20" ht="12.75" customHeight="1">
      <c r="A75" s="18"/>
      <c r="B75" s="128" t="s">
        <v>96</v>
      </c>
      <c r="C75" s="123"/>
      <c r="D75" s="123"/>
      <c r="E75" s="123"/>
      <c r="F75" s="123"/>
      <c r="G75" s="123"/>
      <c r="H75" s="123"/>
      <c r="I75" s="123"/>
      <c r="J75" s="123"/>
      <c r="K75" s="123"/>
      <c r="L75" s="124"/>
      <c r="M75" s="18"/>
      <c r="N75" s="18"/>
      <c r="O75" s="18"/>
      <c r="P75" s="18"/>
      <c r="Q75" s="18"/>
      <c r="R75" s="18"/>
      <c r="S75" s="18"/>
      <c r="T75" s="18"/>
    </row>
    <row r="76" spans="1:20" ht="12.75" customHeight="1">
      <c r="A76" s="18"/>
      <c r="B76" s="128" t="s">
        <v>97</v>
      </c>
      <c r="C76" s="123"/>
      <c r="D76" s="123"/>
      <c r="E76" s="123"/>
      <c r="F76" s="123"/>
      <c r="G76" s="123"/>
      <c r="H76" s="123"/>
      <c r="I76" s="123"/>
      <c r="J76" s="123"/>
      <c r="K76" s="123"/>
      <c r="L76" s="124"/>
      <c r="M76" s="18"/>
      <c r="N76" s="18"/>
      <c r="O76" s="18"/>
      <c r="P76" s="18"/>
      <c r="Q76" s="18"/>
      <c r="R76" s="18"/>
      <c r="S76" s="18"/>
      <c r="T76" s="18"/>
    </row>
    <row r="77" spans="1:20" ht="12.75" customHeight="1">
      <c r="A77" s="18"/>
      <c r="B77" s="128" t="s">
        <v>116</v>
      </c>
      <c r="C77" s="123"/>
      <c r="D77" s="123"/>
      <c r="E77" s="123"/>
      <c r="F77" s="123"/>
      <c r="G77" s="123"/>
      <c r="H77" s="123"/>
      <c r="I77" s="123"/>
      <c r="J77" s="123"/>
      <c r="K77" s="123"/>
      <c r="L77" s="124"/>
      <c r="M77" s="18"/>
      <c r="N77" s="18"/>
      <c r="O77" s="18"/>
      <c r="P77" s="18"/>
      <c r="Q77" s="18"/>
      <c r="R77" s="18"/>
      <c r="S77" s="18"/>
      <c r="T77" s="18"/>
    </row>
    <row r="78" spans="1:20" ht="12.75" customHeight="1">
      <c r="A78" s="18"/>
      <c r="B78" s="128" t="s">
        <v>117</v>
      </c>
      <c r="C78" s="123"/>
      <c r="D78" s="123"/>
      <c r="E78" s="123"/>
      <c r="F78" s="123"/>
      <c r="G78" s="123"/>
      <c r="H78" s="123"/>
      <c r="I78" s="123"/>
      <c r="J78" s="123"/>
      <c r="K78" s="123"/>
      <c r="L78" s="124"/>
      <c r="M78" s="18"/>
      <c r="N78" s="18"/>
      <c r="O78" s="18"/>
      <c r="P78" s="18"/>
      <c r="Q78" s="18"/>
      <c r="R78" s="18"/>
      <c r="S78" s="18"/>
      <c r="T78" s="18"/>
    </row>
    <row r="79" spans="1:20" ht="12.75" customHeight="1">
      <c r="A79" s="18"/>
      <c r="B79" s="128" t="s">
        <v>118</v>
      </c>
      <c r="C79" s="123"/>
      <c r="D79" s="123"/>
      <c r="E79" s="123"/>
      <c r="F79" s="123"/>
      <c r="G79" s="123"/>
      <c r="H79" s="123"/>
      <c r="I79" s="123"/>
      <c r="J79" s="123"/>
      <c r="K79" s="123"/>
      <c r="L79" s="124"/>
      <c r="M79" s="18"/>
      <c r="N79" s="18"/>
      <c r="O79" s="18"/>
      <c r="P79" s="18"/>
      <c r="Q79" s="18"/>
      <c r="R79" s="18"/>
      <c r="S79" s="18"/>
      <c r="T79" s="18"/>
    </row>
    <row r="80" spans="1:20" ht="12.75" customHeight="1">
      <c r="A80" s="18"/>
      <c r="B80" s="128" t="s">
        <v>119</v>
      </c>
      <c r="C80" s="123"/>
      <c r="D80" s="123"/>
      <c r="E80" s="123"/>
      <c r="F80" s="123"/>
      <c r="G80" s="123"/>
      <c r="H80" s="123"/>
      <c r="I80" s="123"/>
      <c r="J80" s="123"/>
      <c r="K80" s="123"/>
      <c r="L80" s="124"/>
      <c r="M80" s="18"/>
      <c r="N80" s="18"/>
      <c r="O80" s="18"/>
      <c r="P80" s="18"/>
      <c r="Q80" s="18"/>
      <c r="R80" s="18"/>
      <c r="S80" s="18"/>
      <c r="T80" s="18"/>
    </row>
    <row r="81" spans="1:20" ht="12.75" customHeight="1">
      <c r="A81" s="18"/>
      <c r="B81" s="128" t="s">
        <v>120</v>
      </c>
      <c r="C81" s="123"/>
      <c r="D81" s="123"/>
      <c r="E81" s="123"/>
      <c r="F81" s="123"/>
      <c r="G81" s="123"/>
      <c r="H81" s="123"/>
      <c r="I81" s="123"/>
      <c r="J81" s="123"/>
      <c r="K81" s="123"/>
      <c r="L81" s="124"/>
      <c r="M81" s="18"/>
      <c r="N81" s="18"/>
      <c r="O81" s="18"/>
      <c r="P81" s="18"/>
      <c r="Q81" s="18"/>
      <c r="R81" s="18"/>
      <c r="S81" s="18"/>
      <c r="T81" s="18"/>
    </row>
    <row r="82" spans="1:20" ht="12.75" customHeight="1">
      <c r="A82" s="18"/>
      <c r="B82" s="128" t="s">
        <v>121</v>
      </c>
      <c r="C82" s="123"/>
      <c r="D82" s="123"/>
      <c r="E82" s="123"/>
      <c r="F82" s="123"/>
      <c r="G82" s="123"/>
      <c r="H82" s="123"/>
      <c r="I82" s="123"/>
      <c r="J82" s="123"/>
      <c r="K82" s="123"/>
      <c r="L82" s="124"/>
      <c r="M82" s="18"/>
      <c r="N82" s="18"/>
      <c r="O82" s="18"/>
      <c r="P82" s="18"/>
      <c r="Q82" s="18"/>
      <c r="R82" s="18"/>
      <c r="S82" s="18"/>
      <c r="T82" s="18"/>
    </row>
    <row r="83" spans="1:20" ht="12.75" customHeight="1">
      <c r="A83" s="18"/>
      <c r="B83" s="128" t="s">
        <v>122</v>
      </c>
      <c r="C83" s="123"/>
      <c r="D83" s="123"/>
      <c r="E83" s="123"/>
      <c r="F83" s="123"/>
      <c r="G83" s="123"/>
      <c r="H83" s="123"/>
      <c r="I83" s="123"/>
      <c r="J83" s="123"/>
      <c r="K83" s="123"/>
      <c r="L83" s="124"/>
      <c r="M83" s="18"/>
      <c r="N83" s="18"/>
      <c r="O83" s="18"/>
      <c r="P83" s="18"/>
      <c r="Q83" s="18"/>
      <c r="R83" s="18"/>
      <c r="S83" s="18"/>
      <c r="T83" s="18"/>
    </row>
    <row r="84" spans="1:20" ht="12.75" customHeight="1">
      <c r="A84" s="18"/>
      <c r="B84" s="128" t="s">
        <v>123</v>
      </c>
      <c r="C84" s="123"/>
      <c r="D84" s="123"/>
      <c r="E84" s="123"/>
      <c r="F84" s="123"/>
      <c r="G84" s="123"/>
      <c r="H84" s="123"/>
      <c r="I84" s="123"/>
      <c r="J84" s="123"/>
      <c r="K84" s="123"/>
      <c r="L84" s="124"/>
      <c r="M84" s="18"/>
      <c r="N84" s="18"/>
      <c r="O84" s="18"/>
      <c r="P84" s="18"/>
      <c r="Q84" s="18"/>
      <c r="R84" s="18"/>
      <c r="S84" s="18"/>
      <c r="T84" s="18"/>
    </row>
    <row r="85" spans="1:20" ht="12.75" customHeight="1">
      <c r="A85" s="18"/>
      <c r="B85" s="128" t="s">
        <v>124</v>
      </c>
      <c r="C85" s="123"/>
      <c r="D85" s="123"/>
      <c r="E85" s="123"/>
      <c r="F85" s="123"/>
      <c r="G85" s="123"/>
      <c r="H85" s="123"/>
      <c r="I85" s="123"/>
      <c r="J85" s="123"/>
      <c r="K85" s="123"/>
      <c r="L85" s="124"/>
      <c r="M85" s="18"/>
      <c r="N85" s="18"/>
      <c r="O85" s="18"/>
      <c r="P85" s="18"/>
      <c r="Q85" s="18"/>
      <c r="R85" s="18"/>
      <c r="S85" s="18"/>
      <c r="T85" s="18"/>
    </row>
    <row r="86" spans="1:20" ht="12.75" customHeight="1">
      <c r="A86" s="18"/>
      <c r="B86" s="128" t="s">
        <v>125</v>
      </c>
      <c r="C86" s="123"/>
      <c r="D86" s="123"/>
      <c r="E86" s="123"/>
      <c r="F86" s="123"/>
      <c r="G86" s="123"/>
      <c r="H86" s="123"/>
      <c r="I86" s="123"/>
      <c r="J86" s="123"/>
      <c r="K86" s="123"/>
      <c r="L86" s="124"/>
      <c r="M86" s="18"/>
      <c r="N86" s="18"/>
      <c r="O86" s="18"/>
      <c r="P86" s="18"/>
      <c r="Q86" s="18"/>
      <c r="R86" s="18"/>
      <c r="S86" s="18"/>
      <c r="T86" s="18"/>
    </row>
    <row r="87" spans="1:20" ht="12.75" customHeight="1">
      <c r="A87" s="18"/>
      <c r="B87" s="128" t="s">
        <v>126</v>
      </c>
      <c r="C87" s="123"/>
      <c r="D87" s="123"/>
      <c r="E87" s="123"/>
      <c r="F87" s="123"/>
      <c r="G87" s="123"/>
      <c r="H87" s="123"/>
      <c r="I87" s="123"/>
      <c r="J87" s="123"/>
      <c r="K87" s="123"/>
      <c r="L87" s="124"/>
      <c r="M87" s="18"/>
      <c r="N87" s="18"/>
      <c r="O87" s="18"/>
      <c r="P87" s="18"/>
      <c r="Q87" s="18"/>
      <c r="R87" s="18"/>
      <c r="S87" s="18"/>
      <c r="T87" s="18"/>
    </row>
    <row r="88" spans="1:20" ht="12.75" customHeight="1">
      <c r="A88" s="18"/>
      <c r="B88" s="128" t="s">
        <v>127</v>
      </c>
      <c r="C88" s="123"/>
      <c r="D88" s="123"/>
      <c r="E88" s="123"/>
      <c r="F88" s="123"/>
      <c r="G88" s="123"/>
      <c r="H88" s="123"/>
      <c r="I88" s="123"/>
      <c r="J88" s="123"/>
      <c r="K88" s="123"/>
      <c r="L88" s="124"/>
      <c r="M88" s="18"/>
      <c r="N88" s="18"/>
      <c r="O88" s="18"/>
      <c r="P88" s="18"/>
      <c r="Q88" s="18"/>
      <c r="R88" s="18"/>
      <c r="S88" s="18"/>
      <c r="T88" s="18"/>
    </row>
    <row r="89" spans="1:20" ht="12.75" customHeight="1">
      <c r="A89" s="18"/>
      <c r="B89" s="18"/>
      <c r="C89" s="18"/>
      <c r="D89" s="18"/>
      <c r="E89" s="18"/>
      <c r="F89" s="18"/>
      <c r="G89" s="44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</row>
    <row r="90" spans="1:20" ht="12.7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</row>
    <row r="91" spans="1:20" ht="12.7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</row>
    <row r="92" spans="1:20" ht="12.7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</row>
    <row r="93" spans="1:20" ht="12.7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</row>
    <row r="94" spans="1:20" ht="12.7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</row>
    <row r="95" spans="1:20" ht="12.7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</row>
    <row r="96" spans="1:20" ht="12.7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</row>
    <row r="97" spans="1:20" ht="12.7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</row>
    <row r="98" spans="1:20" ht="12.7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</row>
    <row r="99" spans="1:20" ht="12.7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</row>
    <row r="100" spans="1:20" ht="12.7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</row>
    <row r="101" spans="1:20" ht="12.7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</row>
    <row r="102" spans="1:20" ht="12.7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</row>
    <row r="103" spans="1:20" ht="12.7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</row>
    <row r="104" spans="1:20" ht="12.7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</row>
    <row r="105" spans="1:20" ht="12.7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</row>
    <row r="106" spans="1:20" ht="12.7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</row>
    <row r="107" spans="1:20" ht="12.7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</row>
    <row r="108" spans="1:20" ht="12.7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</row>
    <row r="109" spans="1:20" ht="12.7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</row>
    <row r="110" spans="1:20" ht="12.7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</row>
    <row r="111" spans="1:20" ht="12.7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</row>
    <row r="112" spans="1:20" ht="12.7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</row>
    <row r="113" spans="1:20" ht="12.7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</row>
    <row r="114" spans="1:20" ht="12.7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</row>
    <row r="115" spans="1:20" ht="12.7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</row>
    <row r="116" spans="1:20" ht="12.7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</row>
    <row r="117" spans="1:20" ht="12.7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</row>
    <row r="118" spans="1:20" ht="12.7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</row>
    <row r="119" spans="1:20" ht="12.7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</row>
    <row r="120" spans="1:20" ht="12.7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</row>
    <row r="121" spans="1:20" ht="12.7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</row>
    <row r="122" spans="1:20" ht="12.7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</row>
    <row r="123" spans="1:20" ht="12.7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</row>
    <row r="124" spans="1:20" ht="12.7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</row>
    <row r="125" spans="1:20" ht="12.7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</row>
    <row r="126" spans="1:20" ht="12.7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</row>
    <row r="127" spans="1:20" ht="12.7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</row>
    <row r="128" spans="1:20" ht="12.7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</row>
    <row r="129" spans="1:20" ht="12.7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</row>
    <row r="130" spans="1:20" ht="12.7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</row>
    <row r="131" spans="1:20" ht="12.7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</row>
    <row r="132" spans="1:20" ht="12.7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</row>
    <row r="133" spans="1:20" ht="12.7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</row>
    <row r="134" spans="1:20" ht="12.7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</row>
    <row r="135" spans="1:20" ht="12.7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</row>
    <row r="136" spans="1:20" ht="12.7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</row>
    <row r="137" spans="1:20" ht="12.7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</row>
    <row r="138" spans="1:20" ht="12.7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</row>
    <row r="139" spans="1:20" ht="12.7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</row>
    <row r="140" spans="1:20" ht="12.7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</row>
    <row r="141" spans="1:20" ht="12.7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</row>
    <row r="142" spans="1:20" ht="12.7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</row>
    <row r="143" spans="1:20" ht="12.7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</row>
    <row r="144" spans="1:20" ht="12.7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</row>
    <row r="145" spans="1:20" ht="12.7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</row>
    <row r="146" spans="1:20" ht="12.7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</row>
    <row r="147" spans="1:20" ht="12.7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</row>
    <row r="148" spans="1:20" ht="12.7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</row>
    <row r="149" spans="1:20" ht="12.7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</row>
    <row r="150" spans="1:20" ht="12.7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</row>
    <row r="151" spans="1:20" ht="12.7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</row>
    <row r="152" spans="1:20" ht="12.7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</row>
    <row r="153" spans="1:20" ht="12.7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</row>
    <row r="154" spans="1:20" ht="12.7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</row>
    <row r="155" spans="1:20" ht="12.7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</row>
    <row r="156" spans="1:20" ht="12.7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</row>
    <row r="157" spans="1:20" ht="12.7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</row>
    <row r="158" spans="1:20" ht="12.7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</row>
    <row r="159" spans="1:20" ht="12.7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</row>
    <row r="160" spans="1:20" ht="12.7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</row>
    <row r="161" spans="1:20" ht="12.7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</row>
    <row r="162" spans="1:20" ht="12.7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</row>
    <row r="163" spans="1:20" ht="12.7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</row>
    <row r="164" spans="1:20" ht="12.7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</row>
    <row r="165" spans="1:20" ht="12.7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</row>
    <row r="166" spans="1:20" ht="12.7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</row>
    <row r="167" spans="1:20" ht="12.7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</row>
    <row r="168" spans="1:20" ht="12.7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</row>
    <row r="169" spans="1:20" ht="12.7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</row>
    <row r="170" spans="1:20" ht="12.7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</row>
    <row r="171" spans="1:20" ht="12.7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</row>
    <row r="172" spans="1:20" ht="12.7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</row>
    <row r="173" spans="1:20" ht="12.7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</row>
    <row r="174" spans="1:20" ht="12.7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</row>
    <row r="175" spans="1:20" ht="12.7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</row>
    <row r="176" spans="1:20" ht="12.7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</row>
    <row r="177" spans="1:20" ht="12.7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</row>
    <row r="178" spans="1:20" ht="12.7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</row>
    <row r="179" spans="1:20" ht="12.7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</row>
    <row r="180" spans="1:20" ht="12.7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</row>
    <row r="181" spans="1:20" ht="12.7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</row>
    <row r="182" spans="1:20" ht="12.7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</row>
    <row r="183" spans="1:20" ht="12.7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</row>
    <row r="184" spans="1:20" ht="12.7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</row>
    <row r="185" spans="1:20" ht="12.7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</row>
    <row r="186" spans="1:20" ht="12.7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</row>
    <row r="187" spans="1:20" ht="12.7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</row>
    <row r="188" spans="1:20" ht="12.7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</row>
    <row r="189" spans="1:20" ht="12.7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</row>
    <row r="190" spans="1:20" ht="12.7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</row>
    <row r="191" spans="1:20" ht="12.7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</row>
    <row r="192" spans="1:20" ht="12.7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</row>
    <row r="193" spans="1:20" ht="12.7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</row>
    <row r="194" spans="1:20" ht="12.7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</row>
    <row r="195" spans="1:20" ht="12.7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</row>
    <row r="196" spans="1:20" ht="12.7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</row>
    <row r="197" spans="1:20" ht="12.7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</row>
    <row r="198" spans="1:20" ht="12.7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</row>
    <row r="199" spans="1:20" ht="12.7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</row>
    <row r="200" spans="1:20" ht="12.7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</row>
    <row r="201" spans="1:20" ht="12.7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</row>
    <row r="202" spans="1:20" ht="12.7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</row>
    <row r="203" spans="1:20" ht="12.7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</row>
    <row r="204" spans="1:20" ht="12.7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</row>
    <row r="205" spans="1:20" ht="12.7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</row>
    <row r="206" spans="1:20" ht="12.7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</row>
    <row r="207" spans="1:20" ht="12.7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</row>
    <row r="208" spans="1:20" ht="12.7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</row>
    <row r="209" spans="1:20" ht="12.7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</row>
    <row r="210" spans="1:20" ht="12.7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</row>
    <row r="211" spans="1:20" ht="12.7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</row>
    <row r="212" spans="1:20" ht="12.7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</row>
    <row r="213" spans="1:20" ht="12.7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</row>
    <row r="214" spans="1:20" ht="12.7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</row>
    <row r="215" spans="1:20" ht="12.7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</row>
    <row r="216" spans="1:20" ht="12.7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</row>
    <row r="217" spans="1:20" ht="12.7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</row>
    <row r="218" spans="1:20" ht="12.7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</row>
    <row r="219" spans="1:20" ht="12.7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</row>
    <row r="220" spans="1:20" ht="12.7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</row>
    <row r="221" spans="1:20" ht="12.7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</row>
    <row r="222" spans="1:20" ht="12.7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</row>
    <row r="223" spans="1:20" ht="12.7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</row>
    <row r="224" spans="1:20" ht="12.7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</row>
    <row r="225" spans="1:20" ht="12.7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</row>
    <row r="226" spans="1:20" ht="12.7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</row>
    <row r="227" spans="1:20" ht="12.7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</row>
    <row r="228" spans="1:20" ht="12.7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</row>
    <row r="229" spans="1:20" ht="12.7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</row>
    <row r="230" spans="1:20" ht="12.7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</row>
    <row r="231" spans="1:20" ht="12.7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</row>
    <row r="232" spans="1:20" ht="12.7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</row>
    <row r="233" spans="1:20" ht="12.7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</row>
    <row r="234" spans="1:20" ht="12.7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</row>
    <row r="235" spans="1:20" ht="12.7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</row>
    <row r="236" spans="1:20" ht="12.7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</row>
    <row r="237" spans="1:20" ht="12.7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</row>
    <row r="238" spans="1:20" ht="12.7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</row>
    <row r="239" spans="1:20" ht="12.7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</row>
    <row r="240" spans="1:20" ht="12.7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</row>
    <row r="241" spans="1:20" ht="12.7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</row>
    <row r="242" spans="1:20" ht="12.7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</row>
    <row r="243" spans="1:20" ht="12.7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</row>
    <row r="244" spans="1:20" ht="12.7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</row>
    <row r="245" spans="1:20" ht="12.7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</row>
    <row r="246" spans="1:20" ht="12.7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</row>
    <row r="247" spans="1:20" ht="12.7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</row>
    <row r="248" spans="1:20" ht="12.7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</row>
    <row r="249" spans="1:20" ht="12.7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</row>
    <row r="250" spans="1:20" ht="12.7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</row>
    <row r="251" spans="1:20" ht="12.7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</row>
    <row r="252" spans="1:20" ht="12.7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</row>
    <row r="253" spans="1:20" ht="12.7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</row>
    <row r="254" spans="1:20" ht="12.7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</row>
    <row r="255" spans="1:20" ht="12.7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</row>
    <row r="256" spans="1:20" ht="12.7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</row>
    <row r="257" spans="1:20" ht="12.7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</row>
    <row r="258" spans="1:20" ht="12.7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</row>
    <row r="259" spans="1:20" ht="12.7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</row>
    <row r="260" spans="1:20" ht="12.7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</row>
    <row r="261" spans="1:20" ht="12.7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</row>
    <row r="262" spans="1:20" ht="12.7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</row>
    <row r="263" spans="1:20" ht="12.7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</row>
    <row r="264" spans="1:20" ht="12.7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</row>
    <row r="265" spans="1:20" ht="12.7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</row>
    <row r="266" spans="1:20" ht="12.7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</row>
    <row r="267" spans="1:20" ht="12.7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</row>
    <row r="268" spans="1:20" ht="12.7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</row>
    <row r="269" spans="1:20" ht="12.7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</row>
    <row r="270" spans="1:20" ht="12.7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</row>
    <row r="271" spans="1:20" ht="12.7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</row>
    <row r="272" spans="1:20" ht="12.7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</row>
    <row r="273" spans="1:20" ht="12.7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</row>
    <row r="274" spans="1:20" ht="12.7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</row>
    <row r="275" spans="1:20" ht="12.7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</row>
    <row r="276" spans="1:20" ht="12.7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</row>
    <row r="277" spans="1:20" ht="12.7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</row>
    <row r="278" spans="1:20" ht="12.7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</row>
    <row r="279" spans="1:20" ht="12.7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</row>
    <row r="280" spans="1:20" ht="12.7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</row>
    <row r="281" spans="1:20" ht="12.7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</row>
    <row r="282" spans="1:20" ht="12.7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</row>
    <row r="283" spans="1:20" ht="12.7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</row>
    <row r="284" spans="1:20" ht="12.7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</row>
    <row r="285" spans="1:20" ht="12.7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</row>
    <row r="286" spans="1:20" ht="12.7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</row>
    <row r="287" spans="1:20" ht="12.7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</row>
    <row r="288" spans="1:20" ht="12.7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</row>
    <row r="289" spans="1:20" ht="12.7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</row>
    <row r="290" spans="1:20" ht="12.7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</row>
    <row r="291" spans="1:20" ht="12.7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</row>
    <row r="292" spans="1:20" ht="12.7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</row>
    <row r="293" spans="1:20" ht="12.7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</row>
    <row r="294" spans="1:20" ht="12.7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</row>
    <row r="295" spans="1:20" ht="12.7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</row>
    <row r="296" spans="1:20" ht="12.7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</row>
    <row r="297" spans="1:20" ht="12.7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</row>
    <row r="298" spans="1:20" ht="12.7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</row>
    <row r="299" spans="1:20" ht="12.7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</row>
    <row r="300" spans="1:20" ht="12.7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</row>
    <row r="301" spans="1:20" ht="12.7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</row>
    <row r="302" spans="1:20" ht="12.7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</row>
    <row r="303" spans="1:20" ht="12.7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</row>
    <row r="304" spans="1:20" ht="12.7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</row>
    <row r="305" spans="1:20" ht="12.7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</row>
    <row r="306" spans="1:20" ht="12.7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</row>
    <row r="307" spans="1:20" ht="12.7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</row>
    <row r="308" spans="1:20" ht="12.7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</row>
    <row r="309" spans="1:20" ht="12.7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</row>
    <row r="310" spans="1:20" ht="12.7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</row>
    <row r="311" spans="1:20" ht="12.7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</row>
    <row r="312" spans="1:20" ht="12.7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</row>
    <row r="313" spans="1:20" ht="12.7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</row>
    <row r="314" spans="1:20" ht="12.7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</row>
    <row r="315" spans="1:20" ht="12.7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</row>
    <row r="316" spans="1:20" ht="12.7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</row>
    <row r="317" spans="1:20" ht="12.7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</row>
    <row r="318" spans="1:20" ht="12.7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</row>
    <row r="319" spans="1:20" ht="12.7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</row>
    <row r="320" spans="1:20" ht="12.7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</row>
    <row r="321" spans="1:20" ht="12.7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</row>
    <row r="322" spans="1:20" ht="12.7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</row>
    <row r="323" spans="1:20" ht="12.7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</row>
    <row r="324" spans="1:20" ht="12.7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</row>
    <row r="325" spans="1:20" ht="12.7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</row>
    <row r="326" spans="1:20" ht="12.7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</row>
    <row r="327" spans="1:20" ht="12.7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</row>
    <row r="328" spans="1:20" ht="12.7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</row>
    <row r="329" spans="1:20" ht="12.7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</row>
    <row r="330" spans="1:20" ht="12.7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</row>
    <row r="331" spans="1:20" ht="12.7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</row>
    <row r="332" spans="1:20" ht="12.7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</row>
    <row r="333" spans="1:20" ht="12.7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</row>
    <row r="334" spans="1:20" ht="12.7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</row>
    <row r="335" spans="1:20" ht="12.7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</row>
    <row r="336" spans="1:20" ht="12.7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</row>
    <row r="337" spans="1:20" ht="12.7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</row>
    <row r="338" spans="1:20" ht="12.7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</row>
    <row r="339" spans="1:20" ht="12.7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</row>
    <row r="340" spans="1:20" ht="12.7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</row>
    <row r="341" spans="1:20" ht="12.7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</row>
    <row r="342" spans="1:20" ht="12.7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</row>
    <row r="343" spans="1:20" ht="12.7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</row>
    <row r="344" spans="1:20" ht="12.7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</row>
    <row r="345" spans="1:20" ht="12.7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</row>
    <row r="346" spans="1:20" ht="12.7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</row>
    <row r="347" spans="1:20" ht="12.7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</row>
    <row r="348" spans="1:20" ht="12.7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</row>
    <row r="349" spans="1:20" ht="12.7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</row>
    <row r="350" spans="1:20" ht="12.7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</row>
    <row r="351" spans="1:20" ht="12.7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</row>
    <row r="352" spans="1:20" ht="12.7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</row>
    <row r="353" spans="1:20" ht="12.7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</row>
    <row r="354" spans="1:20" ht="12.7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</row>
    <row r="355" spans="1:20" ht="12.7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</row>
    <row r="356" spans="1:20" ht="12.7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</row>
    <row r="357" spans="1:20" ht="12.7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</row>
    <row r="358" spans="1:20" ht="12.7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</row>
    <row r="359" spans="1:20" ht="12.7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</row>
    <row r="360" spans="1:20" ht="12.7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</row>
    <row r="361" spans="1:20" ht="12.7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</row>
    <row r="362" spans="1:20" ht="12.7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</row>
    <row r="363" spans="1:20" ht="12.7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</row>
    <row r="364" spans="1:20" ht="12.7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</row>
    <row r="365" spans="1:20" ht="12.7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</row>
    <row r="366" spans="1:20" ht="12.7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</row>
    <row r="367" spans="1:20" ht="12.7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</row>
    <row r="368" spans="1:20" ht="12.7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</row>
    <row r="369" spans="1:20" ht="12.7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</row>
    <row r="370" spans="1:20" ht="12.7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</row>
    <row r="371" spans="1:20" ht="12.7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</row>
    <row r="372" spans="1:20" ht="12.7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</row>
    <row r="373" spans="1:20" ht="12.7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</row>
    <row r="374" spans="1:20" ht="12.7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</row>
    <row r="375" spans="1:20" ht="12.7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</row>
    <row r="376" spans="1:20" ht="12.7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</row>
    <row r="377" spans="1:20" ht="12.7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</row>
    <row r="378" spans="1:20" ht="12.7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</row>
    <row r="379" spans="1:20" ht="12.7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</row>
    <row r="380" spans="1:20" ht="12.7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</row>
    <row r="381" spans="1:20" ht="12.7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</row>
    <row r="382" spans="1:20" ht="12.7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</row>
    <row r="383" spans="1:20" ht="12.7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</row>
    <row r="384" spans="1:20" ht="12.7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</row>
    <row r="385" spans="1:20" ht="12.7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</row>
    <row r="386" spans="1:20" ht="12.7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</row>
    <row r="387" spans="1:20" ht="12.7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</row>
    <row r="388" spans="1:20" ht="12.7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</row>
    <row r="389" spans="1:20" ht="12.7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</row>
    <row r="390" spans="1:20" ht="12.7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</row>
    <row r="391" spans="1:20" ht="12.7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</row>
    <row r="392" spans="1:20" ht="12.7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</row>
    <row r="393" spans="1:20" ht="12.7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</row>
    <row r="394" spans="1:20" ht="12.7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</row>
    <row r="395" spans="1:20" ht="12.7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</row>
    <row r="396" spans="1:20" ht="12.7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</row>
    <row r="397" spans="1:20" ht="12.7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</row>
    <row r="398" spans="1:20" ht="12.7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</row>
    <row r="399" spans="1:20" ht="12.7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</row>
    <row r="400" spans="1:20" ht="12.7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</row>
    <row r="401" spans="1:20" ht="12.7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</row>
    <row r="402" spans="1:20" ht="12.7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</row>
    <row r="403" spans="1:20" ht="12.7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</row>
    <row r="404" spans="1:20" ht="12.7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</row>
    <row r="405" spans="1:20" ht="12.7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</row>
    <row r="406" spans="1:20" ht="12.7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</row>
    <row r="407" spans="1:20" ht="12.7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</row>
    <row r="408" spans="1:20" ht="12.7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</row>
    <row r="409" spans="1:20" ht="12.7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</row>
    <row r="410" spans="1:20" ht="12.7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</row>
    <row r="411" spans="1:20" ht="12.7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</row>
    <row r="412" spans="1:20" ht="12.7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</row>
    <row r="413" spans="1:20" ht="12.7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</row>
    <row r="414" spans="1:20" ht="12.7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</row>
    <row r="415" spans="1:20" ht="12.7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</row>
    <row r="416" spans="1:20" ht="12.7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</row>
    <row r="417" spans="1:20" ht="12.7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</row>
    <row r="418" spans="1:20" ht="12.7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</row>
    <row r="419" spans="1:20" ht="12.7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</row>
    <row r="420" spans="1:20" ht="12.7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</row>
    <row r="421" spans="1:20" ht="12.7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</row>
    <row r="422" spans="1:20" ht="12.7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</row>
    <row r="423" spans="1:20" ht="12.7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</row>
    <row r="424" spans="1:20" ht="12.7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</row>
    <row r="425" spans="1:20" ht="12.7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</row>
    <row r="426" spans="1:20" ht="12.7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</row>
    <row r="427" spans="1:20" ht="12.7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</row>
    <row r="428" spans="1:20" ht="12.7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</row>
    <row r="429" spans="1:20" ht="12.7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</row>
    <row r="430" spans="1:20" ht="12.7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</row>
    <row r="431" spans="1:20" ht="12.7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</row>
    <row r="432" spans="1:20" ht="12.7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</row>
    <row r="433" spans="1:20" ht="12.7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</row>
    <row r="434" spans="1:20" ht="12.7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</row>
    <row r="435" spans="1:20" ht="12.7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</row>
    <row r="436" spans="1:20" ht="12.7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</row>
    <row r="437" spans="1:20" ht="12.7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</row>
    <row r="438" spans="1:20" ht="12.7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</row>
    <row r="439" spans="1:20" ht="12.7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</row>
    <row r="440" spans="1:20" ht="12.7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</row>
    <row r="441" spans="1:20" ht="12.7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</row>
    <row r="442" spans="1:20" ht="12.7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</row>
    <row r="443" spans="1:20" ht="12.7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</row>
    <row r="444" spans="1:20" ht="12.7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</row>
    <row r="445" spans="1:20" ht="12.7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</row>
    <row r="446" spans="1:20" ht="12.7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</row>
    <row r="447" spans="1:20" ht="12.7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</row>
    <row r="448" spans="1:20" ht="12.7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</row>
    <row r="449" spans="1:20" ht="12.7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</row>
    <row r="450" spans="1:20" ht="12.7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</row>
    <row r="451" spans="1:20" ht="12.7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</row>
    <row r="452" spans="1:20" ht="12.7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</row>
    <row r="453" spans="1:20" ht="12.7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</row>
    <row r="454" spans="1:20" ht="12.7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</row>
    <row r="455" spans="1:20" ht="12.7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</row>
    <row r="456" spans="1:20" ht="12.7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</row>
    <row r="457" spans="1:20" ht="12.7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</row>
    <row r="458" spans="1:20" ht="12.7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</row>
    <row r="459" spans="1:20" ht="12.7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</row>
    <row r="460" spans="1:20" ht="12.7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</row>
    <row r="461" spans="1:20" ht="12.7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</row>
    <row r="462" spans="1:20" ht="12.7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</row>
    <row r="463" spans="1:20" ht="12.7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</row>
    <row r="464" spans="1:20" ht="12.7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</row>
    <row r="465" spans="1:20" ht="12.7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</row>
    <row r="466" spans="1:20" ht="12.7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</row>
    <row r="467" spans="1:20" ht="12.7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</row>
    <row r="468" spans="1:20" ht="12.7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</row>
    <row r="469" spans="1:20" ht="12.7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</row>
    <row r="470" spans="1:20" ht="12.7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</row>
    <row r="471" spans="1:20" ht="12.7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</row>
    <row r="472" spans="1:20" ht="12.7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</row>
    <row r="473" spans="1:20" ht="12.7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</row>
    <row r="474" spans="1:20" ht="12.7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</row>
    <row r="475" spans="1:20" ht="12.7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</row>
    <row r="476" spans="1:20" ht="12.7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</row>
    <row r="477" spans="1:20" ht="12.7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</row>
    <row r="478" spans="1:20" ht="12.7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</row>
    <row r="479" spans="1:20" ht="12.7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</row>
    <row r="480" spans="1:20" ht="12.7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</row>
    <row r="481" spans="1:20" ht="12.7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</row>
    <row r="482" spans="1:20" ht="12.7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</row>
    <row r="483" spans="1:20" ht="12.7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</row>
    <row r="484" spans="1:20" ht="12.7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</row>
    <row r="485" spans="1:20" ht="12.7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</row>
    <row r="486" spans="1:20" ht="12.7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</row>
    <row r="487" spans="1:20" ht="12.7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</row>
    <row r="488" spans="1:20" ht="12.7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</row>
    <row r="489" spans="1:20" ht="12.7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</row>
    <row r="490" spans="1:20" ht="12.7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</row>
    <row r="491" spans="1:20" ht="12.7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</row>
    <row r="492" spans="1:20" ht="12.7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</row>
    <row r="493" spans="1:20" ht="12.7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</row>
    <row r="494" spans="1:20" ht="12.7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</row>
    <row r="495" spans="1:20" ht="12.7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</row>
    <row r="496" spans="1:20" ht="12.7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</row>
    <row r="497" spans="1:20" ht="12.7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</row>
    <row r="498" spans="1:20" ht="12.7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</row>
    <row r="499" spans="1:20" ht="12.7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</row>
    <row r="500" spans="1:20" ht="12.7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</row>
    <row r="501" spans="1:20" ht="12.7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</row>
    <row r="502" spans="1:20" ht="12.7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</row>
    <row r="503" spans="1:20" ht="12.7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</row>
    <row r="504" spans="1:20" ht="12.7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</row>
    <row r="505" spans="1:20" ht="12.7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</row>
    <row r="506" spans="1:20" ht="12.7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</row>
    <row r="507" spans="1:20" ht="12.7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</row>
    <row r="508" spans="1:20" ht="12.7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</row>
    <row r="509" spans="1:20" ht="12.7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</row>
    <row r="510" spans="1:20" ht="12.7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</row>
    <row r="511" spans="1:20" ht="12.7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</row>
    <row r="512" spans="1:20" ht="12.7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</row>
    <row r="513" spans="1:20" ht="12.7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</row>
    <row r="514" spans="1:20" ht="12.7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</row>
    <row r="515" spans="1:20" ht="12.7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</row>
    <row r="516" spans="1:20" ht="12.7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</row>
    <row r="517" spans="1:20" ht="12.7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</row>
    <row r="518" spans="1:20" ht="12.7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</row>
    <row r="519" spans="1:20" ht="12.7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</row>
    <row r="520" spans="1:20" ht="12.7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</row>
    <row r="521" spans="1:20" ht="12.7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</row>
    <row r="522" spans="1:20" ht="12.7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</row>
    <row r="523" spans="1:20" ht="12.7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</row>
    <row r="524" spans="1:20" ht="12.7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</row>
    <row r="525" spans="1:20" ht="12.7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</row>
    <row r="526" spans="1:20" ht="12.7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</row>
    <row r="527" spans="1:20" ht="12.7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</row>
    <row r="528" spans="1:20" ht="12.7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</row>
    <row r="529" spans="1:20" ht="12.7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</row>
    <row r="530" spans="1:20" ht="12.7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</row>
    <row r="531" spans="1:20" ht="12.7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</row>
    <row r="532" spans="1:20" ht="12.7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</row>
    <row r="533" spans="1:20" ht="12.7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</row>
    <row r="534" spans="1:20" ht="12.7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</row>
    <row r="535" spans="1:20" ht="12.7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</row>
    <row r="536" spans="1:20" ht="12.7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</row>
    <row r="537" spans="1:20" ht="12.7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</row>
    <row r="538" spans="1:20" ht="12.7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</row>
    <row r="539" spans="1:20" ht="12.7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</row>
    <row r="540" spans="1:20" ht="12.7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</row>
    <row r="541" spans="1:20" ht="12.7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</row>
    <row r="542" spans="1:20" ht="12.7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</row>
    <row r="543" spans="1:20" ht="12.7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</row>
    <row r="544" spans="1:20" ht="12.7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</row>
    <row r="545" spans="1:20" ht="12.7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</row>
    <row r="546" spans="1:20" ht="12.7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</row>
    <row r="547" spans="1:20" ht="12.7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</row>
    <row r="548" spans="1:20" ht="12.7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</row>
    <row r="549" spans="1:20" ht="12.7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</row>
    <row r="550" spans="1:20" ht="12.7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</row>
    <row r="551" spans="1:20" ht="12.7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</row>
    <row r="552" spans="1:20" ht="12.7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</row>
    <row r="553" spans="1:20" ht="12.7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</row>
    <row r="554" spans="1:20" ht="12.7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</row>
    <row r="555" spans="1:20" ht="12.7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</row>
    <row r="556" spans="1:20" ht="12.7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</row>
    <row r="557" spans="1:20" ht="12.7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</row>
    <row r="558" spans="1:20" ht="12.7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</row>
    <row r="559" spans="1:20" ht="12.7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</row>
    <row r="560" spans="1:20" ht="12.7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</row>
    <row r="561" spans="1:20" ht="12.7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</row>
    <row r="562" spans="1:20" ht="12.7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</row>
    <row r="563" spans="1:20" ht="12.7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</row>
    <row r="564" spans="1:20" ht="12.7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</row>
    <row r="565" spans="1:20" ht="12.7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</row>
    <row r="566" spans="1:20" ht="12.7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</row>
    <row r="567" spans="1:20" ht="12.7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</row>
    <row r="568" spans="1:20" ht="12.7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</row>
    <row r="569" spans="1:20" ht="12.7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</row>
    <row r="570" spans="1:20" ht="12.7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</row>
    <row r="571" spans="1:20" ht="12.7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</row>
    <row r="572" spans="1:20" ht="12.7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</row>
    <row r="573" spans="1:20" ht="12.7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</row>
    <row r="574" spans="1:20" ht="12.7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</row>
    <row r="575" spans="1:20" ht="12.7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</row>
    <row r="576" spans="1:20" ht="12.7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</row>
    <row r="577" spans="1:20" ht="12.7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</row>
    <row r="578" spans="1:20" ht="12.7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</row>
    <row r="579" spans="1:20" ht="12.7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</row>
    <row r="580" spans="1:20" ht="12.7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</row>
    <row r="581" spans="1:20" ht="12.7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</row>
    <row r="582" spans="1:20" ht="12.7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</row>
    <row r="583" spans="1:20" ht="12.7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</row>
    <row r="584" spans="1:20" ht="12.7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</row>
    <row r="585" spans="1:20" ht="12.7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</row>
    <row r="586" spans="1:20" ht="12.7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</row>
    <row r="587" spans="1:20" ht="12.7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</row>
    <row r="588" spans="1:20" ht="12.7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</row>
    <row r="589" spans="1:20" ht="12.7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</row>
    <row r="590" spans="1:20" ht="12.7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</row>
    <row r="591" spans="1:20" ht="12.7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</row>
    <row r="592" spans="1:20" ht="12.7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</row>
    <row r="593" spans="1:20" ht="12.7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</row>
    <row r="594" spans="1:20" ht="12.7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</row>
    <row r="595" spans="1:20" ht="12.7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</row>
    <row r="596" spans="1:20" ht="12.7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</row>
    <row r="597" spans="1:20" ht="12.7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</row>
    <row r="598" spans="1:20" ht="12.7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</row>
    <row r="599" spans="1:20" ht="12.7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</row>
    <row r="600" spans="1:20" ht="12.7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</row>
    <row r="601" spans="1:20" ht="12.7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</row>
    <row r="602" spans="1:20" ht="12.7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</row>
    <row r="603" spans="1:20" ht="12.7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</row>
    <row r="604" spans="1:20" ht="12.7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</row>
    <row r="605" spans="1:20" ht="12.7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</row>
    <row r="606" spans="1:20" ht="12.7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</row>
    <row r="607" spans="1:20" ht="12.7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</row>
    <row r="608" spans="1:20" ht="12.7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</row>
    <row r="609" spans="1:20" ht="12.7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</row>
    <row r="610" spans="1:20" ht="12.7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</row>
    <row r="611" spans="1:20" ht="12.7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</row>
    <row r="612" spans="1:20" ht="12.7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</row>
    <row r="613" spans="1:20" ht="12.7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</row>
    <row r="614" spans="1:20" ht="12.7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</row>
    <row r="615" spans="1:20" ht="12.7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</row>
    <row r="616" spans="1:20" ht="12.7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</row>
    <row r="617" spans="1:20" ht="12.7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</row>
    <row r="618" spans="1:20" ht="12.7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</row>
    <row r="619" spans="1:20" ht="12.7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</row>
    <row r="620" spans="1:20" ht="12.7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</row>
    <row r="621" spans="1:20" ht="12.7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</row>
    <row r="622" spans="1:20" ht="12.7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</row>
    <row r="623" spans="1:20" ht="12.7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</row>
    <row r="624" spans="1:20" ht="12.7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</row>
    <row r="625" spans="1:20" ht="12.7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</row>
    <row r="626" spans="1:20" ht="12.7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</row>
    <row r="627" spans="1:20" ht="12.7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</row>
    <row r="628" spans="1:20" ht="12.7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</row>
    <row r="629" spans="1:20" ht="12.7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</row>
    <row r="630" spans="1:20" ht="12.7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</row>
    <row r="631" spans="1:20" ht="12.7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</row>
    <row r="632" spans="1:20" ht="12.7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</row>
    <row r="633" spans="1:20" ht="12.7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</row>
    <row r="634" spans="1:20" ht="12.7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</row>
    <row r="635" spans="1:20" ht="12.7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</row>
    <row r="636" spans="1:20" ht="12.7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</row>
    <row r="637" spans="1:20" ht="12.7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</row>
    <row r="638" spans="1:20" ht="12.7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</row>
    <row r="639" spans="1:20" ht="12.7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</row>
    <row r="640" spans="1:20" ht="12.7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</row>
    <row r="641" spans="1:20" ht="12.7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</row>
    <row r="642" spans="1:20" ht="12.7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</row>
    <row r="643" spans="1:20" ht="12.7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</row>
    <row r="644" spans="1:20" ht="12.7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</row>
    <row r="645" spans="1:20" ht="12.7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</row>
    <row r="646" spans="1:20" ht="12.7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</row>
    <row r="647" spans="1:20" ht="12.7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</row>
    <row r="648" spans="1:20" ht="12.7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</row>
    <row r="649" spans="1:20" ht="12.7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</row>
    <row r="650" spans="1:20" ht="12.7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</row>
    <row r="651" spans="1:20" ht="12.7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</row>
    <row r="652" spans="1:20" ht="12.7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</row>
    <row r="653" spans="1:20" ht="12.7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</row>
    <row r="654" spans="1:20" ht="12.7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</row>
    <row r="655" spans="1:20" ht="12.7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</row>
    <row r="656" spans="1:20" ht="12.7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</row>
    <row r="657" spans="1:20" ht="12.7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</row>
    <row r="658" spans="1:20" ht="12.7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</row>
    <row r="659" spans="1:20" ht="12.7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</row>
    <row r="660" spans="1:20" ht="12.7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</row>
    <row r="661" spans="1:20" ht="12.7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</row>
    <row r="662" spans="1:20" ht="12.7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</row>
    <row r="663" spans="1:20" ht="12.7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</row>
    <row r="664" spans="1:20" ht="12.7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</row>
    <row r="665" spans="1:20" ht="12.7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</row>
    <row r="666" spans="1:20" ht="12.7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</row>
    <row r="667" spans="1:20" ht="12.7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</row>
    <row r="668" spans="1:20" ht="12.7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</row>
    <row r="669" spans="1:20" ht="12.7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</row>
    <row r="670" spans="1:20" ht="12.7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</row>
    <row r="671" spans="1:20" ht="12.7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</row>
    <row r="672" spans="1:20" ht="12.7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</row>
    <row r="673" spans="1:20" ht="12.7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</row>
    <row r="674" spans="1:20" ht="12.7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</row>
    <row r="675" spans="1:20" ht="12.7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</row>
    <row r="676" spans="1:20" ht="12.7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</row>
    <row r="677" spans="1:20" ht="12.7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</row>
    <row r="678" spans="1:20" ht="12.7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</row>
    <row r="679" spans="1:20" ht="12.7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</row>
    <row r="680" spans="1:20" ht="12.7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</row>
    <row r="681" spans="1:20" ht="12.7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</row>
    <row r="682" spans="1:20" ht="12.7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</row>
    <row r="683" spans="1:20" ht="12.7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</row>
    <row r="684" spans="1:20" ht="12.7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</row>
    <row r="685" spans="1:20" ht="12.7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</row>
    <row r="686" spans="1:20" ht="12.7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</row>
    <row r="687" spans="1:20" ht="12.7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</row>
    <row r="688" spans="1:20" ht="12.7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</row>
    <row r="689" spans="1:20" ht="12.7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</row>
    <row r="690" spans="1:20" ht="12.7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</row>
    <row r="691" spans="1:20" ht="12.7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</row>
    <row r="692" spans="1:20" ht="12.7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</row>
    <row r="693" spans="1:20" ht="12.7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</row>
    <row r="694" spans="1:20" ht="12.7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</row>
    <row r="695" spans="1:20" ht="12.7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</row>
    <row r="696" spans="1:20" ht="12.7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</row>
    <row r="697" spans="1:20" ht="12.7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</row>
    <row r="698" spans="1:20" ht="12.7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</row>
    <row r="699" spans="1:20" ht="12.7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</row>
    <row r="700" spans="1:20" ht="12.7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</row>
    <row r="701" spans="1:20" ht="12.7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</row>
    <row r="702" spans="1:20" ht="12.7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</row>
    <row r="703" spans="1:20" ht="12.7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</row>
    <row r="704" spans="1:20" ht="12.7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</row>
    <row r="705" spans="1:20" ht="12.7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</row>
    <row r="706" spans="1:20" ht="12.7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</row>
    <row r="707" spans="1:20" ht="12.7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</row>
    <row r="708" spans="1:20" ht="12.7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</row>
    <row r="709" spans="1:20" ht="12.7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</row>
    <row r="710" spans="1:20" ht="12.7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</row>
    <row r="711" spans="1:20" ht="12.7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</row>
    <row r="712" spans="1:20" ht="12.7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</row>
    <row r="713" spans="1:20" ht="12.7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</row>
    <row r="714" spans="1:20" ht="12.7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</row>
    <row r="715" spans="1:20" ht="12.7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</row>
    <row r="716" spans="1:20" ht="12.7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</row>
    <row r="717" spans="1:20" ht="12.7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</row>
    <row r="718" spans="1:20" ht="12.7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</row>
    <row r="719" spans="1:20" ht="12.7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</row>
    <row r="720" spans="1:20" ht="12.7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</row>
    <row r="721" spans="1:20" ht="12.7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</row>
    <row r="722" spans="1:20" ht="12.7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</row>
    <row r="723" spans="1:20" ht="12.7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</row>
    <row r="724" spans="1:20" ht="12.7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</row>
    <row r="725" spans="1:20" ht="12.7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</row>
    <row r="726" spans="1:20" ht="12.7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</row>
    <row r="727" spans="1:20" ht="12.7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</row>
    <row r="728" spans="1:20" ht="12.7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</row>
    <row r="729" spans="1:20" ht="12.7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</row>
    <row r="730" spans="1:20" ht="12.7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</row>
    <row r="731" spans="1:20" ht="12.7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</row>
    <row r="732" spans="1:20" ht="12.7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</row>
    <row r="733" spans="1:20" ht="12.7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</row>
    <row r="734" spans="1:20" ht="12.7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</row>
    <row r="735" spans="1:20" ht="12.7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</row>
    <row r="736" spans="1:20" ht="12.7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</row>
    <row r="737" spans="1:20" ht="12.7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</row>
    <row r="738" spans="1:20" ht="12.7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</row>
    <row r="739" spans="1:20" ht="12.7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</row>
    <row r="740" spans="1:20" ht="12.7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</row>
    <row r="741" spans="1:20" ht="12.7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</row>
    <row r="742" spans="1:20" ht="12.7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</row>
    <row r="743" spans="1:20" ht="12.7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</row>
    <row r="744" spans="1:20" ht="12.7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</row>
    <row r="745" spans="1:20" ht="12.7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</row>
    <row r="746" spans="1:20" ht="12.7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</row>
    <row r="747" spans="1:20" ht="12.7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</row>
    <row r="748" spans="1:20" ht="12.7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</row>
    <row r="749" spans="1:20" ht="12.7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</row>
    <row r="750" spans="1:20" ht="12.7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</row>
    <row r="751" spans="1:20" ht="12.7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</row>
    <row r="752" spans="1:20" ht="12.7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</row>
    <row r="753" spans="1:20" ht="12.7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</row>
    <row r="754" spans="1:20" ht="12.7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</row>
    <row r="755" spans="1:20" ht="12.7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</row>
    <row r="756" spans="1:20" ht="12.7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</row>
    <row r="757" spans="1:20" ht="12.7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</row>
    <row r="758" spans="1:20" ht="12.7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</row>
    <row r="759" spans="1:20" ht="12.7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</row>
    <row r="760" spans="1:20" ht="12.7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</row>
    <row r="761" spans="1:20" ht="12.7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</row>
    <row r="762" spans="1:20" ht="12.7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</row>
    <row r="763" spans="1:20" ht="12.7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</row>
    <row r="764" spans="1:20" ht="12.7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</row>
    <row r="765" spans="1:20" ht="12.7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</row>
    <row r="766" spans="1:20" ht="12.7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</row>
    <row r="767" spans="1:20" ht="12.7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</row>
    <row r="768" spans="1:20" ht="12.7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</row>
    <row r="769" spans="1:20" ht="12.7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</row>
    <row r="770" spans="1:20" ht="12.7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</row>
    <row r="771" spans="1:20" ht="12.7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</row>
    <row r="772" spans="1:20" ht="12.7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</row>
    <row r="773" spans="1:20" ht="12.7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</row>
    <row r="774" spans="1:20" ht="12.7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</row>
    <row r="775" spans="1:20" ht="12.7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</row>
    <row r="776" spans="1:20" ht="12.7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</row>
    <row r="777" spans="1:20" ht="12.7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</row>
    <row r="778" spans="1:20" ht="12.7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</row>
    <row r="779" spans="1:20" ht="12.7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</row>
    <row r="780" spans="1:20" ht="12.7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</row>
    <row r="781" spans="1:20" ht="12.7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</row>
    <row r="782" spans="1:20" ht="12.7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</row>
    <row r="783" spans="1:20" ht="12.7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</row>
    <row r="784" spans="1:20" ht="12.7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</row>
    <row r="785" spans="1:20" ht="12.7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</row>
    <row r="786" spans="1:20" ht="12.7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</row>
    <row r="787" spans="1:20" ht="12.7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</row>
    <row r="788" spans="1:20" ht="12.7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</row>
    <row r="789" spans="1:20" ht="12.7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</row>
    <row r="790" spans="1:20" ht="12.7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</row>
    <row r="791" spans="1:20" ht="12.7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</row>
    <row r="792" spans="1:20" ht="12.7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</row>
    <row r="793" spans="1:20" ht="12.7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</row>
    <row r="794" spans="1:20" ht="12.7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</row>
    <row r="795" spans="1:20" ht="12.7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</row>
    <row r="796" spans="1:20" ht="12.7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</row>
    <row r="797" spans="1:20" ht="12.7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</row>
    <row r="798" spans="1:20" ht="12.7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</row>
    <row r="799" spans="1:20" ht="12.7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</row>
    <row r="800" spans="1:20" ht="12.7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</row>
    <row r="801" spans="1:20" ht="12.7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</row>
    <row r="802" spans="1:20" ht="12.7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</row>
    <row r="803" spans="1:20" ht="12.7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</row>
    <row r="804" spans="1:20" ht="12.7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</row>
    <row r="805" spans="1:20" ht="12.7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</row>
    <row r="806" spans="1:20" ht="12.7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</row>
    <row r="807" spans="1:20" ht="12.7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</row>
    <row r="808" spans="1:20" ht="12.7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</row>
    <row r="809" spans="1:20" ht="12.7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</row>
    <row r="810" spans="1:20" ht="12.7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</row>
    <row r="811" spans="1:20" ht="12.7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</row>
    <row r="812" spans="1:20" ht="12.7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</row>
    <row r="813" spans="1:20" ht="12.7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</row>
    <row r="814" spans="1:20" ht="12.7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</row>
    <row r="815" spans="1:20" ht="12.7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</row>
    <row r="816" spans="1:20" ht="12.7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</row>
    <row r="817" spans="1:20" ht="12.7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</row>
    <row r="818" spans="1:20" ht="12.7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</row>
    <row r="819" spans="1:20" ht="12.7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</row>
    <row r="820" spans="1:20" ht="12.7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</row>
    <row r="821" spans="1:20" ht="12.7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</row>
    <row r="822" spans="1:20" ht="12.7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</row>
    <row r="823" spans="1:20" ht="12.7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</row>
    <row r="824" spans="1:20" ht="12.7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</row>
    <row r="825" spans="1:20" ht="12.7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</row>
    <row r="826" spans="1:20" ht="12.7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</row>
    <row r="827" spans="1:20" ht="12.7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</row>
    <row r="828" spans="1:20" ht="12.7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</row>
    <row r="829" spans="1:20" ht="12.7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</row>
    <row r="830" spans="1:20" ht="12.7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</row>
    <row r="831" spans="1:20" ht="12.7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</row>
    <row r="832" spans="1:20" ht="12.7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</row>
    <row r="833" spans="1:20" ht="12.7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</row>
    <row r="834" spans="1:20" ht="12.7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</row>
    <row r="835" spans="1:20" ht="12.7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</row>
    <row r="836" spans="1:20" ht="12.7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</row>
    <row r="837" spans="1:20" ht="12.7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</row>
    <row r="838" spans="1:20" ht="12.7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</row>
    <row r="839" spans="1:20" ht="12.7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</row>
    <row r="840" spans="1:20" ht="12.7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</row>
    <row r="841" spans="1:20" ht="12.7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</row>
    <row r="842" spans="1:20" ht="12.7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</row>
    <row r="843" spans="1:20" ht="12.7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</row>
    <row r="844" spans="1:20" ht="12.7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</row>
    <row r="845" spans="1:20" ht="12.7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</row>
    <row r="846" spans="1:20" ht="12.7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</row>
    <row r="847" spans="1:20" ht="12.7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</row>
    <row r="848" spans="1:20" ht="12.7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</row>
    <row r="849" spans="1:20" ht="12.7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</row>
    <row r="850" spans="1:20" ht="12.7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</row>
    <row r="851" spans="1:20" ht="12.7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</row>
    <row r="852" spans="1:20" ht="12.7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</row>
    <row r="853" spans="1:20" ht="12.7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</row>
    <row r="854" spans="1:20" ht="12.7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</row>
    <row r="855" spans="1:20" ht="12.7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</row>
    <row r="856" spans="1:20" ht="12.7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</row>
    <row r="857" spans="1:20" ht="12.7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</row>
    <row r="858" spans="1:20" ht="12.7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</row>
    <row r="859" spans="1:20" ht="12.7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</row>
    <row r="860" spans="1:20" ht="12.7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</row>
    <row r="861" spans="1:20" ht="12.7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</row>
    <row r="862" spans="1:20" ht="12.7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</row>
    <row r="863" spans="1:20" ht="12.7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</row>
    <row r="864" spans="1:20" ht="12.7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</row>
    <row r="865" spans="1:20" ht="12.7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</row>
    <row r="866" spans="1:20" ht="12.7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</row>
    <row r="867" spans="1:20" ht="12.7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</row>
    <row r="868" spans="1:20" ht="12.7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</row>
    <row r="869" spans="1:20" ht="12.7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</row>
    <row r="870" spans="1:20" ht="12.7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</row>
    <row r="871" spans="1:20" ht="12.7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</row>
    <row r="872" spans="1:20" ht="12.7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</row>
    <row r="873" spans="1:20" ht="12.7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</row>
    <row r="874" spans="1:20" ht="12.7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</row>
    <row r="875" spans="1:20" ht="12.7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</row>
    <row r="876" spans="1:20" ht="12.7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</row>
    <row r="877" spans="1:20" ht="12.7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</row>
    <row r="878" spans="1:20" ht="12.7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</row>
    <row r="879" spans="1:20" ht="12.7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</row>
    <row r="880" spans="1:20" ht="12.7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</row>
    <row r="881" spans="1:20" ht="12.7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</row>
    <row r="882" spans="1:20" ht="12.7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</row>
    <row r="883" spans="1:20" ht="12.7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</row>
    <row r="884" spans="1:20" ht="12.7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</row>
    <row r="885" spans="1:20" ht="12.7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</row>
    <row r="886" spans="1:20" ht="12.7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</row>
    <row r="887" spans="1:20" ht="12.7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</row>
    <row r="888" spans="1:20" ht="12.7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</row>
    <row r="889" spans="1:20" ht="12.7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</row>
    <row r="890" spans="1:20" ht="12.7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</row>
    <row r="891" spans="1:20" ht="12.7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</row>
    <row r="892" spans="1:20" ht="12.7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</row>
    <row r="893" spans="1:20" ht="12.7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</row>
    <row r="894" spans="1:20" ht="12.7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</row>
    <row r="895" spans="1:20" ht="12.7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</row>
    <row r="896" spans="1:20" ht="12.7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</row>
    <row r="897" spans="1:20" ht="12.7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</row>
    <row r="898" spans="1:20" ht="12.7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</row>
    <row r="899" spans="1:20" ht="12.7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</row>
    <row r="900" spans="1:20" ht="12.7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</row>
    <row r="901" spans="1:20" ht="12.7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</row>
    <row r="902" spans="1:20" ht="12.7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</row>
    <row r="903" spans="1:20" ht="12.7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</row>
    <row r="904" spans="1:20" ht="12.7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</row>
    <row r="905" spans="1:20" ht="12.7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</row>
    <row r="906" spans="1:20" ht="12.7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</row>
    <row r="907" spans="1:20" ht="12.7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</row>
    <row r="908" spans="1:20" ht="12.7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</row>
    <row r="909" spans="1:20" ht="12.7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</row>
    <row r="910" spans="1:20" ht="12.7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</row>
    <row r="911" spans="1:20" ht="12.7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</row>
    <row r="912" spans="1:20" ht="12.7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</row>
    <row r="913" spans="1:20" ht="12.7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</row>
    <row r="914" spans="1:20" ht="12.7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</row>
    <row r="915" spans="1:20" ht="12.7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</row>
    <row r="916" spans="1:20" ht="12.7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</row>
    <row r="917" spans="1:20" ht="12.7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</row>
    <row r="918" spans="1:20" ht="12.7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</row>
    <row r="919" spans="1:20" ht="12.7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</row>
    <row r="920" spans="1:20" ht="12.7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</row>
    <row r="921" spans="1:20" ht="12.7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</row>
    <row r="922" spans="1:20" ht="12.7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</row>
    <row r="923" spans="1:20" ht="12.7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</row>
    <row r="924" spans="1:20" ht="12.7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</row>
    <row r="925" spans="1:20" ht="12.7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</row>
    <row r="926" spans="1:20" ht="12.7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</row>
    <row r="927" spans="1:20" ht="12.7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</row>
    <row r="928" spans="1:20" ht="12.7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</row>
    <row r="929" spans="1:20" ht="12.7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</row>
    <row r="930" spans="1:20" ht="12.7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</row>
    <row r="931" spans="1:20" ht="12.7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</row>
    <row r="932" spans="1:20" ht="12.7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</row>
    <row r="933" spans="1:20" ht="12.7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</row>
    <row r="934" spans="1:20" ht="12.7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</row>
    <row r="935" spans="1:20" ht="12.7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</row>
    <row r="936" spans="1:20" ht="12.7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</row>
    <row r="937" spans="1:20" ht="12.7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</row>
    <row r="938" spans="1:20" ht="12.7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</row>
    <row r="939" spans="1:20" ht="12.7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</row>
    <row r="940" spans="1:20" ht="12.7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</row>
    <row r="941" spans="1:20" ht="12.7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</row>
    <row r="942" spans="1:20" ht="12.7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</row>
    <row r="943" spans="1:20" ht="12.7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</row>
    <row r="944" spans="1:20" ht="12.7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</row>
    <row r="945" spans="1:20" ht="12.7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</row>
    <row r="946" spans="1:20" ht="12.7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</row>
    <row r="947" spans="1:20" ht="12.7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</row>
    <row r="948" spans="1:20" ht="12.7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</row>
    <row r="949" spans="1:20" ht="12.7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</row>
    <row r="950" spans="1:20" ht="12.7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</row>
    <row r="951" spans="1:20" ht="12.7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</row>
    <row r="952" spans="1:20" ht="12.7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</row>
    <row r="953" spans="1:20" ht="12.7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</row>
    <row r="954" spans="1:20" ht="12.7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</row>
    <row r="955" spans="1:20" ht="12.7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</row>
    <row r="956" spans="1:20" ht="12.7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</row>
    <row r="957" spans="1:20" ht="12.7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</row>
    <row r="958" spans="1:20" ht="12.7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</row>
    <row r="959" spans="1:20" ht="12.7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</row>
    <row r="960" spans="1:20" ht="12.7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</row>
    <row r="961" spans="1:20" ht="12.7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</row>
    <row r="962" spans="1:20" ht="12.7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</row>
    <row r="963" spans="1:20" ht="12.7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</row>
    <row r="964" spans="1:20" ht="12.7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</row>
    <row r="965" spans="1:20" ht="12.7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</row>
    <row r="966" spans="1:20" ht="12.7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</row>
    <row r="967" spans="1:20" ht="12.7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</row>
    <row r="968" spans="1:20" ht="12.7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</row>
    <row r="969" spans="1:20" ht="12.7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</row>
    <row r="970" spans="1:20" ht="12.7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</row>
    <row r="971" spans="1:20" ht="12.7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</row>
    <row r="972" spans="1:20" ht="12.7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</row>
    <row r="973" spans="1:20" ht="12.7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</row>
    <row r="974" spans="1:20" ht="12.7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</row>
    <row r="975" spans="1:20" ht="12.7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</row>
    <row r="976" spans="1:20" ht="12.7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</row>
    <row r="977" spans="1:20" ht="12.7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</row>
    <row r="978" spans="1:20" ht="12.7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</row>
    <row r="979" spans="1:20" ht="12.7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</row>
    <row r="980" spans="1:20" ht="12.7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</row>
    <row r="981" spans="1:20" ht="12.7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</row>
    <row r="982" spans="1:20" ht="12.7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</row>
    <row r="983" spans="1:20" ht="12.7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</row>
    <row r="984" spans="1:20" ht="12.7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</row>
    <row r="985" spans="1:20" ht="12.7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</row>
    <row r="986" spans="1:20" ht="12.7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</row>
    <row r="987" spans="1:20" ht="12.7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</row>
    <row r="988" spans="1:20" ht="12.7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</row>
    <row r="989" spans="1:20" ht="12.7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</row>
    <row r="990" spans="1:20" ht="12.7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</row>
    <row r="991" spans="1:20" ht="12.7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</row>
    <row r="992" spans="1:20" ht="12.7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</row>
    <row r="993" spans="1:20" ht="12.7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</row>
    <row r="994" spans="1:20" ht="12.7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</row>
    <row r="995" spans="1:20" ht="12.7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</row>
    <row r="996" spans="1:20" ht="12.7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</row>
    <row r="997" spans="1:20" ht="12.7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</row>
    <row r="998" spans="1:20" ht="12.7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</row>
    <row r="999" spans="1:20" ht="12.7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</row>
    <row r="1000" spans="1:20" ht="12.7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</row>
    <row r="1001" spans="1:20" ht="15" customHeight="1">
      <c r="A1001" s="18"/>
      <c r="B1001" s="18"/>
      <c r="C1001" s="18"/>
      <c r="D1001" s="18"/>
      <c r="E1001" s="18"/>
      <c r="F1001" s="18"/>
      <c r="G1001" s="18"/>
      <c r="H1001" s="18"/>
      <c r="I1001" s="18"/>
      <c r="J1001" s="18"/>
      <c r="K1001" s="18"/>
      <c r="L1001" s="18"/>
    </row>
  </sheetData>
  <mergeCells count="17">
    <mergeCell ref="B84:L84"/>
    <mergeCell ref="B85:L85"/>
    <mergeCell ref="B86:L86"/>
    <mergeCell ref="B87:L87"/>
    <mergeCell ref="B88:L88"/>
    <mergeCell ref="B83:L83"/>
    <mergeCell ref="B72:L72"/>
    <mergeCell ref="B77:L77"/>
    <mergeCell ref="B78:L78"/>
    <mergeCell ref="B79:L79"/>
    <mergeCell ref="B80:L80"/>
    <mergeCell ref="B81:L81"/>
    <mergeCell ref="B73:L73"/>
    <mergeCell ref="B74:L74"/>
    <mergeCell ref="B75:L75"/>
    <mergeCell ref="B76:L76"/>
    <mergeCell ref="B82:L82"/>
  </mergeCells>
  <pageMargins left="0.11811023622047245" right="7.874015748031496E-2" top="0.11811023622047245" bottom="7.874015748031496E-2" header="0" footer="0"/>
  <pageSetup scale="77" orientation="landscape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1001"/>
  <sheetViews>
    <sheetView zoomScale="61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Q14" sqref="Q14"/>
    </sheetView>
  </sheetViews>
  <sheetFormatPr defaultColWidth="14.44140625" defaultRowHeight="15" customHeight="1"/>
  <cols>
    <col min="1" max="1" width="10.44140625" customWidth="1"/>
    <col min="2" max="2" width="41.88671875" customWidth="1"/>
    <col min="3" max="3" width="12.109375" customWidth="1"/>
    <col min="4" max="7" width="11.44140625" customWidth="1"/>
    <col min="8" max="8" width="12.88671875" customWidth="1"/>
    <col min="9" max="9" width="12" customWidth="1"/>
    <col min="10" max="12" width="11.44140625" customWidth="1"/>
    <col min="13" max="20" width="9.109375" customWidth="1"/>
  </cols>
  <sheetData>
    <row r="1" spans="1:20" ht="14.4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4.4">
      <c r="A2" s="1" t="s">
        <v>138</v>
      </c>
      <c r="B2" s="45" t="s">
        <v>139</v>
      </c>
      <c r="C2" s="3" t="s">
        <v>142</v>
      </c>
      <c r="D2" s="3" t="s">
        <v>143</v>
      </c>
      <c r="E2" s="3" t="s">
        <v>144</v>
      </c>
      <c r="F2" s="3" t="s">
        <v>145</v>
      </c>
      <c r="G2" s="3" t="s">
        <v>146</v>
      </c>
      <c r="H2" s="3" t="s">
        <v>147</v>
      </c>
      <c r="I2" s="3" t="s">
        <v>148</v>
      </c>
      <c r="J2" s="3" t="s">
        <v>149</v>
      </c>
      <c r="K2" s="3" t="s">
        <v>150</v>
      </c>
      <c r="L2" s="69" t="s">
        <v>151</v>
      </c>
      <c r="M2" s="1"/>
      <c r="N2" s="1"/>
      <c r="O2" s="1"/>
      <c r="P2" s="1"/>
      <c r="Q2" s="1"/>
      <c r="R2" s="1"/>
      <c r="S2" s="1"/>
      <c r="T2" s="1"/>
    </row>
    <row r="3" spans="1:20" ht="14.4">
      <c r="A3" s="1"/>
      <c r="B3" s="45" t="s">
        <v>129</v>
      </c>
      <c r="C3" s="3"/>
      <c r="D3" s="3"/>
      <c r="E3" s="3"/>
      <c r="F3" s="3"/>
      <c r="G3" s="3"/>
      <c r="H3" s="3"/>
      <c r="I3" s="3"/>
      <c r="J3" s="3"/>
      <c r="K3" s="3"/>
      <c r="L3" s="69"/>
      <c r="M3" s="1"/>
      <c r="N3" s="1"/>
      <c r="O3" s="1"/>
      <c r="P3" s="1"/>
      <c r="Q3" s="1"/>
      <c r="R3" s="1"/>
      <c r="S3" s="1"/>
      <c r="T3" s="1"/>
    </row>
    <row r="4" spans="1:20" ht="38.25" customHeight="1">
      <c r="A4" s="1"/>
      <c r="B4" s="46" t="s">
        <v>2</v>
      </c>
      <c r="C4" s="45" t="s">
        <v>4</v>
      </c>
      <c r="D4" s="3"/>
      <c r="E4" s="3"/>
      <c r="F4" s="3"/>
      <c r="G4" s="4"/>
      <c r="H4" s="45" t="s">
        <v>5</v>
      </c>
      <c r="I4" s="3"/>
      <c r="J4" s="3"/>
      <c r="K4" s="3"/>
      <c r="L4" s="69"/>
      <c r="M4" s="1"/>
      <c r="N4" s="1"/>
      <c r="O4" s="1"/>
      <c r="P4" s="1"/>
      <c r="Q4" s="1"/>
      <c r="R4" s="1"/>
      <c r="S4" s="1"/>
      <c r="T4" s="1"/>
    </row>
    <row r="5" spans="1:20" ht="33.75" customHeight="1">
      <c r="A5" s="1"/>
      <c r="B5" s="8"/>
      <c r="C5" s="5" t="s">
        <v>152</v>
      </c>
      <c r="D5" s="7" t="s">
        <v>153</v>
      </c>
      <c r="E5" s="4" t="s">
        <v>154</v>
      </c>
      <c r="F5" s="9" t="s">
        <v>155</v>
      </c>
      <c r="G5" s="4" t="s">
        <v>156</v>
      </c>
      <c r="H5" s="5" t="s">
        <v>157</v>
      </c>
      <c r="I5" s="7" t="s">
        <v>158</v>
      </c>
      <c r="J5" s="4" t="s">
        <v>159</v>
      </c>
      <c r="K5" s="9" t="s">
        <v>160</v>
      </c>
      <c r="L5" s="69" t="s">
        <v>161</v>
      </c>
      <c r="M5" s="1"/>
      <c r="N5" s="1"/>
      <c r="O5" s="1"/>
      <c r="P5" s="1"/>
      <c r="Q5" s="1"/>
      <c r="R5" s="1"/>
      <c r="S5" s="1"/>
      <c r="T5" s="1"/>
    </row>
    <row r="6" spans="1:20" ht="14.4">
      <c r="A6" s="1"/>
      <c r="B6" s="8"/>
      <c r="C6" s="10"/>
      <c r="D6" s="38" t="s">
        <v>6</v>
      </c>
      <c r="E6" s="38" t="s">
        <v>115</v>
      </c>
      <c r="F6" s="39" t="s">
        <v>6</v>
      </c>
      <c r="G6" s="39" t="s">
        <v>115</v>
      </c>
      <c r="H6" s="10"/>
      <c r="I6" s="38" t="s">
        <v>6</v>
      </c>
      <c r="J6" s="38" t="s">
        <v>115</v>
      </c>
      <c r="K6" s="40" t="s">
        <v>6</v>
      </c>
      <c r="L6" s="93" t="s">
        <v>115</v>
      </c>
      <c r="M6" s="1"/>
      <c r="N6" s="1"/>
      <c r="O6" s="1"/>
      <c r="P6" s="1"/>
      <c r="Q6" s="1"/>
      <c r="R6" s="1"/>
      <c r="S6" s="1"/>
      <c r="T6" s="1"/>
    </row>
    <row r="7" spans="1:20" ht="14.4">
      <c r="A7" s="1"/>
      <c r="B7" s="10"/>
      <c r="C7" s="38">
        <v>7</v>
      </c>
      <c r="D7" s="38">
        <v>8</v>
      </c>
      <c r="E7" s="38">
        <v>9</v>
      </c>
      <c r="F7" s="38">
        <v>10</v>
      </c>
      <c r="G7" s="38">
        <v>11</v>
      </c>
      <c r="H7" s="38">
        <v>12</v>
      </c>
      <c r="I7" s="38">
        <v>13</v>
      </c>
      <c r="J7" s="38">
        <v>14</v>
      </c>
      <c r="K7" s="38">
        <v>15</v>
      </c>
      <c r="L7" s="95">
        <v>16</v>
      </c>
      <c r="M7" s="1"/>
      <c r="N7" s="1"/>
      <c r="O7" s="1"/>
      <c r="P7" s="1"/>
      <c r="Q7" s="1"/>
      <c r="R7" s="1"/>
      <c r="S7" s="1"/>
      <c r="T7" s="1"/>
    </row>
    <row r="8" spans="1:20" ht="14.4">
      <c r="A8" s="1"/>
      <c r="B8" s="34" t="s">
        <v>87</v>
      </c>
      <c r="C8" s="3"/>
      <c r="D8" s="3"/>
      <c r="E8" s="3"/>
      <c r="F8" s="3"/>
      <c r="G8" s="3"/>
      <c r="H8" s="3"/>
      <c r="I8" s="3"/>
      <c r="J8" s="3"/>
      <c r="K8" s="4"/>
      <c r="L8" s="96"/>
      <c r="M8" s="1"/>
      <c r="N8" s="1"/>
      <c r="O8" s="1"/>
      <c r="P8" s="1"/>
      <c r="Q8" s="1"/>
      <c r="R8" s="1"/>
      <c r="S8" s="1"/>
      <c r="T8" s="1"/>
    </row>
    <row r="9" spans="1:20" ht="14.4">
      <c r="A9" s="1"/>
      <c r="B9" s="34" t="s">
        <v>88</v>
      </c>
      <c r="C9" s="3"/>
      <c r="D9" s="3"/>
      <c r="E9" s="3"/>
      <c r="F9" s="3"/>
      <c r="G9" s="3"/>
      <c r="H9" s="3"/>
      <c r="I9" s="3"/>
      <c r="J9" s="3"/>
      <c r="K9" s="4"/>
      <c r="L9" s="96"/>
      <c r="M9" s="1"/>
      <c r="N9" s="1"/>
      <c r="O9" s="1"/>
      <c r="P9" s="1"/>
      <c r="Q9" s="1"/>
      <c r="R9" s="1"/>
      <c r="S9" s="1"/>
      <c r="T9" s="1"/>
    </row>
    <row r="10" spans="1:20" ht="14.4">
      <c r="A10" s="1"/>
      <c r="B10" s="15" t="s">
        <v>9</v>
      </c>
      <c r="C10" s="30">
        <v>466160</v>
      </c>
      <c r="D10" s="30">
        <v>6780</v>
      </c>
      <c r="E10" s="30">
        <v>902836</v>
      </c>
      <c r="F10" s="30">
        <v>284.31599999999997</v>
      </c>
      <c r="G10" s="30">
        <v>22895.371833099995</v>
      </c>
      <c r="H10" s="30">
        <v>59705565</v>
      </c>
      <c r="I10" s="30">
        <v>24574781</v>
      </c>
      <c r="J10" s="30">
        <v>15569338</v>
      </c>
      <c r="K10" s="30">
        <v>1071434.86631</v>
      </c>
      <c r="L10" s="84">
        <v>227702.23109600003</v>
      </c>
      <c r="M10" s="1"/>
      <c r="N10" s="1"/>
      <c r="O10" s="1"/>
      <c r="P10" s="1"/>
      <c r="Q10" s="1"/>
      <c r="R10" s="1"/>
      <c r="S10" s="1"/>
      <c r="T10" s="1"/>
    </row>
    <row r="11" spans="1:20" ht="14.4">
      <c r="A11" s="1"/>
      <c r="B11" s="15" t="s">
        <v>10</v>
      </c>
      <c r="C11" s="30">
        <v>166878</v>
      </c>
      <c r="D11" s="30">
        <v>8598</v>
      </c>
      <c r="E11" s="30">
        <v>344746</v>
      </c>
      <c r="F11" s="30">
        <v>477.79994340000002</v>
      </c>
      <c r="G11" s="30">
        <v>7709.2635382000008</v>
      </c>
      <c r="H11" s="30">
        <v>38816807</v>
      </c>
      <c r="I11" s="30">
        <v>16318694</v>
      </c>
      <c r="J11" s="30">
        <v>9436219</v>
      </c>
      <c r="K11" s="30">
        <v>616307.74552260002</v>
      </c>
      <c r="L11" s="84">
        <v>119762.9002207</v>
      </c>
      <c r="M11" s="18"/>
      <c r="N11" s="18"/>
      <c r="O11" s="18"/>
      <c r="P11" s="18"/>
      <c r="Q11" s="18"/>
      <c r="R11" s="18"/>
      <c r="S11" s="18"/>
      <c r="T11" s="18"/>
    </row>
    <row r="12" spans="1:20" ht="14.4">
      <c r="A12" s="18"/>
      <c r="B12" s="15" t="s">
        <v>11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8106700</v>
      </c>
      <c r="I12" s="30">
        <v>5937002</v>
      </c>
      <c r="J12" s="30">
        <v>4357270</v>
      </c>
      <c r="K12" s="30">
        <v>243189.67724259998</v>
      </c>
      <c r="L12" s="84">
        <v>52538.895891800006</v>
      </c>
      <c r="M12" s="1"/>
      <c r="N12" s="1"/>
      <c r="O12" s="1"/>
      <c r="P12" s="1"/>
      <c r="Q12" s="1"/>
      <c r="R12" s="1"/>
      <c r="S12" s="1"/>
      <c r="T12" s="1"/>
    </row>
    <row r="13" spans="1:20" ht="14.4">
      <c r="A13" s="1"/>
      <c r="B13" s="15" t="s">
        <v>12</v>
      </c>
      <c r="C13" s="30">
        <v>615839</v>
      </c>
      <c r="D13" s="30">
        <v>40276</v>
      </c>
      <c r="E13" s="30">
        <v>822465</v>
      </c>
      <c r="F13" s="30">
        <v>1943.6628493999999</v>
      </c>
      <c r="G13" s="30">
        <v>19723.7347811</v>
      </c>
      <c r="H13" s="30">
        <v>36378380</v>
      </c>
      <c r="I13" s="30">
        <v>28621545</v>
      </c>
      <c r="J13" s="30">
        <v>17624455</v>
      </c>
      <c r="K13" s="30">
        <v>1250036.9163516001</v>
      </c>
      <c r="L13" s="84">
        <v>246517.5859216</v>
      </c>
      <c r="M13" s="1"/>
      <c r="N13" s="1"/>
      <c r="O13" s="1"/>
      <c r="P13" s="1"/>
      <c r="Q13" s="1"/>
      <c r="R13" s="1"/>
      <c r="S13" s="1"/>
      <c r="T13" s="1"/>
    </row>
    <row r="14" spans="1:20" ht="14.4">
      <c r="A14" s="1"/>
      <c r="B14" s="15" t="s">
        <v>13</v>
      </c>
      <c r="C14" s="30">
        <v>61002</v>
      </c>
      <c r="D14" s="30">
        <v>709</v>
      </c>
      <c r="E14" s="30">
        <v>69885</v>
      </c>
      <c r="F14" s="30">
        <v>31.2081327</v>
      </c>
      <c r="G14" s="30">
        <v>1603.2749487000001</v>
      </c>
      <c r="H14" s="30">
        <v>25114942</v>
      </c>
      <c r="I14" s="30">
        <v>9878884</v>
      </c>
      <c r="J14" s="30">
        <v>5767943</v>
      </c>
      <c r="K14" s="30">
        <v>430103.41454000003</v>
      </c>
      <c r="L14" s="84">
        <v>87752.879319999993</v>
      </c>
      <c r="M14" s="1"/>
      <c r="N14" s="1"/>
      <c r="O14" s="1"/>
      <c r="P14" s="1"/>
      <c r="Q14" s="1"/>
      <c r="R14" s="1"/>
      <c r="S14" s="1"/>
      <c r="T14" s="1"/>
    </row>
    <row r="15" spans="1:20" ht="14.4">
      <c r="A15" s="1"/>
      <c r="B15" s="15" t="s">
        <v>15</v>
      </c>
      <c r="C15" s="30">
        <v>103428</v>
      </c>
      <c r="D15" s="30">
        <v>2539</v>
      </c>
      <c r="E15" s="30">
        <v>144975</v>
      </c>
      <c r="F15" s="30">
        <v>159.47886</v>
      </c>
      <c r="G15" s="30">
        <v>3641.50657</v>
      </c>
      <c r="H15" s="30">
        <v>22266209</v>
      </c>
      <c r="I15" s="30">
        <v>18809880</v>
      </c>
      <c r="J15" s="30">
        <v>10571610</v>
      </c>
      <c r="K15" s="30">
        <v>850702.4254683</v>
      </c>
      <c r="L15" s="84">
        <v>144582.23401039999</v>
      </c>
      <c r="M15" s="1"/>
      <c r="N15" s="1"/>
      <c r="O15" s="1"/>
      <c r="P15" s="1"/>
      <c r="Q15" s="1"/>
      <c r="R15" s="1"/>
      <c r="S15" s="1"/>
      <c r="T15" s="1"/>
    </row>
    <row r="16" spans="1:20" ht="14.4">
      <c r="A16" s="1"/>
      <c r="B16" s="15" t="s">
        <v>16</v>
      </c>
      <c r="C16" s="30">
        <v>60451</v>
      </c>
      <c r="D16" s="30">
        <v>449</v>
      </c>
      <c r="E16" s="30">
        <v>68211</v>
      </c>
      <c r="F16" s="30">
        <v>16.86</v>
      </c>
      <c r="G16" s="30">
        <v>1294.56627</v>
      </c>
      <c r="H16" s="30">
        <v>18334548</v>
      </c>
      <c r="I16" s="30">
        <v>11459798</v>
      </c>
      <c r="J16" s="30">
        <v>4845236</v>
      </c>
      <c r="K16" s="30">
        <v>490362.60100000002</v>
      </c>
      <c r="L16" s="84">
        <v>71434.44399</v>
      </c>
      <c r="M16" s="1"/>
      <c r="N16" s="1"/>
      <c r="O16" s="1"/>
      <c r="P16" s="1"/>
      <c r="Q16" s="1"/>
      <c r="R16" s="1"/>
      <c r="S16" s="1"/>
      <c r="T16" s="1"/>
    </row>
    <row r="17" spans="1:20" ht="14.4">
      <c r="A17" s="1"/>
      <c r="B17" s="15" t="s">
        <v>18</v>
      </c>
      <c r="C17" s="30">
        <v>0</v>
      </c>
      <c r="D17" s="30">
        <v>0</v>
      </c>
      <c r="E17" s="30">
        <v>0</v>
      </c>
      <c r="F17" s="30">
        <v>0</v>
      </c>
      <c r="G17" s="30">
        <v>0</v>
      </c>
      <c r="H17" s="30">
        <v>2857846</v>
      </c>
      <c r="I17" s="30">
        <v>1334615</v>
      </c>
      <c r="J17" s="30">
        <v>838777</v>
      </c>
      <c r="K17" s="30">
        <v>56392.652999999998</v>
      </c>
      <c r="L17" s="84">
        <v>13029.327672400001</v>
      </c>
      <c r="M17" s="1"/>
      <c r="N17" s="1"/>
      <c r="O17" s="1"/>
      <c r="P17" s="1"/>
      <c r="Q17" s="1"/>
      <c r="R17" s="1"/>
      <c r="S17" s="1"/>
      <c r="T17" s="1"/>
    </row>
    <row r="18" spans="1:20" ht="14.4">
      <c r="A18" s="1"/>
      <c r="B18" s="15" t="s">
        <v>19</v>
      </c>
      <c r="C18" s="30">
        <v>358968</v>
      </c>
      <c r="D18" s="30">
        <v>2920</v>
      </c>
      <c r="E18" s="30">
        <v>534370</v>
      </c>
      <c r="F18" s="30">
        <v>84.961004000000003</v>
      </c>
      <c r="G18" s="30">
        <v>12340.570367200002</v>
      </c>
      <c r="H18" s="30">
        <v>41963694</v>
      </c>
      <c r="I18" s="30">
        <v>29230906</v>
      </c>
      <c r="J18" s="30">
        <v>17067808</v>
      </c>
      <c r="K18" s="30">
        <v>1388394.0352425</v>
      </c>
      <c r="L18" s="84">
        <v>267066.20989659999</v>
      </c>
      <c r="M18" s="1"/>
      <c r="N18" s="1"/>
      <c r="O18" s="1"/>
      <c r="P18" s="1"/>
      <c r="Q18" s="1"/>
      <c r="R18" s="1"/>
      <c r="S18" s="1"/>
      <c r="T18" s="1"/>
    </row>
    <row r="19" spans="1:20" ht="14.4">
      <c r="A19" s="1"/>
      <c r="B19" s="15" t="s">
        <v>21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9120726</v>
      </c>
      <c r="I19" s="30">
        <v>5396450</v>
      </c>
      <c r="J19" s="30">
        <v>3425792</v>
      </c>
      <c r="K19" s="30">
        <v>225634.39460999999</v>
      </c>
      <c r="L19" s="84">
        <v>46737.171750000001</v>
      </c>
      <c r="M19" s="1"/>
      <c r="N19" s="1"/>
      <c r="O19" s="1"/>
      <c r="P19" s="1"/>
      <c r="Q19" s="1"/>
      <c r="R19" s="1"/>
      <c r="S19" s="1"/>
      <c r="T19" s="1"/>
    </row>
    <row r="20" spans="1:20" ht="14.4">
      <c r="A20" s="1"/>
      <c r="B20" s="15" t="s">
        <v>22</v>
      </c>
      <c r="C20" s="30">
        <v>457232</v>
      </c>
      <c r="D20" s="30">
        <v>9974</v>
      </c>
      <c r="E20" s="30">
        <v>710771</v>
      </c>
      <c r="F20" s="30">
        <v>490.70534020000002</v>
      </c>
      <c r="G20" s="30">
        <v>18244.751720199998</v>
      </c>
      <c r="H20" s="30">
        <v>43195844</v>
      </c>
      <c r="I20" s="30">
        <v>35760829</v>
      </c>
      <c r="J20" s="30">
        <v>18857512</v>
      </c>
      <c r="K20" s="30">
        <v>1234998.8431752999</v>
      </c>
      <c r="L20" s="84">
        <v>262590.81564030889</v>
      </c>
      <c r="M20" s="1"/>
      <c r="N20" s="1"/>
      <c r="O20" s="1"/>
      <c r="P20" s="1"/>
      <c r="Q20" s="1"/>
      <c r="R20" s="1"/>
      <c r="S20" s="1"/>
      <c r="T20" s="1"/>
    </row>
    <row r="21" spans="1:20" ht="15.75" customHeight="1">
      <c r="A21" s="1"/>
      <c r="B21" s="15" t="s">
        <v>24</v>
      </c>
      <c r="C21" s="30">
        <v>36197</v>
      </c>
      <c r="D21" s="30">
        <v>380</v>
      </c>
      <c r="E21" s="30">
        <v>91379</v>
      </c>
      <c r="F21" s="30">
        <v>19.649000000000001</v>
      </c>
      <c r="G21" s="30">
        <v>2353.4063394999998</v>
      </c>
      <c r="H21" s="30">
        <v>12835198</v>
      </c>
      <c r="I21" s="30">
        <v>6386730</v>
      </c>
      <c r="J21" s="30">
        <v>4316756</v>
      </c>
      <c r="K21" s="30">
        <v>300807.70034489996</v>
      </c>
      <c r="L21" s="84">
        <v>69916.235127599983</v>
      </c>
      <c r="M21" s="1"/>
      <c r="N21" s="1"/>
      <c r="O21" s="1"/>
      <c r="P21" s="1"/>
      <c r="Q21" s="1"/>
      <c r="R21" s="1"/>
      <c r="S21" s="1"/>
      <c r="T21" s="1"/>
    </row>
    <row r="22" spans="1:20" ht="15.75" customHeight="1">
      <c r="A22" s="1"/>
      <c r="B22" s="15" t="s">
        <v>25</v>
      </c>
      <c r="C22" s="30">
        <v>10823143</v>
      </c>
      <c r="D22" s="30">
        <v>78442</v>
      </c>
      <c r="E22" s="30">
        <v>28568486</v>
      </c>
      <c r="F22" s="30">
        <v>3021.1872222000002</v>
      </c>
      <c r="G22" s="30">
        <v>1038679.4978808003</v>
      </c>
      <c r="H22" s="30">
        <v>286349373</v>
      </c>
      <c r="I22" s="30">
        <v>161891974</v>
      </c>
      <c r="J22" s="30">
        <v>102434515</v>
      </c>
      <c r="K22" s="30">
        <v>8873883.2187893</v>
      </c>
      <c r="L22" s="84">
        <v>1571670.5854799999</v>
      </c>
      <c r="M22" s="1"/>
      <c r="N22" s="1"/>
      <c r="O22" s="1"/>
      <c r="P22" s="1"/>
      <c r="Q22" s="1"/>
      <c r="R22" s="1"/>
      <c r="S22" s="1"/>
      <c r="T22" s="1"/>
    </row>
    <row r="23" spans="1:20" ht="15.75" customHeight="1">
      <c r="A23" s="1"/>
      <c r="B23" s="21" t="s">
        <v>89</v>
      </c>
      <c r="C23" s="49"/>
      <c r="D23" s="49"/>
      <c r="E23" s="49"/>
      <c r="F23" s="49"/>
      <c r="G23" s="49"/>
      <c r="H23" s="49"/>
      <c r="I23" s="49"/>
      <c r="J23" s="49"/>
      <c r="K23" s="49"/>
      <c r="L23" s="49"/>
      <c r="M23" s="1"/>
      <c r="N23" s="1"/>
      <c r="O23" s="1"/>
      <c r="P23" s="1"/>
      <c r="Q23" s="1"/>
      <c r="R23" s="1"/>
      <c r="S23" s="1"/>
      <c r="T23" s="1"/>
    </row>
    <row r="24" spans="1:20" ht="15.75" customHeight="1">
      <c r="A24" s="1"/>
      <c r="B24" s="15" t="s">
        <v>26</v>
      </c>
      <c r="C24" s="30">
        <v>6665340</v>
      </c>
      <c r="D24" s="30">
        <v>24534</v>
      </c>
      <c r="E24" s="30">
        <v>12061721</v>
      </c>
      <c r="F24" s="30">
        <v>1243.8088077000002</v>
      </c>
      <c r="G24" s="30">
        <v>405205.46019999997</v>
      </c>
      <c r="H24" s="30">
        <v>25801820</v>
      </c>
      <c r="I24" s="30">
        <v>19559194</v>
      </c>
      <c r="J24" s="30">
        <v>19887420</v>
      </c>
      <c r="K24" s="30">
        <v>1106895.8054628</v>
      </c>
      <c r="L24" s="84">
        <v>373799.61919580004</v>
      </c>
      <c r="M24" s="1"/>
      <c r="N24" s="1"/>
      <c r="O24" s="1"/>
      <c r="P24" s="1"/>
      <c r="Q24" s="1"/>
      <c r="R24" s="1"/>
      <c r="S24" s="1"/>
      <c r="T24" s="1"/>
    </row>
    <row r="25" spans="1:20" ht="15.75" customHeight="1">
      <c r="A25" s="1"/>
      <c r="B25" s="15" t="s">
        <v>27</v>
      </c>
      <c r="C25" s="30">
        <v>0</v>
      </c>
      <c r="D25" s="30">
        <v>0</v>
      </c>
      <c r="E25" s="30">
        <v>0</v>
      </c>
      <c r="F25" s="30">
        <v>0</v>
      </c>
      <c r="G25" s="30">
        <v>0</v>
      </c>
      <c r="H25" s="30">
        <v>3916709</v>
      </c>
      <c r="I25" s="30">
        <v>2029026</v>
      </c>
      <c r="J25" s="30">
        <v>1002826</v>
      </c>
      <c r="K25" s="30">
        <v>82192.757110000006</v>
      </c>
      <c r="L25" s="84">
        <v>16781.884815699999</v>
      </c>
      <c r="M25" s="1"/>
      <c r="N25" s="1"/>
      <c r="O25" s="1"/>
      <c r="P25" s="1"/>
      <c r="Q25" s="1"/>
      <c r="R25" s="1"/>
      <c r="S25" s="1"/>
      <c r="T25" s="1"/>
    </row>
    <row r="26" spans="1:20" ht="15.75" customHeight="1">
      <c r="A26" s="1"/>
      <c r="B26" s="15" t="s">
        <v>28</v>
      </c>
      <c r="C26" s="30">
        <v>0</v>
      </c>
      <c r="D26" s="30">
        <v>0</v>
      </c>
      <c r="E26" s="30">
        <v>0</v>
      </c>
      <c r="F26" s="30">
        <v>0</v>
      </c>
      <c r="G26" s="30">
        <v>0</v>
      </c>
      <c r="H26" s="30">
        <v>717664</v>
      </c>
      <c r="I26" s="30">
        <v>406924</v>
      </c>
      <c r="J26" s="30">
        <v>256875</v>
      </c>
      <c r="K26" s="30">
        <v>17795.031405199999</v>
      </c>
      <c r="L26" s="84">
        <v>4007.4438575999998</v>
      </c>
      <c r="M26" s="1"/>
      <c r="N26" s="1"/>
      <c r="O26" s="1"/>
      <c r="P26" s="1"/>
      <c r="Q26" s="1"/>
      <c r="R26" s="1"/>
      <c r="S26" s="1"/>
      <c r="T26" s="1"/>
    </row>
    <row r="27" spans="1:20" ht="15.75" customHeight="1">
      <c r="A27" s="1"/>
      <c r="B27" s="15" t="s">
        <v>29</v>
      </c>
      <c r="C27" s="30">
        <v>5087</v>
      </c>
      <c r="D27" s="30">
        <v>65</v>
      </c>
      <c r="E27" s="30">
        <v>9867</v>
      </c>
      <c r="F27" s="30">
        <v>2.9476016999999999</v>
      </c>
      <c r="G27" s="30">
        <v>310.04535170000003</v>
      </c>
      <c r="H27" s="30">
        <v>2069895</v>
      </c>
      <c r="I27" s="30">
        <v>2114460</v>
      </c>
      <c r="J27" s="30">
        <v>1161107</v>
      </c>
      <c r="K27" s="30">
        <v>103889.58657</v>
      </c>
      <c r="L27" s="84">
        <v>17541.6837834</v>
      </c>
      <c r="M27" s="1"/>
      <c r="N27" s="1"/>
      <c r="O27" s="1"/>
      <c r="P27" s="1"/>
      <c r="Q27" s="1"/>
      <c r="R27" s="1"/>
      <c r="S27" s="1"/>
      <c r="T27" s="1"/>
    </row>
    <row r="28" spans="1:20" ht="15.75" customHeight="1">
      <c r="A28" s="1"/>
      <c r="B28" s="15" t="s">
        <v>30</v>
      </c>
      <c r="C28" s="30">
        <v>6554</v>
      </c>
      <c r="D28" s="30">
        <v>424</v>
      </c>
      <c r="E28" s="30">
        <v>17263</v>
      </c>
      <c r="F28" s="30">
        <v>26.774000000000001</v>
      </c>
      <c r="G28" s="30">
        <v>428.83040999999997</v>
      </c>
      <c r="H28" s="30">
        <v>771856</v>
      </c>
      <c r="I28" s="30">
        <v>407593</v>
      </c>
      <c r="J28" s="30">
        <v>404638</v>
      </c>
      <c r="K28" s="30">
        <v>19167.653539999999</v>
      </c>
      <c r="L28" s="84">
        <v>9734.0014100000008</v>
      </c>
      <c r="M28" s="1"/>
      <c r="N28" s="1"/>
      <c r="O28" s="1"/>
      <c r="P28" s="1"/>
      <c r="Q28" s="1"/>
      <c r="R28" s="1"/>
      <c r="S28" s="1"/>
      <c r="T28" s="1"/>
    </row>
    <row r="29" spans="1:20" ht="15.75" customHeight="1">
      <c r="A29" s="1"/>
      <c r="B29" s="15" t="s">
        <v>31</v>
      </c>
      <c r="C29" s="30">
        <v>6014</v>
      </c>
      <c r="D29" s="30">
        <v>566</v>
      </c>
      <c r="E29" s="30">
        <v>17604</v>
      </c>
      <c r="F29" s="30">
        <v>8.0762704000000003</v>
      </c>
      <c r="G29" s="30">
        <v>370.50880759999995</v>
      </c>
      <c r="H29" s="30">
        <v>503111</v>
      </c>
      <c r="I29" s="30">
        <v>496341</v>
      </c>
      <c r="J29" s="30">
        <v>273814</v>
      </c>
      <c r="K29" s="30">
        <v>17423.011442399998</v>
      </c>
      <c r="L29" s="84">
        <v>4251.9234295999995</v>
      </c>
      <c r="M29" s="1"/>
      <c r="N29" s="1"/>
      <c r="O29" s="1"/>
      <c r="P29" s="1"/>
      <c r="Q29" s="1"/>
      <c r="R29" s="1"/>
      <c r="S29" s="1"/>
      <c r="T29" s="1"/>
    </row>
    <row r="30" spans="1:20" ht="15.75" customHeight="1">
      <c r="A30" s="1"/>
      <c r="B30" s="15" t="s">
        <v>32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7973964</v>
      </c>
      <c r="I30" s="30">
        <v>6858230</v>
      </c>
      <c r="J30" s="30">
        <v>4952873</v>
      </c>
      <c r="K30" s="30">
        <v>336895.33799000003</v>
      </c>
      <c r="L30" s="84">
        <v>81668.926359999998</v>
      </c>
      <c r="M30" s="1"/>
      <c r="N30" s="1"/>
      <c r="O30" s="1"/>
      <c r="P30" s="1"/>
      <c r="Q30" s="1"/>
      <c r="R30" s="1"/>
      <c r="S30" s="1"/>
      <c r="T30" s="1"/>
    </row>
    <row r="31" spans="1:20" ht="15.75" customHeight="1">
      <c r="A31" s="1"/>
      <c r="B31" s="15" t="s">
        <v>33</v>
      </c>
      <c r="C31" s="30">
        <v>14804724</v>
      </c>
      <c r="D31" s="30">
        <v>109955</v>
      </c>
      <c r="E31" s="30">
        <v>41016960</v>
      </c>
      <c r="F31" s="30">
        <v>6642.1708501000003</v>
      </c>
      <c r="G31" s="30">
        <v>1610205.2357369</v>
      </c>
      <c r="H31" s="30">
        <v>33248464</v>
      </c>
      <c r="I31" s="30">
        <v>29862240</v>
      </c>
      <c r="J31" s="30">
        <v>36279862</v>
      </c>
      <c r="K31" s="30">
        <v>1657443.2175067002</v>
      </c>
      <c r="L31" s="84">
        <v>707087.15376229992</v>
      </c>
      <c r="M31" s="1"/>
      <c r="N31" s="1"/>
      <c r="O31" s="1"/>
      <c r="P31" s="1"/>
      <c r="Q31" s="1"/>
      <c r="R31" s="1"/>
      <c r="S31" s="1"/>
      <c r="T31" s="1"/>
    </row>
    <row r="32" spans="1:20" ht="15.75" customHeight="1">
      <c r="A32" s="1"/>
      <c r="B32" s="15" t="s">
        <v>34</v>
      </c>
      <c r="C32" s="30">
        <v>9181160</v>
      </c>
      <c r="D32" s="30">
        <v>24990</v>
      </c>
      <c r="E32" s="30">
        <v>22551688</v>
      </c>
      <c r="F32" s="30">
        <v>1311.53511</v>
      </c>
      <c r="G32" s="30">
        <v>672774.75973000005</v>
      </c>
      <c r="H32" s="30">
        <v>47114814</v>
      </c>
      <c r="I32" s="30">
        <v>22516255</v>
      </c>
      <c r="J32" s="30">
        <v>25707272</v>
      </c>
      <c r="K32" s="30">
        <v>1271473.7102999999</v>
      </c>
      <c r="L32" s="84">
        <v>496079.26784960012</v>
      </c>
      <c r="M32" s="1"/>
      <c r="N32" s="1"/>
      <c r="O32" s="1"/>
      <c r="P32" s="1"/>
      <c r="Q32" s="1"/>
      <c r="R32" s="1"/>
      <c r="S32" s="1"/>
      <c r="T32" s="1"/>
    </row>
    <row r="33" spans="1:20" ht="15.75" customHeight="1">
      <c r="A33" s="1"/>
      <c r="B33" s="15" t="s">
        <v>35</v>
      </c>
      <c r="C33" s="30">
        <v>6941</v>
      </c>
      <c r="D33" s="30">
        <v>0</v>
      </c>
      <c r="E33" s="30">
        <v>29572</v>
      </c>
      <c r="F33" s="30">
        <v>0</v>
      </c>
      <c r="G33" s="30">
        <v>702.38330400000007</v>
      </c>
      <c r="H33" s="30">
        <v>2332356</v>
      </c>
      <c r="I33" s="30">
        <v>1869135</v>
      </c>
      <c r="J33" s="30">
        <v>1369249</v>
      </c>
      <c r="K33" s="30">
        <v>75875.66777</v>
      </c>
      <c r="L33" s="84">
        <v>17043.421478700002</v>
      </c>
      <c r="M33" s="1"/>
      <c r="N33" s="1"/>
      <c r="O33" s="1"/>
      <c r="P33" s="1"/>
      <c r="Q33" s="1"/>
      <c r="R33" s="1"/>
      <c r="S33" s="1"/>
      <c r="T33" s="1"/>
    </row>
    <row r="34" spans="1:20" ht="15.75" customHeight="1">
      <c r="A34" s="1"/>
      <c r="B34" s="15" t="s">
        <v>36</v>
      </c>
      <c r="C34" s="30">
        <v>1403101</v>
      </c>
      <c r="D34" s="30">
        <v>11868</v>
      </c>
      <c r="E34" s="30">
        <v>2863291</v>
      </c>
      <c r="F34" s="30">
        <v>606.11627999999996</v>
      </c>
      <c r="G34" s="30">
        <v>160656.86837000001</v>
      </c>
      <c r="H34" s="30">
        <v>5881888</v>
      </c>
      <c r="I34" s="30">
        <v>3383681</v>
      </c>
      <c r="J34" s="30">
        <v>2438416</v>
      </c>
      <c r="K34" s="30">
        <v>148077.05016119999</v>
      </c>
      <c r="L34" s="84">
        <v>45112.79451</v>
      </c>
      <c r="M34" s="1"/>
      <c r="N34" s="1"/>
      <c r="O34" s="1"/>
      <c r="P34" s="1"/>
      <c r="Q34" s="1"/>
      <c r="R34" s="1"/>
      <c r="S34" s="1"/>
      <c r="T34" s="1"/>
    </row>
    <row r="35" spans="1:20" ht="15.75" customHeight="1">
      <c r="A35" s="1"/>
      <c r="B35" s="15" t="s">
        <v>37</v>
      </c>
      <c r="C35" s="30">
        <v>78004</v>
      </c>
      <c r="D35" s="30">
        <v>4157</v>
      </c>
      <c r="E35" s="30">
        <v>254008</v>
      </c>
      <c r="F35" s="30">
        <v>167.73599999999999</v>
      </c>
      <c r="G35" s="30">
        <v>8358.8027935000009</v>
      </c>
      <c r="H35" s="30">
        <v>4341812</v>
      </c>
      <c r="I35" s="30">
        <v>4896545</v>
      </c>
      <c r="J35" s="30">
        <v>2932229</v>
      </c>
      <c r="K35" s="30">
        <v>254867.21559000001</v>
      </c>
      <c r="L35" s="84">
        <v>31899.510432700001</v>
      </c>
      <c r="M35" s="1"/>
      <c r="N35" s="1"/>
      <c r="O35" s="1"/>
      <c r="P35" s="1"/>
      <c r="Q35" s="1"/>
      <c r="R35" s="1"/>
      <c r="S35" s="1"/>
      <c r="T35" s="1"/>
    </row>
    <row r="36" spans="1:20" ht="15.75" customHeight="1">
      <c r="A36" s="1"/>
      <c r="B36" s="15" t="s">
        <v>38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4875464</v>
      </c>
      <c r="I36" s="30">
        <v>4066963</v>
      </c>
      <c r="J36" s="30">
        <v>2856529</v>
      </c>
      <c r="K36" s="30">
        <v>165000.84299999999</v>
      </c>
      <c r="L36" s="84">
        <v>34781.044719999998</v>
      </c>
      <c r="M36" s="1"/>
      <c r="N36" s="1"/>
      <c r="O36" s="1"/>
      <c r="P36" s="1"/>
      <c r="Q36" s="1"/>
      <c r="R36" s="1"/>
      <c r="S36" s="1"/>
      <c r="T36" s="1"/>
    </row>
    <row r="37" spans="1:20" ht="15.75" customHeight="1">
      <c r="A37" s="1"/>
      <c r="B37" s="15" t="s">
        <v>39</v>
      </c>
      <c r="C37" s="30">
        <v>2823</v>
      </c>
      <c r="D37" s="30">
        <v>167</v>
      </c>
      <c r="E37" s="30">
        <v>7630</v>
      </c>
      <c r="F37" s="30">
        <v>5.5093899999999998</v>
      </c>
      <c r="G37" s="30">
        <v>572.75890570000001</v>
      </c>
      <c r="H37" s="30">
        <v>4085077</v>
      </c>
      <c r="I37" s="30">
        <v>4579092</v>
      </c>
      <c r="J37" s="30">
        <v>2433854</v>
      </c>
      <c r="K37" s="30">
        <v>222061.48709709998</v>
      </c>
      <c r="L37" s="84">
        <v>42489.877213199972</v>
      </c>
      <c r="M37" s="1"/>
      <c r="N37" s="1"/>
      <c r="O37" s="1"/>
      <c r="P37" s="1"/>
      <c r="Q37" s="1"/>
      <c r="R37" s="1"/>
      <c r="S37" s="1"/>
      <c r="T37" s="1"/>
    </row>
    <row r="38" spans="1:20" ht="15.75" customHeight="1">
      <c r="A38" s="1"/>
      <c r="B38" s="15" t="s">
        <v>40</v>
      </c>
      <c r="C38" s="30">
        <v>2309322</v>
      </c>
      <c r="D38" s="30">
        <v>2766</v>
      </c>
      <c r="E38" s="30">
        <v>4102454</v>
      </c>
      <c r="F38" s="30">
        <v>139.5853907</v>
      </c>
      <c r="G38" s="30">
        <v>137696.18806600003</v>
      </c>
      <c r="H38" s="30">
        <v>15708499</v>
      </c>
      <c r="I38" s="30">
        <v>6490271</v>
      </c>
      <c r="J38" s="30">
        <v>8354921</v>
      </c>
      <c r="K38" s="30">
        <v>279568.8176066</v>
      </c>
      <c r="L38" s="84">
        <v>132065.30735070014</v>
      </c>
      <c r="M38" s="1"/>
      <c r="N38" s="1"/>
      <c r="O38" s="1"/>
      <c r="P38" s="1"/>
      <c r="Q38" s="1"/>
      <c r="R38" s="1"/>
      <c r="S38" s="1"/>
      <c r="T38" s="1"/>
    </row>
    <row r="39" spans="1:20" ht="15.75" customHeight="1">
      <c r="A39" s="1"/>
      <c r="B39" s="15" t="s">
        <v>41</v>
      </c>
      <c r="C39" s="30">
        <v>2653709</v>
      </c>
      <c r="D39" s="30">
        <v>10234</v>
      </c>
      <c r="E39" s="30">
        <v>6348341</v>
      </c>
      <c r="F39" s="30">
        <v>304.50832589999999</v>
      </c>
      <c r="G39" s="30">
        <v>231329.0895836</v>
      </c>
      <c r="H39" s="30">
        <v>1077709</v>
      </c>
      <c r="I39" s="30">
        <v>512582</v>
      </c>
      <c r="J39" s="30">
        <v>479004</v>
      </c>
      <c r="K39" s="30">
        <v>21851.735661999999</v>
      </c>
      <c r="L39" s="84">
        <v>7220.4834010000004</v>
      </c>
      <c r="M39" s="1"/>
      <c r="N39" s="1"/>
      <c r="O39" s="1"/>
      <c r="P39" s="1"/>
      <c r="Q39" s="1"/>
      <c r="R39" s="1"/>
      <c r="S39" s="1"/>
      <c r="T39" s="1"/>
    </row>
    <row r="40" spans="1:20" ht="15.75" customHeight="1">
      <c r="A40" s="1"/>
      <c r="B40" s="15" t="s">
        <v>42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3288175</v>
      </c>
      <c r="I40" s="30">
        <v>2598517</v>
      </c>
      <c r="J40" s="30">
        <v>2011656</v>
      </c>
      <c r="K40" s="30">
        <v>113980.77106520001</v>
      </c>
      <c r="L40" s="84">
        <v>33157.237969099995</v>
      </c>
      <c r="M40" s="1"/>
      <c r="N40" s="1"/>
      <c r="O40" s="1"/>
      <c r="P40" s="1"/>
      <c r="Q40" s="1"/>
      <c r="R40" s="1"/>
      <c r="S40" s="1"/>
      <c r="T40" s="1"/>
    </row>
    <row r="41" spans="1:20" ht="15.75" customHeight="1">
      <c r="A41" s="1"/>
      <c r="B41" s="15" t="s">
        <v>43</v>
      </c>
      <c r="C41" s="30">
        <v>32511</v>
      </c>
      <c r="D41" s="30">
        <v>1880</v>
      </c>
      <c r="E41" s="30">
        <v>52342</v>
      </c>
      <c r="F41" s="30">
        <v>76.262</v>
      </c>
      <c r="G41" s="30">
        <v>2083.8206409999998</v>
      </c>
      <c r="H41" s="30">
        <v>1851008</v>
      </c>
      <c r="I41" s="30">
        <v>5050167</v>
      </c>
      <c r="J41" s="30">
        <v>749650</v>
      </c>
      <c r="K41" s="30">
        <v>223798.29221000001</v>
      </c>
      <c r="L41" s="84">
        <v>12266.086660000001</v>
      </c>
      <c r="M41" s="1"/>
      <c r="N41" s="1"/>
      <c r="O41" s="1"/>
      <c r="P41" s="1"/>
      <c r="Q41" s="1"/>
      <c r="R41" s="1"/>
      <c r="S41" s="1"/>
      <c r="T41" s="1"/>
    </row>
    <row r="42" spans="1:20" ht="15.75" customHeight="1">
      <c r="A42" s="1"/>
      <c r="B42" s="15" t="s">
        <v>44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1443171</v>
      </c>
      <c r="I42" s="30">
        <v>752800</v>
      </c>
      <c r="J42" s="30">
        <v>328180</v>
      </c>
      <c r="K42" s="30">
        <v>35545.915026999995</v>
      </c>
      <c r="L42" s="84">
        <v>5267.2920942000001</v>
      </c>
      <c r="M42" s="1"/>
      <c r="N42" s="1"/>
      <c r="O42" s="1"/>
      <c r="P42" s="1"/>
      <c r="Q42" s="1"/>
      <c r="R42" s="1"/>
      <c r="S42" s="1"/>
      <c r="T42" s="1"/>
    </row>
    <row r="43" spans="1:20" ht="15.75" customHeight="1">
      <c r="A43" s="1"/>
      <c r="B43" s="15" t="s">
        <v>45</v>
      </c>
      <c r="C43" s="30">
        <v>873991</v>
      </c>
      <c r="D43" s="30">
        <v>6386</v>
      </c>
      <c r="E43" s="30">
        <v>1371729</v>
      </c>
      <c r="F43" s="30">
        <v>272.5499398</v>
      </c>
      <c r="G43" s="30">
        <v>41911.3937401</v>
      </c>
      <c r="H43" s="30">
        <v>2980026</v>
      </c>
      <c r="I43" s="30">
        <v>1595539</v>
      </c>
      <c r="J43" s="30">
        <v>1734025</v>
      </c>
      <c r="K43" s="30">
        <v>71953.972541099996</v>
      </c>
      <c r="L43" s="84">
        <v>30080.103027800003</v>
      </c>
      <c r="M43" s="1"/>
      <c r="N43" s="1"/>
      <c r="O43" s="1"/>
      <c r="P43" s="1"/>
      <c r="Q43" s="1"/>
      <c r="R43" s="1"/>
      <c r="S43" s="1"/>
      <c r="T43" s="1"/>
    </row>
    <row r="44" spans="1:20" ht="15.75" customHeight="1">
      <c r="A44" s="1"/>
      <c r="B44" s="21" t="s">
        <v>90</v>
      </c>
      <c r="C44" s="49"/>
      <c r="D44" s="49"/>
      <c r="E44" s="49"/>
      <c r="F44" s="49"/>
      <c r="G44" s="49"/>
      <c r="H44" s="49"/>
      <c r="I44" s="49"/>
      <c r="J44" s="49"/>
      <c r="K44" s="49"/>
      <c r="L44" s="49"/>
      <c r="M44" s="1"/>
      <c r="N44" s="1"/>
      <c r="O44" s="1"/>
      <c r="P44" s="1"/>
      <c r="Q44" s="1"/>
      <c r="R44" s="1"/>
      <c r="S44" s="1"/>
      <c r="T44" s="1"/>
    </row>
    <row r="45" spans="1:20" ht="15.75" customHeight="1">
      <c r="A45" s="1"/>
      <c r="B45" s="15" t="s">
        <v>46</v>
      </c>
      <c r="C45" s="30">
        <v>1623460</v>
      </c>
      <c r="D45" s="30">
        <v>1419</v>
      </c>
      <c r="E45" s="30">
        <v>4519110</v>
      </c>
      <c r="F45" s="30">
        <v>110.318</v>
      </c>
      <c r="G45" s="30">
        <v>188265.84911000001</v>
      </c>
      <c r="H45" s="30">
        <v>0</v>
      </c>
      <c r="I45" s="30">
        <v>0</v>
      </c>
      <c r="J45" s="30">
        <v>0</v>
      </c>
      <c r="K45" s="30">
        <v>0</v>
      </c>
      <c r="L45" s="84">
        <v>0</v>
      </c>
      <c r="M45" s="1"/>
      <c r="N45" s="1"/>
      <c r="O45" s="1"/>
      <c r="P45" s="1"/>
      <c r="Q45" s="1"/>
      <c r="R45" s="1"/>
      <c r="S45" s="1"/>
      <c r="T45" s="1"/>
    </row>
    <row r="46" spans="1:20" ht="15.75" customHeight="1">
      <c r="A46" s="1"/>
      <c r="B46" s="15" t="s">
        <v>47</v>
      </c>
      <c r="C46" s="30">
        <v>27040</v>
      </c>
      <c r="D46" s="30">
        <v>1</v>
      </c>
      <c r="E46" s="30">
        <v>9827</v>
      </c>
      <c r="F46" s="30">
        <v>5.0000000000000001E-3</v>
      </c>
      <c r="G46" s="30">
        <v>502.39150719999998</v>
      </c>
      <c r="H46" s="30">
        <v>0</v>
      </c>
      <c r="I46" s="30">
        <v>0</v>
      </c>
      <c r="J46" s="30">
        <v>0</v>
      </c>
      <c r="K46" s="30">
        <v>0</v>
      </c>
      <c r="L46" s="84">
        <v>0</v>
      </c>
      <c r="M46" s="1"/>
      <c r="N46" s="1"/>
      <c r="O46" s="1"/>
      <c r="P46" s="1"/>
      <c r="Q46" s="1"/>
      <c r="R46" s="1"/>
      <c r="S46" s="1"/>
      <c r="T46" s="1"/>
    </row>
    <row r="47" spans="1:20" ht="15.75" customHeight="1">
      <c r="A47" s="1"/>
      <c r="B47" s="15" t="s">
        <v>48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2191</v>
      </c>
      <c r="I47" s="30">
        <v>65</v>
      </c>
      <c r="J47" s="30">
        <v>111</v>
      </c>
      <c r="K47" s="30">
        <v>3.3490000000000002</v>
      </c>
      <c r="L47" s="84">
        <v>4.3563634000000002</v>
      </c>
      <c r="M47" s="1"/>
      <c r="N47" s="1"/>
      <c r="O47" s="1"/>
      <c r="P47" s="1"/>
      <c r="Q47" s="1"/>
      <c r="R47" s="1"/>
      <c r="S47" s="1"/>
      <c r="T47" s="1"/>
    </row>
    <row r="48" spans="1:20" ht="15.75" customHeight="1">
      <c r="A48" s="1"/>
      <c r="B48" s="15" t="s">
        <v>49</v>
      </c>
      <c r="C48" s="30">
        <v>2739475</v>
      </c>
      <c r="D48" s="30">
        <v>11963</v>
      </c>
      <c r="E48" s="30">
        <v>11214716</v>
      </c>
      <c r="F48" s="30">
        <v>665.83900000000006</v>
      </c>
      <c r="G48" s="30">
        <v>315669.00811540062</v>
      </c>
      <c r="H48" s="30">
        <v>1674247</v>
      </c>
      <c r="I48" s="30">
        <v>1068755</v>
      </c>
      <c r="J48" s="30">
        <v>2643172</v>
      </c>
      <c r="K48" s="30">
        <v>53242.973460000001</v>
      </c>
      <c r="L48" s="84">
        <v>50102.763989400002</v>
      </c>
      <c r="M48" s="1"/>
      <c r="N48" s="1"/>
      <c r="O48" s="1"/>
      <c r="P48" s="1"/>
      <c r="Q48" s="1"/>
      <c r="R48" s="1"/>
      <c r="S48" s="1"/>
      <c r="T48" s="1"/>
    </row>
    <row r="49" spans="1:20" ht="15.75" customHeight="1">
      <c r="A49" s="1"/>
      <c r="B49" s="15" t="s">
        <v>50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1429597</v>
      </c>
      <c r="I49" s="30">
        <v>696594</v>
      </c>
      <c r="J49" s="30">
        <v>976677</v>
      </c>
      <c r="K49" s="30">
        <v>21710.915000000001</v>
      </c>
      <c r="L49" s="84">
        <v>9761.28989</v>
      </c>
      <c r="M49" s="1"/>
      <c r="N49" s="1"/>
      <c r="O49" s="1"/>
      <c r="P49" s="1"/>
      <c r="Q49" s="1"/>
      <c r="R49" s="1"/>
      <c r="S49" s="1"/>
      <c r="T49" s="1"/>
    </row>
    <row r="50" spans="1:20" ht="15.75" customHeight="1">
      <c r="A50" s="1"/>
      <c r="B50" s="15" t="s">
        <v>51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131499</v>
      </c>
      <c r="I50" s="30">
        <v>47548</v>
      </c>
      <c r="J50" s="30">
        <v>109007</v>
      </c>
      <c r="K50" s="30">
        <v>2612.1251999999999</v>
      </c>
      <c r="L50" s="84">
        <v>2101.4078300000001</v>
      </c>
      <c r="M50" s="1"/>
      <c r="N50" s="1"/>
      <c r="O50" s="1"/>
      <c r="P50" s="1"/>
      <c r="Q50" s="1"/>
      <c r="R50" s="1"/>
      <c r="S50" s="1"/>
      <c r="T50" s="1"/>
    </row>
    <row r="51" spans="1:20" ht="15.75" customHeight="1">
      <c r="A51" s="1"/>
      <c r="B51" s="15" t="s">
        <v>52</v>
      </c>
      <c r="C51" s="30">
        <v>853452</v>
      </c>
      <c r="D51" s="30">
        <v>1561</v>
      </c>
      <c r="E51" s="30">
        <v>1437961</v>
      </c>
      <c r="F51" s="30">
        <v>111.38115110000001</v>
      </c>
      <c r="G51" s="30">
        <v>50271.714698400152</v>
      </c>
      <c r="H51" s="30">
        <v>482990</v>
      </c>
      <c r="I51" s="30">
        <v>242921</v>
      </c>
      <c r="J51" s="30">
        <v>401146</v>
      </c>
      <c r="K51" s="30">
        <v>13615.354452100002</v>
      </c>
      <c r="L51" s="84">
        <v>8546.8334083999998</v>
      </c>
      <c r="M51" s="1"/>
      <c r="N51" s="1"/>
      <c r="O51" s="1"/>
      <c r="P51" s="1"/>
      <c r="Q51" s="1"/>
      <c r="R51" s="1"/>
      <c r="S51" s="1"/>
      <c r="T51" s="1"/>
    </row>
    <row r="52" spans="1:20" ht="15.75" customHeight="1">
      <c r="A52" s="1" t="s">
        <v>109</v>
      </c>
      <c r="B52" s="15" t="s">
        <v>53</v>
      </c>
      <c r="C52" s="30">
        <v>1408591</v>
      </c>
      <c r="D52" s="30">
        <v>2549</v>
      </c>
      <c r="E52" s="30">
        <v>2754514</v>
      </c>
      <c r="F52" s="30">
        <v>155.24035000000001</v>
      </c>
      <c r="G52" s="30">
        <v>76105.231029999995</v>
      </c>
      <c r="H52" s="30">
        <v>995985</v>
      </c>
      <c r="I52" s="30">
        <v>951034</v>
      </c>
      <c r="J52" s="30">
        <v>1627373</v>
      </c>
      <c r="K52" s="30">
        <v>40828.542589999997</v>
      </c>
      <c r="L52" s="84">
        <v>28333.821779999998</v>
      </c>
      <c r="M52" s="1"/>
      <c r="N52" s="1"/>
      <c r="O52" s="1"/>
      <c r="P52" s="1"/>
      <c r="Q52" s="1"/>
      <c r="R52" s="1"/>
      <c r="S52" s="1"/>
      <c r="T52" s="1"/>
    </row>
    <row r="53" spans="1:20" ht="15.75" customHeight="1">
      <c r="A53" s="1"/>
      <c r="B53" s="21" t="s">
        <v>91</v>
      </c>
      <c r="C53" s="49"/>
      <c r="D53" s="49"/>
      <c r="E53" s="49"/>
      <c r="F53" s="49"/>
      <c r="G53" s="49"/>
      <c r="H53" s="49"/>
      <c r="I53" s="49"/>
      <c r="J53" s="49"/>
      <c r="K53" s="49"/>
      <c r="L53" s="49"/>
      <c r="M53" s="1"/>
      <c r="N53" s="1"/>
      <c r="O53" s="1"/>
      <c r="P53" s="1"/>
      <c r="Q53" s="1"/>
      <c r="R53" s="1"/>
      <c r="S53" s="1"/>
      <c r="T53" s="1"/>
    </row>
    <row r="54" spans="1:20" ht="15.75" customHeight="1">
      <c r="A54" s="1"/>
      <c r="B54" s="15" t="s">
        <v>55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1749278</v>
      </c>
      <c r="I54" s="30">
        <v>0</v>
      </c>
      <c r="J54" s="30">
        <v>385886</v>
      </c>
      <c r="K54" s="30">
        <v>0</v>
      </c>
      <c r="L54" s="84">
        <v>2288.5964524999999</v>
      </c>
      <c r="M54" s="1"/>
      <c r="N54" s="1"/>
      <c r="O54" s="1"/>
      <c r="P54" s="1"/>
      <c r="Q54" s="1"/>
      <c r="R54" s="1"/>
      <c r="S54" s="1"/>
      <c r="T54" s="1"/>
    </row>
    <row r="55" spans="1:20" ht="15.75" customHeight="1">
      <c r="A55" s="1"/>
      <c r="B55" s="15" t="s">
        <v>56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1532460</v>
      </c>
      <c r="I55" s="30">
        <v>337862</v>
      </c>
      <c r="J55" s="30">
        <v>143098</v>
      </c>
      <c r="K55" s="30">
        <v>9749.5202100000006</v>
      </c>
      <c r="L55" s="84">
        <v>1490.3961666</v>
      </c>
      <c r="M55" s="1"/>
      <c r="N55" s="1"/>
      <c r="O55" s="1"/>
      <c r="P55" s="1"/>
      <c r="Q55" s="1"/>
      <c r="R55" s="1"/>
      <c r="S55" s="1"/>
      <c r="T55" s="1"/>
    </row>
    <row r="56" spans="1:20" ht="15.75" customHeight="1">
      <c r="A56" s="1"/>
      <c r="B56" s="15" t="s">
        <v>57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30</v>
      </c>
      <c r="I56" s="30">
        <v>0</v>
      </c>
      <c r="J56" s="30">
        <v>0</v>
      </c>
      <c r="K56" s="30">
        <v>0</v>
      </c>
      <c r="L56" s="84">
        <v>0</v>
      </c>
      <c r="M56" s="1"/>
      <c r="N56" s="1"/>
      <c r="O56" s="1"/>
      <c r="P56" s="1"/>
      <c r="Q56" s="1"/>
      <c r="R56" s="1"/>
      <c r="S56" s="1"/>
      <c r="T56" s="1"/>
    </row>
    <row r="57" spans="1:20" ht="15.75" customHeight="1">
      <c r="A57" s="1"/>
      <c r="B57" s="15" t="s">
        <v>58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84">
        <v>0</v>
      </c>
      <c r="M57" s="1"/>
      <c r="N57" s="1"/>
      <c r="O57" s="1"/>
      <c r="P57" s="1"/>
      <c r="Q57" s="1"/>
      <c r="R57" s="1"/>
      <c r="S57" s="1"/>
      <c r="T57" s="1"/>
    </row>
    <row r="58" spans="1:20" ht="15.75" customHeight="1">
      <c r="A58" s="1"/>
      <c r="B58" s="15" t="s">
        <v>59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65676</v>
      </c>
      <c r="I58" s="30">
        <v>137</v>
      </c>
      <c r="J58" s="30">
        <v>11417</v>
      </c>
      <c r="K58" s="30">
        <v>2.8952499999999999</v>
      </c>
      <c r="L58" s="84">
        <v>69.74911019999999</v>
      </c>
      <c r="M58" s="1"/>
      <c r="N58" s="1"/>
      <c r="O58" s="1"/>
      <c r="P58" s="1"/>
      <c r="Q58" s="1"/>
      <c r="R58" s="1"/>
      <c r="S58" s="1"/>
      <c r="T58" s="1"/>
    </row>
    <row r="59" spans="1:20" ht="15.75" customHeight="1">
      <c r="A59" s="1"/>
      <c r="B59" s="15" t="s">
        <v>60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60025345</v>
      </c>
      <c r="I59" s="30">
        <v>1426896</v>
      </c>
      <c r="J59" s="30">
        <v>2543478</v>
      </c>
      <c r="K59" s="30">
        <v>46915.03989</v>
      </c>
      <c r="L59" s="84">
        <v>22322.1893064</v>
      </c>
      <c r="M59" s="1"/>
      <c r="N59" s="1"/>
      <c r="O59" s="1"/>
      <c r="P59" s="1"/>
      <c r="Q59" s="1"/>
      <c r="R59" s="1"/>
      <c r="S59" s="1"/>
      <c r="T59" s="1"/>
    </row>
    <row r="60" spans="1:20" ht="15.75" customHeight="1">
      <c r="A60" s="1"/>
      <c r="B60" s="21" t="s">
        <v>92</v>
      </c>
      <c r="C60" s="49"/>
      <c r="D60" s="49"/>
      <c r="E60" s="49"/>
      <c r="F60" s="49"/>
      <c r="G60" s="49"/>
      <c r="H60" s="49"/>
      <c r="I60" s="49"/>
      <c r="J60" s="49"/>
      <c r="K60" s="49"/>
      <c r="L60" s="49"/>
      <c r="M60" s="1"/>
      <c r="N60" s="1"/>
      <c r="O60" s="1"/>
      <c r="P60" s="1"/>
      <c r="Q60" s="1"/>
      <c r="R60" s="1"/>
      <c r="S60" s="1"/>
      <c r="T60" s="1"/>
    </row>
    <row r="61" spans="1:20" ht="15.75" customHeight="1">
      <c r="A61" s="1"/>
      <c r="B61" s="15" t="s">
        <v>61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1356954</v>
      </c>
      <c r="I61" s="30">
        <v>536994</v>
      </c>
      <c r="J61" s="30">
        <v>306787</v>
      </c>
      <c r="K61" s="30">
        <v>33845.461169399998</v>
      </c>
      <c r="L61" s="84">
        <v>6265.6920173000117</v>
      </c>
      <c r="M61" s="1"/>
      <c r="N61" s="1"/>
      <c r="O61" s="1"/>
      <c r="P61" s="1"/>
      <c r="Q61" s="1"/>
      <c r="R61" s="1"/>
      <c r="S61" s="1"/>
      <c r="T61" s="1"/>
    </row>
    <row r="62" spans="1:20" ht="15.75" customHeight="1">
      <c r="A62" s="1"/>
      <c r="B62" s="15" t="s">
        <v>62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135101</v>
      </c>
      <c r="I62" s="30">
        <v>82095</v>
      </c>
      <c r="J62" s="30">
        <v>68596</v>
      </c>
      <c r="K62" s="30">
        <v>3975.1849499999998</v>
      </c>
      <c r="L62" s="84">
        <v>1062.747312</v>
      </c>
      <c r="M62" s="1"/>
      <c r="N62" s="1"/>
      <c r="O62" s="1"/>
      <c r="P62" s="1"/>
      <c r="Q62" s="1"/>
      <c r="R62" s="1"/>
      <c r="S62" s="1"/>
      <c r="T62" s="1"/>
    </row>
    <row r="63" spans="1:20" ht="15.75" customHeight="1">
      <c r="A63" s="1"/>
      <c r="B63" s="15" t="s">
        <v>63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2358491</v>
      </c>
      <c r="I63" s="30">
        <v>537267</v>
      </c>
      <c r="J63" s="30">
        <v>61210</v>
      </c>
      <c r="K63" s="30">
        <v>21904.90596</v>
      </c>
      <c r="L63" s="84">
        <v>584.73886909999999</v>
      </c>
      <c r="M63" s="1"/>
      <c r="N63" s="1"/>
      <c r="O63" s="1"/>
      <c r="P63" s="1"/>
      <c r="Q63" s="1"/>
      <c r="R63" s="1"/>
      <c r="S63" s="1"/>
      <c r="T63" s="1"/>
    </row>
    <row r="64" spans="1:20" ht="15.75" customHeight="1">
      <c r="A64" s="1"/>
      <c r="B64" s="15" t="s">
        <v>64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830675</v>
      </c>
      <c r="I64" s="30">
        <v>767203</v>
      </c>
      <c r="J64" s="30">
        <v>134608</v>
      </c>
      <c r="K64" s="30">
        <v>18452.298999999999</v>
      </c>
      <c r="L64" s="84">
        <v>2529.9486724000003</v>
      </c>
      <c r="M64" s="1"/>
      <c r="N64" s="1"/>
      <c r="O64" s="1"/>
      <c r="P64" s="1"/>
      <c r="Q64" s="1"/>
      <c r="R64" s="1"/>
      <c r="S64" s="1"/>
      <c r="T64" s="1"/>
    </row>
    <row r="65" spans="1:20" ht="15.75" customHeight="1">
      <c r="A65" s="1"/>
      <c r="B65" s="15" t="s">
        <v>65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3187688</v>
      </c>
      <c r="I65" s="30">
        <v>422515</v>
      </c>
      <c r="J65" s="30">
        <v>160281</v>
      </c>
      <c r="K65" s="30">
        <v>18302.75403</v>
      </c>
      <c r="L65" s="84">
        <v>1510.0676183999994</v>
      </c>
      <c r="M65" s="1"/>
      <c r="N65" s="1"/>
      <c r="O65" s="1"/>
      <c r="P65" s="1"/>
      <c r="Q65" s="1"/>
      <c r="R65" s="1"/>
      <c r="S65" s="1"/>
      <c r="T65" s="1"/>
    </row>
    <row r="66" spans="1:20" ht="15.75" customHeight="1">
      <c r="A66" s="1"/>
      <c r="B66" s="15" t="s">
        <v>66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1460652</v>
      </c>
      <c r="I66" s="30">
        <v>239455</v>
      </c>
      <c r="J66" s="30">
        <v>67802</v>
      </c>
      <c r="K66" s="30">
        <v>12233.7675</v>
      </c>
      <c r="L66" s="84">
        <v>800.85698849999994</v>
      </c>
      <c r="M66" s="1"/>
      <c r="N66" s="1"/>
      <c r="O66" s="1"/>
      <c r="P66" s="1"/>
      <c r="Q66" s="1"/>
      <c r="R66" s="1"/>
      <c r="S66" s="1"/>
      <c r="T66" s="1"/>
    </row>
    <row r="67" spans="1:20" ht="15.75" customHeight="1">
      <c r="A67" s="1"/>
      <c r="B67" s="15" t="s">
        <v>67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194133</v>
      </c>
      <c r="I67" s="30">
        <v>19945</v>
      </c>
      <c r="J67" s="30">
        <v>17233</v>
      </c>
      <c r="K67" s="30">
        <v>738.82467999999994</v>
      </c>
      <c r="L67" s="84">
        <v>149.08634849999999</v>
      </c>
      <c r="M67" s="1"/>
      <c r="N67" s="1"/>
      <c r="O67" s="1"/>
      <c r="P67" s="1"/>
      <c r="Q67" s="1"/>
      <c r="R67" s="1"/>
      <c r="S67" s="1"/>
      <c r="T67" s="1"/>
    </row>
    <row r="68" spans="1:20" ht="15.75" customHeight="1">
      <c r="A68" s="1"/>
      <c r="B68" s="15" t="s">
        <v>68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70636</v>
      </c>
      <c r="I68" s="30">
        <v>32599</v>
      </c>
      <c r="J68" s="30">
        <v>26310</v>
      </c>
      <c r="K68" s="30">
        <v>1086.3235</v>
      </c>
      <c r="L68" s="84">
        <v>354.24420119999996</v>
      </c>
      <c r="M68" s="1"/>
      <c r="N68" s="1"/>
      <c r="O68" s="1"/>
      <c r="P68" s="1"/>
      <c r="Q68" s="1"/>
      <c r="R68" s="1"/>
      <c r="S68" s="1"/>
      <c r="T68" s="1"/>
    </row>
    <row r="69" spans="1:20" ht="15.75" customHeight="1">
      <c r="A69" s="1"/>
      <c r="B69" s="15" t="s">
        <v>69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5539690</v>
      </c>
      <c r="I69" s="30">
        <v>1473384</v>
      </c>
      <c r="J69" s="30">
        <v>413313</v>
      </c>
      <c r="K69" s="30">
        <v>56215.805919999999</v>
      </c>
      <c r="L69" s="84">
        <v>5316.3790738999996</v>
      </c>
      <c r="M69" s="1"/>
      <c r="N69" s="1"/>
      <c r="O69" s="1"/>
      <c r="P69" s="1"/>
      <c r="Q69" s="1"/>
      <c r="R69" s="1"/>
      <c r="S69" s="1"/>
      <c r="T69" s="1"/>
    </row>
    <row r="70" spans="1:20" ht="15.75" customHeight="1">
      <c r="A70" s="1"/>
      <c r="B70" s="15" t="s">
        <v>70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457819</v>
      </c>
      <c r="I70" s="30">
        <v>123757</v>
      </c>
      <c r="J70" s="30">
        <v>44596</v>
      </c>
      <c r="K70" s="30">
        <v>3674.6983698000004</v>
      </c>
      <c r="L70" s="84">
        <v>482.03058239999979</v>
      </c>
      <c r="M70" s="23"/>
      <c r="N70" s="23"/>
      <c r="O70" s="23"/>
      <c r="P70" s="23"/>
      <c r="Q70" s="23"/>
      <c r="R70" s="23"/>
      <c r="S70" s="23"/>
      <c r="T70" s="23"/>
    </row>
    <row r="71" spans="1:20" ht="15.75" customHeight="1">
      <c r="A71" s="23"/>
      <c r="B71" s="42" t="s">
        <v>71</v>
      </c>
      <c r="C71" s="22">
        <f t="shared" ref="C71:L71" si="0">SUM(C10:C70)</f>
        <v>57830597</v>
      </c>
      <c r="D71" s="22">
        <f t="shared" si="0"/>
        <v>366552</v>
      </c>
      <c r="E71" s="22">
        <f t="shared" si="0"/>
        <v>142898722</v>
      </c>
      <c r="F71" s="22">
        <f t="shared" si="0"/>
        <v>18380.191819299995</v>
      </c>
      <c r="G71" s="22">
        <f t="shared" si="0"/>
        <v>5031906.2843499007</v>
      </c>
      <c r="H71" s="22">
        <f t="shared" si="0"/>
        <v>858710451</v>
      </c>
      <c r="I71" s="22">
        <f t="shared" si="0"/>
        <v>484654669</v>
      </c>
      <c r="J71" s="22">
        <f t="shared" si="0"/>
        <v>340869732</v>
      </c>
      <c r="K71" s="22">
        <f t="shared" si="0"/>
        <v>23617117.110785697</v>
      </c>
      <c r="L71" s="22">
        <f t="shared" si="0"/>
        <v>5427713.7753194068</v>
      </c>
      <c r="M71" s="1"/>
      <c r="N71" s="1"/>
      <c r="O71" s="1"/>
      <c r="P71" s="1"/>
      <c r="Q71" s="1"/>
      <c r="R71" s="1"/>
      <c r="S71" s="1"/>
      <c r="T71" s="1"/>
    </row>
    <row r="72" spans="1:20" ht="15.75" customHeight="1">
      <c r="A72" s="1"/>
      <c r="B72" s="50"/>
      <c r="C72" s="123"/>
      <c r="D72" s="123"/>
      <c r="E72" s="123"/>
      <c r="F72" s="123"/>
      <c r="G72" s="123"/>
      <c r="H72" s="123"/>
      <c r="I72" s="123"/>
      <c r="J72" s="123"/>
      <c r="K72" s="123"/>
      <c r="L72" s="124"/>
      <c r="M72" s="1"/>
      <c r="N72" s="1"/>
      <c r="O72" s="1"/>
      <c r="P72" s="1"/>
      <c r="Q72" s="1"/>
      <c r="R72" s="1"/>
      <c r="S72" s="1"/>
      <c r="T72" s="1"/>
    </row>
    <row r="73" spans="1:20" ht="15.75" customHeight="1">
      <c r="A73" s="1"/>
      <c r="B73" s="54"/>
      <c r="C73" s="123"/>
      <c r="D73" s="123"/>
      <c r="E73" s="123"/>
      <c r="F73" s="123"/>
      <c r="G73" s="123"/>
      <c r="H73" s="123"/>
      <c r="I73" s="123"/>
      <c r="J73" s="123"/>
      <c r="K73" s="123"/>
      <c r="L73" s="124"/>
      <c r="M73" s="1"/>
      <c r="N73" s="1"/>
      <c r="O73" s="1"/>
      <c r="P73" s="1"/>
      <c r="Q73" s="1"/>
      <c r="R73" s="1"/>
      <c r="S73" s="1"/>
      <c r="T73" s="1"/>
    </row>
    <row r="74" spans="1:20" ht="15.75" customHeight="1">
      <c r="A74" s="1"/>
      <c r="B74" s="54"/>
      <c r="C74" s="55"/>
      <c r="D74" s="55"/>
      <c r="E74" s="55"/>
      <c r="F74" s="55"/>
      <c r="G74" s="55"/>
      <c r="H74" s="55"/>
      <c r="I74" s="55"/>
      <c r="J74" s="55"/>
      <c r="K74" s="55"/>
      <c r="L74" s="56"/>
      <c r="M74" s="1"/>
      <c r="N74" s="1"/>
      <c r="O74" s="1"/>
      <c r="P74" s="1"/>
      <c r="Q74" s="1"/>
      <c r="R74" s="1"/>
      <c r="S74" s="1"/>
      <c r="T74" s="1"/>
    </row>
    <row r="75" spans="1:20" ht="15.75" customHeight="1">
      <c r="A75" s="57"/>
      <c r="B75" s="128" t="s">
        <v>94</v>
      </c>
      <c r="C75" s="123"/>
      <c r="D75" s="123"/>
      <c r="E75" s="123"/>
      <c r="F75" s="123"/>
      <c r="G75" s="123"/>
      <c r="H75" s="123"/>
      <c r="I75" s="123"/>
      <c r="J75" s="123"/>
      <c r="K75" s="123"/>
      <c r="L75" s="124"/>
      <c r="M75" s="1"/>
      <c r="N75" s="1"/>
      <c r="O75" s="1"/>
      <c r="P75" s="1"/>
      <c r="Q75" s="1"/>
      <c r="R75" s="1"/>
      <c r="S75" s="1"/>
      <c r="T75" s="1"/>
    </row>
    <row r="76" spans="1:20" ht="15.75" customHeight="1">
      <c r="A76" s="57"/>
      <c r="B76" s="128" t="s">
        <v>95</v>
      </c>
      <c r="C76" s="123"/>
      <c r="D76" s="123"/>
      <c r="E76" s="123"/>
      <c r="F76" s="123"/>
      <c r="G76" s="123"/>
      <c r="H76" s="123"/>
      <c r="I76" s="123"/>
      <c r="J76" s="123"/>
      <c r="K76" s="123"/>
      <c r="L76" s="124"/>
      <c r="M76" s="1"/>
      <c r="N76" s="1"/>
      <c r="O76" s="1"/>
      <c r="P76" s="1"/>
      <c r="Q76" s="1"/>
      <c r="R76" s="1"/>
      <c r="S76" s="1"/>
      <c r="T76" s="1"/>
    </row>
    <row r="77" spans="1:20" ht="15.75" customHeight="1">
      <c r="A77" s="57"/>
      <c r="B77" s="128" t="s">
        <v>96</v>
      </c>
      <c r="C77" s="123"/>
      <c r="D77" s="123"/>
      <c r="E77" s="123"/>
      <c r="F77" s="123"/>
      <c r="G77" s="123"/>
      <c r="H77" s="123"/>
      <c r="I77" s="123"/>
      <c r="J77" s="123"/>
      <c r="K77" s="123"/>
      <c r="L77" s="124"/>
      <c r="M77" s="1"/>
      <c r="N77" s="1"/>
      <c r="O77" s="1"/>
      <c r="P77" s="1"/>
      <c r="Q77" s="1"/>
      <c r="R77" s="1"/>
      <c r="S77" s="1"/>
      <c r="T77" s="1"/>
    </row>
    <row r="78" spans="1:20" ht="15.75" customHeight="1">
      <c r="A78" s="57"/>
      <c r="B78" s="128" t="s">
        <v>97</v>
      </c>
      <c r="C78" s="123"/>
      <c r="D78" s="123"/>
      <c r="E78" s="123"/>
      <c r="F78" s="123"/>
      <c r="G78" s="123"/>
      <c r="H78" s="123"/>
      <c r="I78" s="123"/>
      <c r="J78" s="123"/>
      <c r="K78" s="123"/>
      <c r="L78" s="124"/>
      <c r="M78" s="1"/>
      <c r="N78" s="1"/>
      <c r="O78" s="1"/>
      <c r="P78" s="1"/>
      <c r="Q78" s="1"/>
      <c r="R78" s="1"/>
      <c r="S78" s="1"/>
      <c r="T78" s="1"/>
    </row>
    <row r="79" spans="1:20" ht="15.75" customHeight="1">
      <c r="A79" s="57"/>
      <c r="B79" s="128" t="s">
        <v>116</v>
      </c>
      <c r="C79" s="123"/>
      <c r="D79" s="123"/>
      <c r="E79" s="123"/>
      <c r="F79" s="123"/>
      <c r="G79" s="123"/>
      <c r="H79" s="123"/>
      <c r="I79" s="123"/>
      <c r="J79" s="123"/>
      <c r="K79" s="123"/>
      <c r="L79" s="124"/>
      <c r="M79" s="1"/>
      <c r="N79" s="1"/>
      <c r="O79" s="1"/>
      <c r="P79" s="1"/>
      <c r="Q79" s="1"/>
      <c r="R79" s="1"/>
      <c r="S79" s="1"/>
      <c r="T79" s="1"/>
    </row>
    <row r="80" spans="1:20" ht="15.75" customHeight="1">
      <c r="A80" s="57"/>
      <c r="B80" s="128" t="s">
        <v>117</v>
      </c>
      <c r="C80" s="123"/>
      <c r="D80" s="123"/>
      <c r="E80" s="123"/>
      <c r="F80" s="123"/>
      <c r="G80" s="123"/>
      <c r="H80" s="123"/>
      <c r="I80" s="123"/>
      <c r="J80" s="123"/>
      <c r="K80" s="123"/>
      <c r="L80" s="124"/>
      <c r="M80" s="1"/>
      <c r="N80" s="1"/>
      <c r="O80" s="1"/>
      <c r="P80" s="1"/>
      <c r="Q80" s="1"/>
      <c r="R80" s="1"/>
      <c r="S80" s="1"/>
      <c r="T80" s="1"/>
    </row>
    <row r="81" spans="1:20" ht="15.75" customHeight="1">
      <c r="A81" s="57"/>
      <c r="B81" s="128" t="s">
        <v>118</v>
      </c>
      <c r="C81" s="123"/>
      <c r="D81" s="123"/>
      <c r="E81" s="123"/>
      <c r="F81" s="123"/>
      <c r="G81" s="123"/>
      <c r="H81" s="123"/>
      <c r="I81" s="123"/>
      <c r="J81" s="123"/>
      <c r="K81" s="123"/>
      <c r="L81" s="124"/>
      <c r="M81" s="1"/>
      <c r="N81" s="1"/>
      <c r="O81" s="1"/>
      <c r="P81" s="1"/>
      <c r="Q81" s="1"/>
      <c r="R81" s="1"/>
      <c r="S81" s="1"/>
      <c r="T81" s="1"/>
    </row>
    <row r="82" spans="1:20" ht="15.75" customHeight="1">
      <c r="A82" s="57"/>
      <c r="B82" s="128" t="s">
        <v>119</v>
      </c>
      <c r="C82" s="123"/>
      <c r="D82" s="123"/>
      <c r="E82" s="123"/>
      <c r="F82" s="123"/>
      <c r="G82" s="123"/>
      <c r="H82" s="123"/>
      <c r="I82" s="123"/>
      <c r="J82" s="123"/>
      <c r="K82" s="123"/>
      <c r="L82" s="124"/>
      <c r="M82" s="1"/>
      <c r="N82" s="1"/>
      <c r="O82" s="1"/>
      <c r="P82" s="1"/>
      <c r="Q82" s="1"/>
      <c r="R82" s="1"/>
      <c r="S82" s="1"/>
      <c r="T82" s="1"/>
    </row>
    <row r="83" spans="1:20" ht="15.75" customHeight="1">
      <c r="A83" s="57"/>
      <c r="B83" s="128" t="s">
        <v>120</v>
      </c>
      <c r="C83" s="123"/>
      <c r="D83" s="123"/>
      <c r="E83" s="123"/>
      <c r="F83" s="123"/>
      <c r="G83" s="123"/>
      <c r="H83" s="123"/>
      <c r="I83" s="123"/>
      <c r="J83" s="123"/>
      <c r="K83" s="123"/>
      <c r="L83" s="124"/>
      <c r="M83" s="1"/>
      <c r="N83" s="1"/>
      <c r="O83" s="1"/>
      <c r="P83" s="1"/>
      <c r="Q83" s="1"/>
      <c r="R83" s="1"/>
      <c r="S83" s="1"/>
      <c r="T83" s="1"/>
    </row>
    <row r="84" spans="1:20" ht="15.75" customHeight="1">
      <c r="A84" s="57"/>
      <c r="B84" s="128" t="s">
        <v>121</v>
      </c>
      <c r="C84" s="123"/>
      <c r="D84" s="123"/>
      <c r="E84" s="123"/>
      <c r="F84" s="123"/>
      <c r="G84" s="123"/>
      <c r="H84" s="123"/>
      <c r="I84" s="123"/>
      <c r="J84" s="123"/>
      <c r="K84" s="123"/>
      <c r="L84" s="124"/>
      <c r="M84" s="1"/>
      <c r="N84" s="1"/>
      <c r="O84" s="1"/>
      <c r="P84" s="1"/>
      <c r="Q84" s="1"/>
      <c r="R84" s="1"/>
      <c r="S84" s="1"/>
      <c r="T84" s="1"/>
    </row>
    <row r="85" spans="1:20" ht="15.75" customHeight="1">
      <c r="A85" s="57"/>
      <c r="B85" s="128" t="s">
        <v>122</v>
      </c>
      <c r="C85" s="123"/>
      <c r="D85" s="123"/>
      <c r="E85" s="123"/>
      <c r="F85" s="123"/>
      <c r="G85" s="123"/>
      <c r="H85" s="123"/>
      <c r="I85" s="123"/>
      <c r="J85" s="123"/>
      <c r="K85" s="123"/>
      <c r="L85" s="124"/>
      <c r="M85" s="1"/>
      <c r="N85" s="1"/>
      <c r="O85" s="1"/>
      <c r="P85" s="1"/>
      <c r="Q85" s="1"/>
      <c r="R85" s="1"/>
      <c r="S85" s="1"/>
      <c r="T85" s="1"/>
    </row>
    <row r="86" spans="1:20" ht="15.75" customHeight="1">
      <c r="A86" s="57"/>
      <c r="B86" s="128" t="s">
        <v>123</v>
      </c>
      <c r="C86" s="123"/>
      <c r="D86" s="123"/>
      <c r="E86" s="123"/>
      <c r="F86" s="123"/>
      <c r="G86" s="123"/>
      <c r="H86" s="123"/>
      <c r="I86" s="123"/>
      <c r="J86" s="123"/>
      <c r="K86" s="123"/>
      <c r="L86" s="124"/>
      <c r="M86" s="1"/>
      <c r="N86" s="1"/>
      <c r="O86" s="1"/>
      <c r="P86" s="1"/>
      <c r="Q86" s="1"/>
      <c r="R86" s="1"/>
      <c r="S86" s="1"/>
      <c r="T86" s="1"/>
    </row>
    <row r="87" spans="1:20" ht="15.75" customHeight="1">
      <c r="A87" s="57"/>
      <c r="B87" s="128" t="s">
        <v>124</v>
      </c>
      <c r="C87" s="123"/>
      <c r="D87" s="123"/>
      <c r="E87" s="123"/>
      <c r="F87" s="123"/>
      <c r="G87" s="123"/>
      <c r="H87" s="123"/>
      <c r="I87" s="123"/>
      <c r="J87" s="123"/>
      <c r="K87" s="123"/>
      <c r="L87" s="124"/>
      <c r="M87" s="1"/>
      <c r="N87" s="1"/>
      <c r="O87" s="1"/>
      <c r="P87" s="1"/>
      <c r="Q87" s="1"/>
      <c r="R87" s="1"/>
      <c r="S87" s="1"/>
      <c r="T87" s="1"/>
    </row>
    <row r="88" spans="1:20" ht="15.75" customHeight="1">
      <c r="A88" s="57"/>
      <c r="B88" s="128" t="s">
        <v>125</v>
      </c>
      <c r="C88" s="123"/>
      <c r="D88" s="123"/>
      <c r="E88" s="123"/>
      <c r="F88" s="123"/>
      <c r="G88" s="123"/>
      <c r="H88" s="123"/>
      <c r="I88" s="123"/>
      <c r="J88" s="123"/>
      <c r="K88" s="123"/>
      <c r="L88" s="124"/>
      <c r="M88" s="1"/>
      <c r="N88" s="1"/>
      <c r="O88" s="1"/>
      <c r="P88" s="1"/>
      <c r="Q88" s="1"/>
      <c r="R88" s="1"/>
      <c r="S88" s="1"/>
      <c r="T88" s="1"/>
    </row>
    <row r="89" spans="1:20" ht="15.75" customHeight="1">
      <c r="A89" s="57"/>
      <c r="B89" s="128" t="s">
        <v>126</v>
      </c>
      <c r="C89" s="123"/>
      <c r="D89" s="123"/>
      <c r="E89" s="123"/>
      <c r="F89" s="123"/>
      <c r="G89" s="123"/>
      <c r="H89" s="123"/>
      <c r="I89" s="123"/>
      <c r="J89" s="123"/>
      <c r="K89" s="123"/>
      <c r="L89" s="124"/>
      <c r="M89" s="1"/>
      <c r="N89" s="1"/>
      <c r="O89" s="1"/>
      <c r="P89" s="1"/>
      <c r="Q89" s="1"/>
      <c r="R89" s="1"/>
      <c r="S89" s="1"/>
      <c r="T89" s="1"/>
    </row>
    <row r="90" spans="1:20" ht="15.75" customHeight="1">
      <c r="A90" s="57"/>
      <c r="B90" s="128" t="s">
        <v>127</v>
      </c>
      <c r="C90" s="123"/>
      <c r="D90" s="123"/>
      <c r="E90" s="123"/>
      <c r="F90" s="123"/>
      <c r="G90" s="123"/>
      <c r="H90" s="123"/>
      <c r="I90" s="123"/>
      <c r="J90" s="123"/>
      <c r="K90" s="123"/>
      <c r="L90" s="124"/>
      <c r="M90" s="1"/>
      <c r="N90" s="1"/>
      <c r="O90" s="1"/>
      <c r="P90" s="1"/>
      <c r="Q90" s="1"/>
      <c r="R90" s="1"/>
      <c r="S90" s="1"/>
      <c r="T90" s="1"/>
    </row>
    <row r="91" spans="1:20" ht="15.75" customHeight="1">
      <c r="A91" s="1"/>
      <c r="B91" s="1"/>
      <c r="C91" s="1"/>
      <c r="D91" s="1"/>
      <c r="E91" s="1"/>
      <c r="F91" s="1"/>
      <c r="G91" s="25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  <row r="1000" spans="1:2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</row>
    <row r="1001" spans="1:20" ht="1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</row>
  </sheetData>
  <mergeCells count="18">
    <mergeCell ref="B90:L90"/>
    <mergeCell ref="B78:L78"/>
    <mergeCell ref="B79:L79"/>
    <mergeCell ref="B80:L80"/>
    <mergeCell ref="B81:L81"/>
    <mergeCell ref="B82:L82"/>
    <mergeCell ref="B83:L83"/>
    <mergeCell ref="B84:L84"/>
    <mergeCell ref="B85:L85"/>
    <mergeCell ref="B86:L86"/>
    <mergeCell ref="B87:L87"/>
    <mergeCell ref="B88:L88"/>
    <mergeCell ref="B89:L89"/>
    <mergeCell ref="B76:L76"/>
    <mergeCell ref="B77:L77"/>
    <mergeCell ref="C72:L72"/>
    <mergeCell ref="C73:L73"/>
    <mergeCell ref="B75:L75"/>
  </mergeCells>
  <pageMargins left="0.7" right="0.7" top="0.75" bottom="0.75" header="0" footer="0"/>
  <pageSetup orientation="portrait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1001"/>
  <sheetViews>
    <sheetView zoomScale="83" workbookViewId="0">
      <pane xSplit="2" ySplit="6" topLeftCell="C13" activePane="bottomRight" state="frozen"/>
      <selection pane="topRight" activeCell="C1" sqref="C1"/>
      <selection pane="bottomLeft" activeCell="A7" sqref="A7"/>
      <selection pane="bottomRight" activeCell="L1" sqref="L1:L1048576"/>
    </sheetView>
  </sheetViews>
  <sheetFormatPr defaultColWidth="14.44140625" defaultRowHeight="15" customHeight="1"/>
  <cols>
    <col min="1" max="1" width="10.44140625" customWidth="1"/>
    <col min="2" max="2" width="37.6640625" customWidth="1"/>
    <col min="3" max="3" width="11.6640625" customWidth="1"/>
    <col min="4" max="7" width="11.44140625" customWidth="1"/>
    <col min="8" max="8" width="11.6640625" customWidth="1"/>
    <col min="9" max="12" width="11.44140625" customWidth="1"/>
    <col min="13" max="13" width="12.33203125" customWidth="1"/>
    <col min="14" max="20" width="9.109375" customWidth="1"/>
  </cols>
  <sheetData>
    <row r="1" spans="1:20" ht="14.4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4.4">
      <c r="A2" s="1" t="s">
        <v>138</v>
      </c>
      <c r="B2" s="45" t="s">
        <v>139</v>
      </c>
      <c r="C2" s="3" t="s">
        <v>142</v>
      </c>
      <c r="D2" s="3" t="s">
        <v>143</v>
      </c>
      <c r="E2" s="3" t="s">
        <v>144</v>
      </c>
      <c r="F2" s="3" t="s">
        <v>145</v>
      </c>
      <c r="G2" s="3" t="s">
        <v>146</v>
      </c>
      <c r="H2" s="3" t="s">
        <v>147</v>
      </c>
      <c r="I2" s="3" t="s">
        <v>148</v>
      </c>
      <c r="J2" s="3" t="s">
        <v>149</v>
      </c>
      <c r="K2" s="3" t="s">
        <v>150</v>
      </c>
      <c r="L2" s="69" t="s">
        <v>151</v>
      </c>
      <c r="M2" s="1"/>
      <c r="N2" s="1"/>
      <c r="O2" s="1"/>
      <c r="P2" s="1"/>
      <c r="Q2" s="1"/>
      <c r="R2" s="1"/>
      <c r="S2" s="1"/>
      <c r="T2" s="1"/>
    </row>
    <row r="3" spans="1:20" ht="14.4">
      <c r="A3" s="1"/>
      <c r="B3" s="45" t="s">
        <v>130</v>
      </c>
      <c r="C3" s="3"/>
      <c r="D3" s="3"/>
      <c r="E3" s="3"/>
      <c r="F3" s="3"/>
      <c r="G3" s="3"/>
      <c r="H3" s="3"/>
      <c r="I3" s="3"/>
      <c r="J3" s="3"/>
      <c r="K3" s="3"/>
      <c r="L3" s="69"/>
      <c r="M3" s="1"/>
      <c r="N3" s="1"/>
      <c r="O3" s="1"/>
      <c r="P3" s="1"/>
      <c r="Q3" s="1"/>
      <c r="R3" s="1"/>
      <c r="S3" s="1"/>
      <c r="T3" s="1"/>
    </row>
    <row r="4" spans="1:20" ht="30.75" customHeight="1">
      <c r="A4" s="1"/>
      <c r="B4" s="46" t="s">
        <v>2</v>
      </c>
      <c r="C4" s="45" t="s">
        <v>4</v>
      </c>
      <c r="D4" s="3"/>
      <c r="E4" s="3"/>
      <c r="F4" s="3"/>
      <c r="G4" s="4"/>
      <c r="H4" s="45" t="s">
        <v>5</v>
      </c>
      <c r="I4" s="3"/>
      <c r="J4" s="3"/>
      <c r="K4" s="3"/>
      <c r="L4" s="69"/>
      <c r="M4" s="1"/>
      <c r="N4" s="1"/>
      <c r="O4" s="1"/>
      <c r="P4" s="1"/>
      <c r="Q4" s="1"/>
      <c r="R4" s="1"/>
      <c r="S4" s="1"/>
      <c r="T4" s="1"/>
    </row>
    <row r="5" spans="1:20" ht="51" customHeight="1">
      <c r="A5" s="1"/>
      <c r="B5" s="8"/>
      <c r="C5" s="5" t="s">
        <v>152</v>
      </c>
      <c r="D5" s="7" t="s">
        <v>153</v>
      </c>
      <c r="E5" s="4" t="s">
        <v>154</v>
      </c>
      <c r="F5" s="9" t="s">
        <v>155</v>
      </c>
      <c r="G5" s="4" t="s">
        <v>156</v>
      </c>
      <c r="H5" s="5" t="s">
        <v>157</v>
      </c>
      <c r="I5" s="7" t="s">
        <v>158</v>
      </c>
      <c r="J5" s="4" t="s">
        <v>159</v>
      </c>
      <c r="K5" s="9" t="s">
        <v>160</v>
      </c>
      <c r="L5" s="69" t="s">
        <v>161</v>
      </c>
      <c r="M5" s="1"/>
      <c r="N5" s="1"/>
      <c r="O5" s="1"/>
      <c r="P5" s="1"/>
      <c r="Q5" s="1"/>
      <c r="R5" s="1"/>
      <c r="S5" s="1"/>
      <c r="T5" s="1"/>
    </row>
    <row r="6" spans="1:20" ht="14.4">
      <c r="A6" s="1"/>
      <c r="B6" s="8"/>
      <c r="C6" s="10"/>
      <c r="D6" s="38" t="s">
        <v>6</v>
      </c>
      <c r="E6" s="38" t="s">
        <v>115</v>
      </c>
      <c r="F6" s="39" t="s">
        <v>6</v>
      </c>
      <c r="G6" s="39" t="s">
        <v>115</v>
      </c>
      <c r="H6" s="10"/>
      <c r="I6" s="38" t="s">
        <v>6</v>
      </c>
      <c r="J6" s="38" t="s">
        <v>115</v>
      </c>
      <c r="K6" s="40" t="s">
        <v>6</v>
      </c>
      <c r="L6" s="93" t="s">
        <v>115</v>
      </c>
      <c r="M6" s="1"/>
      <c r="N6" s="1"/>
      <c r="O6" s="1"/>
      <c r="P6" s="1"/>
      <c r="Q6" s="1"/>
      <c r="R6" s="1"/>
      <c r="S6" s="1"/>
      <c r="T6" s="1"/>
    </row>
    <row r="7" spans="1:20" ht="14.4">
      <c r="A7" s="1"/>
      <c r="B7" s="10"/>
      <c r="C7" s="38">
        <v>7</v>
      </c>
      <c r="D7" s="38">
        <v>8</v>
      </c>
      <c r="E7" s="38">
        <v>9</v>
      </c>
      <c r="F7" s="38">
        <v>10</v>
      </c>
      <c r="G7" s="38">
        <v>11</v>
      </c>
      <c r="H7" s="38">
        <v>12</v>
      </c>
      <c r="I7" s="38">
        <v>13</v>
      </c>
      <c r="J7" s="38">
        <v>14</v>
      </c>
      <c r="K7" s="38">
        <v>15</v>
      </c>
      <c r="L7" s="95">
        <v>16</v>
      </c>
      <c r="M7" s="1"/>
      <c r="N7" s="1"/>
      <c r="O7" s="1"/>
      <c r="P7" s="1"/>
      <c r="Q7" s="1"/>
      <c r="R7" s="1"/>
      <c r="S7" s="1"/>
      <c r="T7" s="1"/>
    </row>
    <row r="8" spans="1:20" ht="14.4">
      <c r="A8" s="1"/>
      <c r="B8" s="34" t="s">
        <v>87</v>
      </c>
      <c r="C8" s="3"/>
      <c r="D8" s="3"/>
      <c r="E8" s="3"/>
      <c r="F8" s="3"/>
      <c r="G8" s="3"/>
      <c r="H8" s="3"/>
      <c r="I8" s="3"/>
      <c r="J8" s="3"/>
      <c r="K8" s="3"/>
      <c r="L8" s="69"/>
      <c r="M8" s="1"/>
      <c r="N8" s="1"/>
      <c r="O8" s="1"/>
      <c r="P8" s="1"/>
      <c r="Q8" s="1"/>
      <c r="R8" s="1"/>
      <c r="S8" s="1"/>
      <c r="T8" s="1"/>
    </row>
    <row r="9" spans="1:20" ht="14.4">
      <c r="A9" s="1"/>
      <c r="B9" s="34" t="s">
        <v>88</v>
      </c>
      <c r="C9" s="3"/>
      <c r="D9" s="3"/>
      <c r="E9" s="3"/>
      <c r="F9" s="3"/>
      <c r="G9" s="3"/>
      <c r="H9" s="3"/>
      <c r="I9" s="3"/>
      <c r="J9" s="3"/>
      <c r="K9" s="3"/>
      <c r="L9" s="69"/>
      <c r="M9" s="1"/>
      <c r="N9" s="25"/>
      <c r="O9" s="1"/>
      <c r="P9" s="25"/>
      <c r="Q9" s="1"/>
      <c r="R9" s="1"/>
      <c r="S9" s="1"/>
      <c r="T9" s="1"/>
    </row>
    <row r="10" spans="1:20" ht="14.4">
      <c r="A10" s="1"/>
      <c r="B10" s="15" t="s">
        <v>9</v>
      </c>
      <c r="C10" s="30">
        <v>489879</v>
      </c>
      <c r="D10" s="30">
        <v>7593</v>
      </c>
      <c r="E10" s="30">
        <v>1014150</v>
      </c>
      <c r="F10" s="30">
        <v>335.48700000000002</v>
      </c>
      <c r="G10" s="30">
        <v>26353.5097006</v>
      </c>
      <c r="H10" s="30">
        <v>60872108</v>
      </c>
      <c r="I10" s="30">
        <v>25572882</v>
      </c>
      <c r="J10" s="30">
        <v>16384183</v>
      </c>
      <c r="K10" s="30">
        <v>1124934.97994</v>
      </c>
      <c r="L10" s="84">
        <v>232842.21469510003</v>
      </c>
      <c r="M10" s="1"/>
      <c r="N10" s="25"/>
      <c r="O10" s="1"/>
      <c r="P10" s="25"/>
      <c r="Q10" s="1"/>
      <c r="R10" s="1"/>
      <c r="S10" s="1"/>
      <c r="T10" s="1"/>
    </row>
    <row r="11" spans="1:20" ht="14.4">
      <c r="A11" s="1"/>
      <c r="B11" s="15" t="s">
        <v>10</v>
      </c>
      <c r="C11" s="30">
        <v>170058</v>
      </c>
      <c r="D11" s="30">
        <v>9831</v>
      </c>
      <c r="E11" s="30">
        <v>361611</v>
      </c>
      <c r="F11" s="30">
        <v>551.61495980000007</v>
      </c>
      <c r="G11" s="30">
        <v>8187.5465781999992</v>
      </c>
      <c r="H11" s="30">
        <v>39325494</v>
      </c>
      <c r="I11" s="30">
        <v>17265494</v>
      </c>
      <c r="J11" s="30">
        <v>10225186</v>
      </c>
      <c r="K11" s="30">
        <v>649105.10672019992</v>
      </c>
      <c r="L11" s="84">
        <v>125730.27801889999</v>
      </c>
      <c r="M11" s="18"/>
      <c r="N11" s="25"/>
      <c r="O11" s="18"/>
      <c r="P11" s="25"/>
      <c r="Q11" s="18"/>
      <c r="R11" s="18"/>
      <c r="S11" s="18"/>
      <c r="T11" s="18"/>
    </row>
    <row r="12" spans="1:20" ht="14.4">
      <c r="A12" s="18"/>
      <c r="B12" s="15" t="s">
        <v>11</v>
      </c>
      <c r="C12" s="30">
        <v>77</v>
      </c>
      <c r="D12" s="30">
        <v>0</v>
      </c>
      <c r="E12" s="30">
        <v>53</v>
      </c>
      <c r="F12" s="30">
        <v>0</v>
      </c>
      <c r="G12" s="30">
        <v>1.0519700000000001</v>
      </c>
      <c r="H12" s="30">
        <v>8351667</v>
      </c>
      <c r="I12" s="30">
        <v>6230747</v>
      </c>
      <c r="J12" s="30">
        <v>4519580</v>
      </c>
      <c r="K12" s="30">
        <v>253375.8869398</v>
      </c>
      <c r="L12" s="84">
        <v>52909.975796300001</v>
      </c>
      <c r="M12" s="1"/>
      <c r="N12" s="25"/>
      <c r="O12" s="1"/>
      <c r="P12" s="25"/>
      <c r="Q12" s="1"/>
      <c r="R12" s="1"/>
      <c r="S12" s="1"/>
      <c r="T12" s="1"/>
    </row>
    <row r="13" spans="1:20" ht="14.4">
      <c r="A13" s="1"/>
      <c r="B13" s="15" t="s">
        <v>12</v>
      </c>
      <c r="C13" s="30">
        <v>716309</v>
      </c>
      <c r="D13" s="30">
        <v>44345</v>
      </c>
      <c r="E13" s="30">
        <v>863347</v>
      </c>
      <c r="F13" s="30">
        <v>2107.1612031</v>
      </c>
      <c r="G13" s="30">
        <v>20970.057268500001</v>
      </c>
      <c r="H13" s="30">
        <v>37094961</v>
      </c>
      <c r="I13" s="30">
        <v>29528074</v>
      </c>
      <c r="J13" s="30">
        <v>18046403</v>
      </c>
      <c r="K13" s="30">
        <v>1272504.0738855</v>
      </c>
      <c r="L13" s="84">
        <v>246590.25608919997</v>
      </c>
      <c r="M13" s="1"/>
      <c r="N13" s="25"/>
      <c r="O13" s="1"/>
      <c r="P13" s="25"/>
      <c r="Q13" s="1"/>
      <c r="R13" s="1"/>
      <c r="S13" s="1"/>
      <c r="T13" s="1"/>
    </row>
    <row r="14" spans="1:20" ht="14.4">
      <c r="A14" s="1"/>
      <c r="B14" s="15" t="s">
        <v>13</v>
      </c>
      <c r="C14" s="30">
        <v>57555</v>
      </c>
      <c r="D14" s="30">
        <v>0</v>
      </c>
      <c r="E14" s="30">
        <v>82</v>
      </c>
      <c r="F14" s="30">
        <v>0</v>
      </c>
      <c r="G14" s="30">
        <v>2.0074819000000002</v>
      </c>
      <c r="H14" s="30">
        <v>25341130</v>
      </c>
      <c r="I14" s="30">
        <v>10418744</v>
      </c>
      <c r="J14" s="30">
        <v>6039522</v>
      </c>
      <c r="K14" s="30">
        <v>454906.69057999999</v>
      </c>
      <c r="L14" s="84">
        <v>89516.599830000006</v>
      </c>
      <c r="M14" s="1"/>
      <c r="N14" s="25"/>
      <c r="O14" s="1"/>
      <c r="P14" s="25"/>
      <c r="Q14" s="1"/>
      <c r="R14" s="1"/>
      <c r="S14" s="1"/>
      <c r="T14" s="1"/>
    </row>
    <row r="15" spans="1:20" ht="14.4">
      <c r="A15" s="1"/>
      <c r="B15" s="15" t="s">
        <v>15</v>
      </c>
      <c r="C15" s="30">
        <v>103354</v>
      </c>
      <c r="D15" s="30">
        <v>2674</v>
      </c>
      <c r="E15" s="30">
        <v>151125</v>
      </c>
      <c r="F15" s="30">
        <v>170.00622000000001</v>
      </c>
      <c r="G15" s="30">
        <v>3654.8608899999999</v>
      </c>
      <c r="H15" s="30">
        <v>22579439</v>
      </c>
      <c r="I15" s="30">
        <v>19578830</v>
      </c>
      <c r="J15" s="30">
        <v>10946018</v>
      </c>
      <c r="K15" s="30">
        <v>878662.64782750001</v>
      </c>
      <c r="L15" s="84">
        <v>144529.51881559999</v>
      </c>
      <c r="M15" s="1"/>
      <c r="N15" s="25"/>
      <c r="O15" s="1"/>
      <c r="P15" s="25"/>
      <c r="Q15" s="1"/>
      <c r="R15" s="1"/>
      <c r="S15" s="1"/>
      <c r="T15" s="1"/>
    </row>
    <row r="16" spans="1:20" ht="14.4">
      <c r="A16" s="1"/>
      <c r="B16" s="15" t="s">
        <v>16</v>
      </c>
      <c r="C16" s="30">
        <v>60484</v>
      </c>
      <c r="D16" s="30">
        <v>481</v>
      </c>
      <c r="E16" s="30">
        <v>74054</v>
      </c>
      <c r="F16" s="30">
        <v>20.103000000000002</v>
      </c>
      <c r="G16" s="30">
        <v>1382.2860599999999</v>
      </c>
      <c r="H16" s="30">
        <v>18476318</v>
      </c>
      <c r="I16" s="30">
        <v>11660982</v>
      </c>
      <c r="J16" s="30">
        <v>5022420</v>
      </c>
      <c r="K16" s="30">
        <v>490364.62699999998</v>
      </c>
      <c r="L16" s="84">
        <v>70969.200930000006</v>
      </c>
      <c r="M16" s="1"/>
      <c r="N16" s="25"/>
      <c r="O16" s="1"/>
      <c r="P16" s="25"/>
      <c r="Q16" s="1"/>
      <c r="R16" s="1"/>
      <c r="S16" s="1"/>
      <c r="T16" s="1"/>
    </row>
    <row r="17" spans="1:20" ht="14.4">
      <c r="A17" s="1"/>
      <c r="B17" s="15" t="s">
        <v>18</v>
      </c>
      <c r="C17" s="30">
        <v>0</v>
      </c>
      <c r="D17" s="30">
        <v>0</v>
      </c>
      <c r="E17" s="30">
        <v>0</v>
      </c>
      <c r="F17" s="30">
        <v>0</v>
      </c>
      <c r="G17" s="30">
        <v>0</v>
      </c>
      <c r="H17" s="30">
        <v>2944410</v>
      </c>
      <c r="I17" s="30">
        <v>1412464</v>
      </c>
      <c r="J17" s="30">
        <v>912457</v>
      </c>
      <c r="K17" s="30">
        <v>60362.968000000001</v>
      </c>
      <c r="L17" s="84">
        <v>13733.913439200001</v>
      </c>
      <c r="M17" s="1"/>
      <c r="N17" s="25"/>
      <c r="O17" s="1"/>
      <c r="P17" s="25"/>
      <c r="Q17" s="1"/>
      <c r="R17" s="1"/>
      <c r="S17" s="1"/>
      <c r="T17" s="1"/>
    </row>
    <row r="18" spans="1:20" ht="14.4">
      <c r="A18" s="1"/>
      <c r="B18" s="15" t="s">
        <v>19</v>
      </c>
      <c r="C18" s="30">
        <v>360889</v>
      </c>
      <c r="D18" s="30">
        <v>3231</v>
      </c>
      <c r="E18" s="30">
        <v>529411</v>
      </c>
      <c r="F18" s="30">
        <v>92.486067199999994</v>
      </c>
      <c r="G18" s="30">
        <v>12341.459463200003</v>
      </c>
      <c r="H18" s="30">
        <v>42057418</v>
      </c>
      <c r="I18" s="30">
        <v>29505152</v>
      </c>
      <c r="J18" s="30">
        <v>17182044</v>
      </c>
      <c r="K18" s="30">
        <v>1403059.0975857999</v>
      </c>
      <c r="L18" s="84">
        <v>268130.48865249997</v>
      </c>
      <c r="M18" s="1"/>
      <c r="N18" s="25"/>
      <c r="O18" s="1"/>
      <c r="P18" s="25"/>
      <c r="Q18" s="1"/>
      <c r="R18" s="1"/>
      <c r="S18" s="1"/>
      <c r="T18" s="1"/>
    </row>
    <row r="19" spans="1:20" ht="14.4">
      <c r="A19" s="1"/>
      <c r="B19" s="15" t="s">
        <v>21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9274062</v>
      </c>
      <c r="I19" s="30">
        <v>5752025</v>
      </c>
      <c r="J19" s="30">
        <v>3583170</v>
      </c>
      <c r="K19" s="30">
        <v>241750.02636650001</v>
      </c>
      <c r="L19" s="84">
        <v>49008.621330000002</v>
      </c>
      <c r="M19" s="1"/>
      <c r="N19" s="25"/>
      <c r="O19" s="1"/>
      <c r="P19" s="25"/>
      <c r="Q19" s="1"/>
      <c r="R19" s="1"/>
      <c r="S19" s="1"/>
      <c r="T19" s="1"/>
    </row>
    <row r="20" spans="1:20" ht="14.4">
      <c r="A20" s="1"/>
      <c r="B20" s="15" t="s">
        <v>22</v>
      </c>
      <c r="C20" s="30">
        <v>457281</v>
      </c>
      <c r="D20" s="30">
        <v>10060</v>
      </c>
      <c r="E20" s="30">
        <v>752949</v>
      </c>
      <c r="F20" s="30">
        <v>483.28211899999997</v>
      </c>
      <c r="G20" s="30">
        <v>19277.878687299999</v>
      </c>
      <c r="H20" s="30">
        <v>43647290</v>
      </c>
      <c r="I20" s="30">
        <v>37646593</v>
      </c>
      <c r="J20" s="30">
        <v>19812661</v>
      </c>
      <c r="K20" s="30">
        <v>1267284.5213154999</v>
      </c>
      <c r="L20" s="84">
        <v>273440.10960151331</v>
      </c>
      <c r="M20" s="1"/>
      <c r="N20" s="25"/>
      <c r="O20" s="1"/>
      <c r="P20" s="25"/>
      <c r="Q20" s="1"/>
      <c r="R20" s="1"/>
      <c r="S20" s="1"/>
      <c r="T20" s="1"/>
    </row>
    <row r="21" spans="1:20" ht="15.75" customHeight="1">
      <c r="A21" s="1"/>
      <c r="B21" s="15" t="s">
        <v>24</v>
      </c>
      <c r="C21" s="30">
        <v>36534</v>
      </c>
      <c r="D21" s="30">
        <v>426</v>
      </c>
      <c r="E21" s="30">
        <v>97178</v>
      </c>
      <c r="F21" s="30">
        <v>22.675000000000001</v>
      </c>
      <c r="G21" s="30">
        <v>2488.0646146000122</v>
      </c>
      <c r="H21" s="30">
        <v>12919227</v>
      </c>
      <c r="I21" s="30">
        <v>6843931</v>
      </c>
      <c r="J21" s="30">
        <v>4548757</v>
      </c>
      <c r="K21" s="30">
        <v>324579.31544550002</v>
      </c>
      <c r="L21" s="84">
        <v>70882.910445399903</v>
      </c>
      <c r="M21" s="1"/>
      <c r="N21" s="25"/>
      <c r="O21" s="1"/>
      <c r="P21" s="25"/>
      <c r="Q21" s="1"/>
      <c r="R21" s="1"/>
      <c r="S21" s="1"/>
      <c r="T21" s="1"/>
    </row>
    <row r="22" spans="1:20" ht="15.75" customHeight="1">
      <c r="A22" s="1"/>
      <c r="B22" s="15" t="s">
        <v>25</v>
      </c>
      <c r="C22" s="30">
        <v>11008947</v>
      </c>
      <c r="D22" s="30">
        <v>84190</v>
      </c>
      <c r="E22" s="30">
        <v>29940318</v>
      </c>
      <c r="F22" s="30">
        <v>3249.7827318000009</v>
      </c>
      <c r="G22" s="30">
        <v>991544.55690680014</v>
      </c>
      <c r="H22" s="30">
        <v>288910959</v>
      </c>
      <c r="I22" s="30">
        <v>167229727</v>
      </c>
      <c r="J22" s="30">
        <v>103799486</v>
      </c>
      <c r="K22" s="30">
        <v>8705004.3143854998</v>
      </c>
      <c r="L22" s="84">
        <v>1560268.7016799999</v>
      </c>
      <c r="M22" s="1"/>
      <c r="N22" s="25"/>
      <c r="O22" s="1"/>
      <c r="P22" s="25"/>
      <c r="Q22" s="1"/>
      <c r="R22" s="1"/>
      <c r="S22" s="1"/>
      <c r="T22" s="1"/>
    </row>
    <row r="23" spans="1:20" ht="15.75" customHeight="1">
      <c r="A23" s="1"/>
      <c r="B23" s="21" t="s">
        <v>89</v>
      </c>
      <c r="C23" s="49"/>
      <c r="D23" s="49"/>
      <c r="E23" s="49"/>
      <c r="F23" s="49"/>
      <c r="G23" s="49"/>
      <c r="H23" s="49"/>
      <c r="I23" s="49"/>
      <c r="J23" s="49"/>
      <c r="K23" s="49"/>
      <c r="L23" s="49"/>
      <c r="M23" s="1"/>
      <c r="N23" s="25"/>
      <c r="O23" s="1"/>
      <c r="P23" s="25"/>
      <c r="Q23" s="1"/>
      <c r="R23" s="1"/>
      <c r="S23" s="1"/>
      <c r="T23" s="1"/>
    </row>
    <row r="24" spans="1:20" ht="15.75" customHeight="1">
      <c r="A24" s="1"/>
      <c r="B24" s="15" t="s">
        <v>26</v>
      </c>
      <c r="C24" s="30">
        <v>6873311</v>
      </c>
      <c r="D24" s="30">
        <v>27568</v>
      </c>
      <c r="E24" s="30">
        <v>12975524</v>
      </c>
      <c r="F24" s="30">
        <v>1396.9481132999999</v>
      </c>
      <c r="G24" s="30">
        <v>426003.91597999999</v>
      </c>
      <c r="H24" s="30">
        <v>22609381</v>
      </c>
      <c r="I24" s="30">
        <v>20529440</v>
      </c>
      <c r="J24" s="30">
        <v>20851158</v>
      </c>
      <c r="K24" s="30">
        <v>1171210.9372656001</v>
      </c>
      <c r="L24" s="84">
        <v>384915.50201969995</v>
      </c>
      <c r="M24" s="1"/>
      <c r="N24" s="25"/>
      <c r="O24" s="1"/>
      <c r="P24" s="25"/>
      <c r="Q24" s="1"/>
      <c r="R24" s="1"/>
      <c r="S24" s="1"/>
      <c r="T24" s="1"/>
    </row>
    <row r="25" spans="1:20" ht="15.75" customHeight="1">
      <c r="A25" s="1"/>
      <c r="B25" s="15" t="s">
        <v>27</v>
      </c>
      <c r="C25" s="30">
        <v>0</v>
      </c>
      <c r="D25" s="30">
        <v>0</v>
      </c>
      <c r="E25" s="30">
        <v>0</v>
      </c>
      <c r="F25" s="30">
        <v>0</v>
      </c>
      <c r="G25" s="30">
        <v>0</v>
      </c>
      <c r="H25" s="30">
        <v>4009744</v>
      </c>
      <c r="I25" s="30">
        <v>2314371</v>
      </c>
      <c r="J25" s="30">
        <v>1081295</v>
      </c>
      <c r="K25" s="30">
        <v>95575.78512</v>
      </c>
      <c r="L25" s="84">
        <v>18654.024273400002</v>
      </c>
      <c r="M25" s="1"/>
      <c r="N25" s="25"/>
      <c r="O25" s="1"/>
      <c r="P25" s="25"/>
      <c r="Q25" s="1"/>
      <c r="R25" s="1"/>
      <c r="S25" s="1"/>
      <c r="T25" s="1"/>
    </row>
    <row r="26" spans="1:20" ht="15.75" customHeight="1">
      <c r="A26" s="1"/>
      <c r="B26" s="15" t="s">
        <v>28</v>
      </c>
      <c r="C26" s="30">
        <v>0</v>
      </c>
      <c r="D26" s="30">
        <v>0</v>
      </c>
      <c r="E26" s="30">
        <v>0</v>
      </c>
      <c r="F26" s="30">
        <v>0</v>
      </c>
      <c r="G26" s="30">
        <v>0</v>
      </c>
      <c r="H26" s="30">
        <v>729061</v>
      </c>
      <c r="I26" s="30">
        <v>410359</v>
      </c>
      <c r="J26" s="30">
        <v>260553</v>
      </c>
      <c r="K26" s="30">
        <v>17665.864321500001</v>
      </c>
      <c r="L26" s="84">
        <v>3846.7593586000003</v>
      </c>
      <c r="M26" s="1"/>
      <c r="N26" s="25"/>
      <c r="O26" s="1"/>
      <c r="P26" s="25"/>
      <c r="Q26" s="1"/>
      <c r="R26" s="1"/>
      <c r="S26" s="1"/>
      <c r="T26" s="1"/>
    </row>
    <row r="27" spans="1:20" ht="15.75" customHeight="1">
      <c r="A27" s="1"/>
      <c r="B27" s="15" t="s">
        <v>29</v>
      </c>
      <c r="C27" s="30">
        <v>4868</v>
      </c>
      <c r="D27" s="30">
        <v>35</v>
      </c>
      <c r="E27" s="30">
        <v>8831</v>
      </c>
      <c r="F27" s="30">
        <v>1.474</v>
      </c>
      <c r="G27" s="30">
        <v>263.88642279999999</v>
      </c>
      <c r="H27" s="30">
        <v>2089214</v>
      </c>
      <c r="I27" s="30">
        <v>2229396</v>
      </c>
      <c r="J27" s="30">
        <v>1231837</v>
      </c>
      <c r="K27" s="30">
        <v>107953.42893920001</v>
      </c>
      <c r="L27" s="84">
        <v>18027.610671800001</v>
      </c>
      <c r="M27" s="1"/>
      <c r="N27" s="25"/>
      <c r="O27" s="1"/>
      <c r="P27" s="25"/>
      <c r="Q27" s="1"/>
      <c r="R27" s="1"/>
      <c r="S27" s="1"/>
      <c r="T27" s="1"/>
    </row>
    <row r="28" spans="1:20" ht="15.75" customHeight="1">
      <c r="A28" s="1"/>
      <c r="B28" s="15" t="s">
        <v>30</v>
      </c>
      <c r="C28" s="30">
        <v>6367</v>
      </c>
      <c r="D28" s="30">
        <v>426</v>
      </c>
      <c r="E28" s="30">
        <v>17078</v>
      </c>
      <c r="F28" s="30">
        <v>25.454499999999999</v>
      </c>
      <c r="G28" s="30">
        <v>432.52654999999999</v>
      </c>
      <c r="H28" s="30">
        <v>775895</v>
      </c>
      <c r="I28" s="30">
        <v>378170</v>
      </c>
      <c r="J28" s="30">
        <v>425330</v>
      </c>
      <c r="K28" s="30">
        <v>21125.365320000001</v>
      </c>
      <c r="L28" s="84">
        <v>11163.036040000001</v>
      </c>
      <c r="M28" s="1"/>
      <c r="N28" s="25"/>
      <c r="O28" s="1"/>
      <c r="P28" s="25"/>
      <c r="Q28" s="1"/>
      <c r="R28" s="1"/>
      <c r="S28" s="1"/>
      <c r="T28" s="1"/>
    </row>
    <row r="29" spans="1:20" ht="15.75" customHeight="1">
      <c r="A29" s="1"/>
      <c r="B29" s="15" t="s">
        <v>31</v>
      </c>
      <c r="C29" s="30">
        <v>5982</v>
      </c>
      <c r="D29" s="30">
        <v>547</v>
      </c>
      <c r="E29" s="30">
        <v>17563</v>
      </c>
      <c r="F29" s="30">
        <v>7.2877044999999994</v>
      </c>
      <c r="G29" s="30">
        <v>359.71566460000003</v>
      </c>
      <c r="H29" s="30">
        <v>508571</v>
      </c>
      <c r="I29" s="30">
        <v>467109</v>
      </c>
      <c r="J29" s="30">
        <v>274906</v>
      </c>
      <c r="K29" s="30">
        <v>15593.269043400001</v>
      </c>
      <c r="L29" s="84">
        <v>4074.1895253999996</v>
      </c>
      <c r="M29" s="1"/>
      <c r="N29" s="25"/>
      <c r="O29" s="1"/>
      <c r="P29" s="25"/>
      <c r="Q29" s="1"/>
      <c r="R29" s="1"/>
      <c r="S29" s="1"/>
      <c r="T29" s="1"/>
    </row>
    <row r="30" spans="1:20" ht="15.75" customHeight="1">
      <c r="A30" s="1"/>
      <c r="B30" s="15" t="s">
        <v>32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8077136</v>
      </c>
      <c r="I30" s="30">
        <v>6994396</v>
      </c>
      <c r="J30" s="30">
        <v>5200920</v>
      </c>
      <c r="K30" s="30">
        <v>337997.54950000002</v>
      </c>
      <c r="L30" s="84">
        <v>81066.566099999996</v>
      </c>
      <c r="M30" s="1"/>
      <c r="N30" s="25"/>
      <c r="O30" s="1"/>
      <c r="P30" s="25"/>
      <c r="Q30" s="1"/>
      <c r="R30" s="1"/>
      <c r="S30" s="1"/>
      <c r="T30" s="1"/>
    </row>
    <row r="31" spans="1:20" ht="15.75" customHeight="1">
      <c r="A31" s="1"/>
      <c r="B31" s="15" t="s">
        <v>33</v>
      </c>
      <c r="C31" s="30">
        <v>14979028</v>
      </c>
      <c r="D31" s="30">
        <v>125575</v>
      </c>
      <c r="E31" s="30">
        <v>42309613</v>
      </c>
      <c r="F31" s="30">
        <v>7823.1095814999999</v>
      </c>
      <c r="G31" s="30">
        <v>1572299.5496053</v>
      </c>
      <c r="H31" s="30">
        <v>33824692</v>
      </c>
      <c r="I31" s="30">
        <v>31843379</v>
      </c>
      <c r="J31" s="30">
        <v>37901480</v>
      </c>
      <c r="K31" s="30">
        <v>1759111.2144971003</v>
      </c>
      <c r="L31" s="84">
        <v>698985.41545670014</v>
      </c>
      <c r="M31" s="1"/>
      <c r="N31" s="25"/>
      <c r="O31" s="1"/>
      <c r="P31" s="25"/>
      <c r="Q31" s="1"/>
      <c r="R31" s="1"/>
      <c r="S31" s="1"/>
      <c r="T31" s="1"/>
    </row>
    <row r="32" spans="1:20" ht="15.75" customHeight="1">
      <c r="A32" s="1"/>
      <c r="B32" s="15" t="s">
        <v>34</v>
      </c>
      <c r="C32" s="30">
        <v>9272833</v>
      </c>
      <c r="D32" s="30">
        <v>26578</v>
      </c>
      <c r="E32" s="30">
        <v>23345692</v>
      </c>
      <c r="F32" s="30">
        <v>1329.32512</v>
      </c>
      <c r="G32" s="30">
        <v>746679.61520999996</v>
      </c>
      <c r="H32" s="30">
        <v>47399007</v>
      </c>
      <c r="I32" s="30">
        <v>23575555</v>
      </c>
      <c r="J32" s="30">
        <v>26794622</v>
      </c>
      <c r="K32" s="30">
        <v>1330060.0205699999</v>
      </c>
      <c r="L32" s="84">
        <v>514080.43641999998</v>
      </c>
      <c r="M32" s="1"/>
      <c r="N32" s="25"/>
      <c r="O32" s="1"/>
      <c r="P32" s="25"/>
      <c r="Q32" s="1"/>
      <c r="R32" s="1"/>
      <c r="S32" s="1"/>
      <c r="T32" s="1"/>
    </row>
    <row r="33" spans="1:20" ht="15.75" customHeight="1">
      <c r="A33" s="1"/>
      <c r="B33" s="15" t="s">
        <v>35</v>
      </c>
      <c r="C33" s="30">
        <v>14014</v>
      </c>
      <c r="D33" s="30">
        <v>0</v>
      </c>
      <c r="E33" s="30">
        <v>61225</v>
      </c>
      <c r="F33" s="30">
        <v>0</v>
      </c>
      <c r="G33" s="30">
        <v>1607.6858488999999</v>
      </c>
      <c r="H33" s="30">
        <v>2432013</v>
      </c>
      <c r="I33" s="30">
        <v>1974014</v>
      </c>
      <c r="J33" s="30">
        <v>1501902</v>
      </c>
      <c r="K33" s="30">
        <v>76630.553209999998</v>
      </c>
      <c r="L33" s="84">
        <v>19109.5377615</v>
      </c>
      <c r="M33" s="1"/>
      <c r="N33" s="25"/>
      <c r="O33" s="1"/>
      <c r="P33" s="25"/>
      <c r="Q33" s="1"/>
      <c r="R33" s="1"/>
      <c r="S33" s="1"/>
      <c r="T33" s="1"/>
    </row>
    <row r="34" spans="1:20" ht="15.75" customHeight="1">
      <c r="A34" s="1"/>
      <c r="B34" s="15" t="s">
        <v>36</v>
      </c>
      <c r="C34" s="30">
        <v>1430766</v>
      </c>
      <c r="D34" s="30">
        <v>13104</v>
      </c>
      <c r="E34" s="30">
        <v>3155167</v>
      </c>
      <c r="F34" s="30">
        <v>668.84276999999997</v>
      </c>
      <c r="G34" s="30">
        <v>197777.06938999999</v>
      </c>
      <c r="H34" s="30">
        <v>6032048</v>
      </c>
      <c r="I34" s="30">
        <v>3663506</v>
      </c>
      <c r="J34" s="30">
        <v>2629807</v>
      </c>
      <c r="K34" s="30">
        <v>160450.4648094</v>
      </c>
      <c r="L34" s="84">
        <v>48572.31697</v>
      </c>
      <c r="M34" s="1"/>
      <c r="N34" s="25"/>
      <c r="O34" s="1"/>
      <c r="P34" s="25"/>
      <c r="Q34" s="1"/>
      <c r="R34" s="1"/>
      <c r="S34" s="1"/>
      <c r="T34" s="1"/>
    </row>
    <row r="35" spans="1:20" ht="15.75" customHeight="1">
      <c r="A35" s="1"/>
      <c r="B35" s="15" t="s">
        <v>37</v>
      </c>
      <c r="C35" s="30">
        <v>77914</v>
      </c>
      <c r="D35" s="30">
        <v>5106</v>
      </c>
      <c r="E35" s="30">
        <v>262891</v>
      </c>
      <c r="F35" s="30">
        <v>211.798</v>
      </c>
      <c r="G35" s="30">
        <v>9552.9980109999997</v>
      </c>
      <c r="H35" s="30">
        <v>4375805</v>
      </c>
      <c r="I35" s="30">
        <v>5520129</v>
      </c>
      <c r="J35" s="30">
        <v>3101554</v>
      </c>
      <c r="K35" s="30">
        <v>305340.78256000002</v>
      </c>
      <c r="L35" s="84">
        <v>35619.440086999995</v>
      </c>
      <c r="M35" s="1"/>
      <c r="N35" s="25"/>
      <c r="O35" s="1"/>
      <c r="P35" s="25"/>
      <c r="Q35" s="1"/>
      <c r="R35" s="1"/>
      <c r="S35" s="1"/>
      <c r="T35" s="1"/>
    </row>
    <row r="36" spans="1:20" ht="15.75" customHeight="1">
      <c r="A36" s="1"/>
      <c r="B36" s="15" t="s">
        <v>38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4930134</v>
      </c>
      <c r="I36" s="30">
        <v>4143155</v>
      </c>
      <c r="J36" s="30">
        <v>2985238</v>
      </c>
      <c r="K36" s="30">
        <v>166308.37208</v>
      </c>
      <c r="L36" s="84">
        <v>35129.733310000003</v>
      </c>
      <c r="M36" s="1"/>
      <c r="N36" s="25"/>
      <c r="O36" s="1"/>
      <c r="P36" s="25"/>
      <c r="Q36" s="1"/>
      <c r="R36" s="1"/>
      <c r="S36" s="1"/>
      <c r="T36" s="1"/>
    </row>
    <row r="37" spans="1:20" ht="15.75" customHeight="1">
      <c r="A37" s="1"/>
      <c r="B37" s="15" t="s">
        <v>39</v>
      </c>
      <c r="C37" s="30">
        <v>2745</v>
      </c>
      <c r="D37" s="30">
        <v>136</v>
      </c>
      <c r="E37" s="30">
        <v>8002</v>
      </c>
      <c r="F37" s="30">
        <v>5.51844</v>
      </c>
      <c r="G37" s="30">
        <v>629.51770840000006</v>
      </c>
      <c r="H37" s="30">
        <v>4127735</v>
      </c>
      <c r="I37" s="30">
        <v>4808258</v>
      </c>
      <c r="J37" s="30">
        <v>2596332</v>
      </c>
      <c r="K37" s="30">
        <v>227990.77377970002</v>
      </c>
      <c r="L37" s="84">
        <v>43885.123566200091</v>
      </c>
      <c r="M37" s="1"/>
      <c r="N37" s="25"/>
      <c r="O37" s="1"/>
      <c r="P37" s="25"/>
      <c r="Q37" s="1"/>
      <c r="R37" s="1"/>
      <c r="S37" s="1"/>
      <c r="T37" s="1"/>
    </row>
    <row r="38" spans="1:20" ht="15.75" customHeight="1">
      <c r="A38" s="1"/>
      <c r="B38" s="15" t="s">
        <v>40</v>
      </c>
      <c r="C38" s="30">
        <v>2314940</v>
      </c>
      <c r="D38" s="30">
        <v>5634</v>
      </c>
      <c r="E38" s="30">
        <v>4270539</v>
      </c>
      <c r="F38" s="30">
        <v>279.50536790000001</v>
      </c>
      <c r="G38" s="30">
        <v>143714.73028279998</v>
      </c>
      <c r="H38" s="30">
        <v>15931912</v>
      </c>
      <c r="I38" s="30">
        <v>7080398</v>
      </c>
      <c r="J38" s="30">
        <v>8941249</v>
      </c>
      <c r="K38" s="30">
        <v>304306.9287544</v>
      </c>
      <c r="L38" s="84">
        <v>138013.13056490009</v>
      </c>
      <c r="M38" s="1"/>
      <c r="N38" s="25"/>
      <c r="O38" s="1"/>
      <c r="P38" s="25"/>
      <c r="Q38" s="1"/>
      <c r="R38" s="1"/>
      <c r="S38" s="1"/>
      <c r="T38" s="1"/>
    </row>
    <row r="39" spans="1:20" ht="15.75" customHeight="1">
      <c r="A39" s="1"/>
      <c r="B39" s="15" t="s">
        <v>41</v>
      </c>
      <c r="C39" s="30">
        <v>2713931</v>
      </c>
      <c r="D39" s="30">
        <v>40783</v>
      </c>
      <c r="E39" s="30">
        <v>6815065</v>
      </c>
      <c r="F39" s="30">
        <v>1365.7741066999999</v>
      </c>
      <c r="G39" s="30">
        <v>248441.18182299999</v>
      </c>
      <c r="H39" s="30">
        <v>1099461</v>
      </c>
      <c r="I39" s="30">
        <v>558258</v>
      </c>
      <c r="J39" s="30">
        <v>516500</v>
      </c>
      <c r="K39" s="30">
        <v>24123.671188</v>
      </c>
      <c r="L39" s="84">
        <v>7652.7423159999998</v>
      </c>
      <c r="M39" s="1"/>
      <c r="N39" s="25"/>
      <c r="O39" s="1"/>
      <c r="P39" s="25"/>
      <c r="Q39" s="1"/>
      <c r="R39" s="1"/>
      <c r="S39" s="1"/>
      <c r="T39" s="1"/>
    </row>
    <row r="40" spans="1:20" ht="15.75" customHeight="1">
      <c r="A40" s="1"/>
      <c r="B40" s="15" t="s">
        <v>42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3322291</v>
      </c>
      <c r="I40" s="30">
        <v>2630525</v>
      </c>
      <c r="J40" s="30">
        <v>2071756</v>
      </c>
      <c r="K40" s="30">
        <v>113080.6444667</v>
      </c>
      <c r="L40" s="84">
        <v>32806.551992100001</v>
      </c>
      <c r="M40" s="1"/>
      <c r="N40" s="25"/>
      <c r="O40" s="1"/>
      <c r="P40" s="25"/>
      <c r="Q40" s="1"/>
      <c r="R40" s="1"/>
      <c r="S40" s="1"/>
      <c r="T40" s="1"/>
    </row>
    <row r="41" spans="1:20" ht="15.75" customHeight="1">
      <c r="A41" s="1"/>
      <c r="B41" s="15" t="s">
        <v>43</v>
      </c>
      <c r="C41" s="30">
        <v>32649</v>
      </c>
      <c r="D41" s="30">
        <v>2065</v>
      </c>
      <c r="E41" s="30">
        <v>57134</v>
      </c>
      <c r="F41" s="30">
        <v>84.278000000000006</v>
      </c>
      <c r="G41" s="30">
        <v>2267.5439969999998</v>
      </c>
      <c r="H41" s="30">
        <v>1864822</v>
      </c>
      <c r="I41" s="30">
        <v>5217319</v>
      </c>
      <c r="J41" s="30">
        <v>794868</v>
      </c>
      <c r="K41" s="30">
        <v>227004.06625999999</v>
      </c>
      <c r="L41" s="84">
        <v>12658.241211799997</v>
      </c>
      <c r="M41" s="1"/>
      <c r="N41" s="25"/>
      <c r="O41" s="1"/>
      <c r="P41" s="25"/>
      <c r="Q41" s="1"/>
      <c r="R41" s="1"/>
      <c r="S41" s="1"/>
      <c r="T41" s="1"/>
    </row>
    <row r="42" spans="1:20" ht="15.75" customHeight="1">
      <c r="A42" s="1"/>
      <c r="B42" s="15" t="s">
        <v>44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1462076</v>
      </c>
      <c r="I42" s="30">
        <v>804327</v>
      </c>
      <c r="J42" s="30">
        <v>347472</v>
      </c>
      <c r="K42" s="30">
        <v>37931.414367500001</v>
      </c>
      <c r="L42" s="84">
        <v>5413.1612954000011</v>
      </c>
      <c r="M42" s="1"/>
      <c r="N42" s="25"/>
      <c r="O42" s="1"/>
      <c r="P42" s="25"/>
      <c r="Q42" s="1"/>
      <c r="R42" s="1"/>
      <c r="S42" s="1"/>
      <c r="T42" s="1"/>
    </row>
    <row r="43" spans="1:20" ht="15.75" customHeight="1">
      <c r="A43" s="1"/>
      <c r="B43" s="15" t="s">
        <v>45</v>
      </c>
      <c r="C43" s="30">
        <v>816208</v>
      </c>
      <c r="D43" s="30">
        <v>7152</v>
      </c>
      <c r="E43" s="30">
        <v>1512646</v>
      </c>
      <c r="F43" s="30">
        <v>303.13854170000002</v>
      </c>
      <c r="G43" s="30">
        <v>48773.159058000005</v>
      </c>
      <c r="H43" s="30">
        <v>3028279</v>
      </c>
      <c r="I43" s="30">
        <v>1711135</v>
      </c>
      <c r="J43" s="30">
        <v>1851631</v>
      </c>
      <c r="K43" s="30">
        <v>77530.155459999994</v>
      </c>
      <c r="L43" s="84">
        <v>31841.58368</v>
      </c>
      <c r="M43" s="1"/>
      <c r="N43" s="25"/>
      <c r="O43" s="1"/>
      <c r="P43" s="25"/>
      <c r="Q43" s="1"/>
      <c r="R43" s="1"/>
      <c r="S43" s="1"/>
      <c r="T43" s="1"/>
    </row>
    <row r="44" spans="1:20" ht="15.75" customHeight="1">
      <c r="A44" s="1"/>
      <c r="B44" s="21" t="s">
        <v>90</v>
      </c>
      <c r="C44" s="49"/>
      <c r="D44" s="49"/>
      <c r="E44" s="49"/>
      <c r="F44" s="49"/>
      <c r="G44" s="49"/>
      <c r="H44" s="49"/>
      <c r="I44" s="49"/>
      <c r="J44" s="49"/>
      <c r="K44" s="49"/>
      <c r="L44" s="49"/>
      <c r="M44" s="1"/>
      <c r="N44" s="25"/>
      <c r="O44" s="1"/>
      <c r="P44" s="25"/>
      <c r="Q44" s="1"/>
      <c r="R44" s="1"/>
      <c r="S44" s="1"/>
      <c r="T44" s="1"/>
    </row>
    <row r="45" spans="1:20" ht="15.75" customHeight="1">
      <c r="A45" s="1"/>
      <c r="B45" s="15" t="s">
        <v>46</v>
      </c>
      <c r="C45" s="30">
        <v>1613316</v>
      </c>
      <c r="D45" s="30">
        <v>1505</v>
      </c>
      <c r="E45" s="30">
        <v>4606785</v>
      </c>
      <c r="F45" s="30">
        <v>115.42400000000001</v>
      </c>
      <c r="G45" s="30">
        <v>199391.84606000001</v>
      </c>
      <c r="H45" s="30">
        <v>0</v>
      </c>
      <c r="I45" s="30">
        <v>0</v>
      </c>
      <c r="J45" s="30">
        <v>0</v>
      </c>
      <c r="K45" s="30">
        <v>0</v>
      </c>
      <c r="L45" s="84">
        <v>0</v>
      </c>
      <c r="M45" s="1"/>
      <c r="N45" s="25"/>
      <c r="O45" s="1"/>
      <c r="P45" s="25"/>
      <c r="Q45" s="1"/>
      <c r="R45" s="1"/>
      <c r="S45" s="1"/>
      <c r="T45" s="1"/>
    </row>
    <row r="46" spans="1:20" ht="15.75" customHeight="1">
      <c r="A46" s="1"/>
      <c r="B46" s="15" t="s">
        <v>47</v>
      </c>
      <c r="C46" s="30">
        <v>26739</v>
      </c>
      <c r="D46" s="30">
        <v>2</v>
      </c>
      <c r="E46" s="30">
        <v>13014</v>
      </c>
      <c r="F46" s="30">
        <v>0.01</v>
      </c>
      <c r="G46" s="30">
        <v>475.64815449999998</v>
      </c>
      <c r="H46" s="30">
        <v>0</v>
      </c>
      <c r="I46" s="30">
        <v>0</v>
      </c>
      <c r="J46" s="30">
        <v>0</v>
      </c>
      <c r="K46" s="30">
        <v>0</v>
      </c>
      <c r="L46" s="84">
        <v>0</v>
      </c>
      <c r="M46" s="1"/>
      <c r="N46" s="25"/>
      <c r="O46" s="1"/>
      <c r="P46" s="25"/>
      <c r="Q46" s="1"/>
      <c r="R46" s="1"/>
      <c r="S46" s="1"/>
      <c r="T46" s="1"/>
    </row>
    <row r="47" spans="1:20" ht="15.75" customHeight="1">
      <c r="A47" s="1"/>
      <c r="B47" s="15" t="s">
        <v>48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2191</v>
      </c>
      <c r="I47" s="30">
        <v>65</v>
      </c>
      <c r="J47" s="30">
        <v>111</v>
      </c>
      <c r="K47" s="30">
        <v>3.3490000000000002</v>
      </c>
      <c r="L47" s="84">
        <v>4.3563634000000002</v>
      </c>
      <c r="M47" s="1"/>
      <c r="N47" s="25"/>
      <c r="O47" s="1"/>
      <c r="P47" s="25"/>
      <c r="Q47" s="1"/>
      <c r="R47" s="1"/>
      <c r="S47" s="1"/>
      <c r="T47" s="1"/>
    </row>
    <row r="48" spans="1:20" ht="15.75" customHeight="1">
      <c r="A48" s="1"/>
      <c r="B48" s="15" t="s">
        <v>49</v>
      </c>
      <c r="C48" s="30">
        <v>2739129</v>
      </c>
      <c r="D48" s="30">
        <v>13302</v>
      </c>
      <c r="E48" s="30">
        <v>11458950</v>
      </c>
      <c r="F48" s="30">
        <v>735.69600000000003</v>
      </c>
      <c r="G48" s="30">
        <v>294256.05254559993</v>
      </c>
      <c r="H48" s="30">
        <v>1672612</v>
      </c>
      <c r="I48" s="30">
        <v>1074879</v>
      </c>
      <c r="J48" s="30">
        <v>2399710</v>
      </c>
      <c r="K48" s="30">
        <v>52036.196040000003</v>
      </c>
      <c r="L48" s="84">
        <v>43338.0077733</v>
      </c>
      <c r="M48" s="1"/>
      <c r="N48" s="25"/>
      <c r="O48" s="1"/>
      <c r="P48" s="25"/>
      <c r="Q48" s="1"/>
      <c r="R48" s="1"/>
      <c r="S48" s="1"/>
      <c r="T48" s="1"/>
    </row>
    <row r="49" spans="1:20" ht="15.75" customHeight="1">
      <c r="A49" s="1"/>
      <c r="B49" s="15" t="s">
        <v>50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1435265</v>
      </c>
      <c r="I49" s="30">
        <v>723357</v>
      </c>
      <c r="J49" s="30">
        <v>1020983</v>
      </c>
      <c r="K49" s="30">
        <v>22209.047340000001</v>
      </c>
      <c r="L49" s="84">
        <v>9991.3909199999998</v>
      </c>
      <c r="M49" s="1"/>
      <c r="N49" s="25"/>
      <c r="O49" s="1"/>
      <c r="P49" s="25"/>
      <c r="Q49" s="1"/>
      <c r="R49" s="1"/>
      <c r="S49" s="1"/>
      <c r="T49" s="1"/>
    </row>
    <row r="50" spans="1:20" ht="15.75" customHeight="1">
      <c r="A50" s="1"/>
      <c r="B50" s="15" t="s">
        <v>51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124470</v>
      </c>
      <c r="I50" s="30">
        <v>48799</v>
      </c>
      <c r="J50" s="30">
        <v>112369</v>
      </c>
      <c r="K50" s="30">
        <v>2618.6653500000002</v>
      </c>
      <c r="L50" s="84">
        <v>2103.4918200000002</v>
      </c>
      <c r="M50" s="1"/>
      <c r="N50" s="25"/>
      <c r="O50" s="1"/>
      <c r="P50" s="25"/>
      <c r="Q50" s="1"/>
      <c r="R50" s="1"/>
      <c r="S50" s="1"/>
      <c r="T50" s="1"/>
    </row>
    <row r="51" spans="1:20" ht="15.75" customHeight="1">
      <c r="A51" s="1"/>
      <c r="B51" s="15" t="s">
        <v>52</v>
      </c>
      <c r="C51" s="30">
        <v>872333</v>
      </c>
      <c r="D51" s="30">
        <v>1746</v>
      </c>
      <c r="E51" s="30">
        <v>1507891</v>
      </c>
      <c r="F51" s="30">
        <v>130.28616539999999</v>
      </c>
      <c r="G51" s="30">
        <v>57093.584905900003</v>
      </c>
      <c r="H51" s="30">
        <v>483403</v>
      </c>
      <c r="I51" s="30">
        <v>246268</v>
      </c>
      <c r="J51" s="30">
        <v>395167</v>
      </c>
      <c r="K51" s="30">
        <v>13759.128778299999</v>
      </c>
      <c r="L51" s="84">
        <v>8215.7984020000004</v>
      </c>
      <c r="M51" s="1"/>
      <c r="N51" s="25"/>
      <c r="O51" s="1"/>
      <c r="P51" s="25"/>
      <c r="Q51" s="1"/>
      <c r="R51" s="1"/>
      <c r="S51" s="1"/>
      <c r="T51" s="1"/>
    </row>
    <row r="52" spans="1:20" ht="15.75" customHeight="1">
      <c r="A52" s="1" t="s">
        <v>109</v>
      </c>
      <c r="B52" s="15" t="s">
        <v>53</v>
      </c>
      <c r="C52" s="30">
        <v>1435772</v>
      </c>
      <c r="D52" s="30">
        <v>2957</v>
      </c>
      <c r="E52" s="30">
        <v>2871327</v>
      </c>
      <c r="F52" s="30">
        <v>184.46238</v>
      </c>
      <c r="G52" s="30">
        <v>77743.373609999995</v>
      </c>
      <c r="H52" s="30">
        <v>1006194</v>
      </c>
      <c r="I52" s="30">
        <v>984127</v>
      </c>
      <c r="J52" s="30">
        <v>1687904</v>
      </c>
      <c r="K52" s="30">
        <v>41211.425360000001</v>
      </c>
      <c r="L52" s="84">
        <v>28072.455129999998</v>
      </c>
      <c r="M52" s="1"/>
      <c r="N52" s="25"/>
      <c r="O52" s="1"/>
      <c r="P52" s="25"/>
      <c r="Q52" s="1"/>
      <c r="R52" s="1"/>
      <c r="S52" s="1"/>
      <c r="T52" s="1"/>
    </row>
    <row r="53" spans="1:20" ht="15.75" customHeight="1">
      <c r="A53" s="1"/>
      <c r="B53" s="21" t="s">
        <v>91</v>
      </c>
      <c r="C53" s="49"/>
      <c r="D53" s="49"/>
      <c r="E53" s="49"/>
      <c r="F53" s="49"/>
      <c r="G53" s="49"/>
      <c r="H53" s="49"/>
      <c r="I53" s="49"/>
      <c r="J53" s="49"/>
      <c r="K53" s="49"/>
      <c r="L53" s="49"/>
      <c r="M53" s="1"/>
      <c r="N53" s="25"/>
      <c r="O53" s="1"/>
      <c r="P53" s="25"/>
      <c r="Q53" s="1"/>
      <c r="R53" s="1"/>
      <c r="S53" s="1"/>
      <c r="T53" s="1"/>
    </row>
    <row r="54" spans="1:20" ht="15.75" customHeight="1">
      <c r="A54" s="1"/>
      <c r="B54" s="15" t="s">
        <v>55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2006282</v>
      </c>
      <c r="I54" s="30">
        <v>0</v>
      </c>
      <c r="J54" s="30">
        <v>460241</v>
      </c>
      <c r="K54" s="30">
        <v>0</v>
      </c>
      <c r="L54" s="84">
        <v>2637.1690800000001</v>
      </c>
      <c r="M54" s="1"/>
      <c r="N54" s="25"/>
      <c r="O54" s="1"/>
      <c r="P54" s="25"/>
      <c r="Q54" s="1"/>
      <c r="R54" s="1"/>
      <c r="S54" s="1"/>
      <c r="T54" s="1"/>
    </row>
    <row r="55" spans="1:20" ht="15.75" customHeight="1">
      <c r="A55" s="1"/>
      <c r="B55" s="15" t="s">
        <v>56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1632940</v>
      </c>
      <c r="I55" s="30">
        <v>387680</v>
      </c>
      <c r="J55" s="30">
        <v>155234</v>
      </c>
      <c r="K55" s="30">
        <v>11117.002909999999</v>
      </c>
      <c r="L55" s="84">
        <v>1587.6904503000001</v>
      </c>
      <c r="M55" s="1"/>
      <c r="N55" s="25"/>
      <c r="O55" s="1"/>
      <c r="P55" s="25"/>
      <c r="Q55" s="1"/>
      <c r="R55" s="1"/>
      <c r="S55" s="1"/>
      <c r="T55" s="1"/>
    </row>
    <row r="56" spans="1:20" ht="15.75" customHeight="1">
      <c r="A56" s="1"/>
      <c r="B56" s="15" t="s">
        <v>57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30</v>
      </c>
      <c r="I56" s="30">
        <v>0</v>
      </c>
      <c r="J56" s="30">
        <v>0</v>
      </c>
      <c r="K56" s="30">
        <v>0</v>
      </c>
      <c r="L56" s="84">
        <v>0</v>
      </c>
      <c r="M56" s="1"/>
      <c r="N56" s="25"/>
      <c r="O56" s="1"/>
      <c r="P56" s="25"/>
      <c r="Q56" s="1"/>
      <c r="R56" s="1"/>
      <c r="S56" s="1"/>
      <c r="T56" s="1"/>
    </row>
    <row r="57" spans="1:20" ht="15.75" customHeight="1">
      <c r="A57" s="1"/>
      <c r="B57" s="15" t="s">
        <v>58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84">
        <v>0</v>
      </c>
      <c r="M57" s="1"/>
      <c r="N57" s="25"/>
      <c r="O57" s="1"/>
      <c r="P57" s="25"/>
      <c r="Q57" s="1"/>
      <c r="R57" s="1"/>
      <c r="S57" s="1"/>
      <c r="T57" s="1"/>
    </row>
    <row r="58" spans="1:20" ht="15.75" customHeight="1">
      <c r="A58" s="1"/>
      <c r="B58" s="15" t="s">
        <v>59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80170</v>
      </c>
      <c r="I58" s="30">
        <v>388</v>
      </c>
      <c r="J58" s="30">
        <v>22209</v>
      </c>
      <c r="K58" s="30">
        <v>13.19205</v>
      </c>
      <c r="L58" s="84">
        <v>118.6193858</v>
      </c>
      <c r="M58" s="1"/>
      <c r="N58" s="25"/>
      <c r="O58" s="1"/>
      <c r="P58" s="25"/>
      <c r="Q58" s="1"/>
      <c r="R58" s="1"/>
      <c r="S58" s="1"/>
      <c r="T58" s="1"/>
    </row>
    <row r="59" spans="1:20" ht="15.75" customHeight="1">
      <c r="A59" s="1"/>
      <c r="B59" s="15" t="s">
        <v>60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60627085</v>
      </c>
      <c r="I59" s="30">
        <v>1521060</v>
      </c>
      <c r="J59" s="30">
        <v>2842196</v>
      </c>
      <c r="K59" s="30">
        <v>48739.121740000002</v>
      </c>
      <c r="L59" s="84">
        <v>24242.821390000001</v>
      </c>
      <c r="M59" s="1"/>
      <c r="N59" s="25"/>
      <c r="O59" s="1"/>
      <c r="P59" s="25"/>
      <c r="Q59" s="1"/>
      <c r="R59" s="1"/>
      <c r="S59" s="1"/>
      <c r="T59" s="1"/>
    </row>
    <row r="60" spans="1:20" ht="15.75" customHeight="1">
      <c r="A60" s="1"/>
      <c r="B60" s="21" t="s">
        <v>92</v>
      </c>
      <c r="C60" s="49"/>
      <c r="D60" s="49"/>
      <c r="E60" s="49"/>
      <c r="F60" s="49"/>
      <c r="G60" s="49"/>
      <c r="H60" s="49"/>
      <c r="I60" s="49"/>
      <c r="J60" s="49"/>
      <c r="K60" s="49"/>
      <c r="L60" s="49"/>
      <c r="M60" s="1"/>
      <c r="N60" s="25"/>
      <c r="O60" s="1"/>
      <c r="P60" s="25"/>
      <c r="Q60" s="1"/>
      <c r="R60" s="1"/>
      <c r="S60" s="1"/>
      <c r="T60" s="1"/>
    </row>
    <row r="61" spans="1:20" ht="15.75" customHeight="1">
      <c r="A61" s="1"/>
      <c r="B61" s="15" t="s">
        <v>61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1360446</v>
      </c>
      <c r="I61" s="30">
        <v>581856</v>
      </c>
      <c r="J61" s="30">
        <v>329266</v>
      </c>
      <c r="K61" s="30">
        <v>37009.484759799998</v>
      </c>
      <c r="L61" s="84">
        <v>6861.8533217999993</v>
      </c>
      <c r="M61" s="1"/>
      <c r="N61" s="25"/>
      <c r="O61" s="1"/>
      <c r="P61" s="25"/>
      <c r="Q61" s="1"/>
      <c r="R61" s="1"/>
      <c r="S61" s="1"/>
      <c r="T61" s="1"/>
    </row>
    <row r="62" spans="1:20" ht="15.75" customHeight="1">
      <c r="A62" s="1"/>
      <c r="B62" s="15" t="s">
        <v>62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137511</v>
      </c>
      <c r="I62" s="30">
        <v>84831</v>
      </c>
      <c r="J62" s="30">
        <v>70032</v>
      </c>
      <c r="K62" s="30">
        <v>4102.24449</v>
      </c>
      <c r="L62" s="84">
        <v>1096.713935</v>
      </c>
      <c r="M62" s="1"/>
      <c r="N62" s="25"/>
      <c r="O62" s="1"/>
      <c r="P62" s="25"/>
      <c r="Q62" s="1"/>
      <c r="R62" s="1"/>
      <c r="S62" s="1"/>
      <c r="T62" s="1"/>
    </row>
    <row r="63" spans="1:20" ht="15.75" customHeight="1">
      <c r="A63" s="1"/>
      <c r="B63" s="15" t="s">
        <v>63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2387527</v>
      </c>
      <c r="I63" s="30">
        <v>513143</v>
      </c>
      <c r="J63" s="30">
        <v>66949</v>
      </c>
      <c r="K63" s="30">
        <v>20654.75675</v>
      </c>
      <c r="L63" s="84">
        <v>667.59983550000004</v>
      </c>
      <c r="M63" s="1"/>
      <c r="N63" s="25"/>
      <c r="O63" s="1"/>
      <c r="P63" s="25"/>
      <c r="Q63" s="1"/>
      <c r="R63" s="1"/>
      <c r="S63" s="1"/>
      <c r="T63" s="1"/>
    </row>
    <row r="64" spans="1:20" ht="15.75" customHeight="1">
      <c r="A64" s="1"/>
      <c r="B64" s="15" t="s">
        <v>64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58">
        <v>876967</v>
      </c>
      <c r="I64" s="30">
        <v>785226</v>
      </c>
      <c r="J64" s="30">
        <v>162201</v>
      </c>
      <c r="K64" s="30">
        <v>19257.127</v>
      </c>
      <c r="L64" s="84">
        <v>2986.5473517999999</v>
      </c>
      <c r="M64" s="1"/>
      <c r="N64" s="25"/>
      <c r="O64" s="1"/>
      <c r="P64" s="25"/>
      <c r="Q64" s="1"/>
      <c r="R64" s="1"/>
      <c r="S64" s="1"/>
      <c r="T64" s="1"/>
    </row>
    <row r="65" spans="1:20" ht="15.75" customHeight="1">
      <c r="A65" s="1"/>
      <c r="B65" s="15" t="s">
        <v>65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3320413</v>
      </c>
      <c r="I65" s="30">
        <v>596224</v>
      </c>
      <c r="J65" s="30">
        <v>169978</v>
      </c>
      <c r="K65" s="30">
        <v>29870.324509999999</v>
      </c>
      <c r="L65" s="84">
        <v>1500.7255898000001</v>
      </c>
      <c r="M65" s="1"/>
      <c r="N65" s="25"/>
      <c r="O65" s="1"/>
      <c r="P65" s="25"/>
      <c r="Q65" s="1"/>
      <c r="R65" s="1"/>
      <c r="S65" s="1"/>
      <c r="T65" s="1"/>
    </row>
    <row r="66" spans="1:20" ht="15.75" customHeight="1">
      <c r="A66" s="1"/>
      <c r="B66" s="15" t="s">
        <v>66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1486402</v>
      </c>
      <c r="I66" s="30">
        <v>201449</v>
      </c>
      <c r="J66" s="30">
        <v>74450</v>
      </c>
      <c r="K66" s="30">
        <v>8897.1290000000008</v>
      </c>
      <c r="L66" s="84">
        <v>811.45835840000007</v>
      </c>
      <c r="M66" s="1"/>
      <c r="N66" s="25"/>
      <c r="O66" s="1"/>
      <c r="P66" s="25"/>
      <c r="Q66" s="1"/>
      <c r="R66" s="1"/>
      <c r="S66" s="1"/>
      <c r="T66" s="1"/>
    </row>
    <row r="67" spans="1:20" ht="15.75" customHeight="1">
      <c r="A67" s="1"/>
      <c r="B67" s="15" t="s">
        <v>67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201646</v>
      </c>
      <c r="I67" s="30">
        <v>24084</v>
      </c>
      <c r="J67" s="30">
        <v>16573</v>
      </c>
      <c r="K67" s="30">
        <v>898.00671999999997</v>
      </c>
      <c r="L67" s="84">
        <v>159.52685929999998</v>
      </c>
      <c r="M67" s="1"/>
      <c r="N67" s="25"/>
      <c r="O67" s="1"/>
      <c r="P67" s="25"/>
      <c r="Q67" s="1"/>
      <c r="R67" s="1"/>
      <c r="S67" s="1"/>
      <c r="T67" s="1"/>
    </row>
    <row r="68" spans="1:20" ht="15.75" customHeight="1">
      <c r="A68" s="1"/>
      <c r="B68" s="15" t="s">
        <v>68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90903</v>
      </c>
      <c r="I68" s="30">
        <v>38160</v>
      </c>
      <c r="J68" s="30">
        <v>28984</v>
      </c>
      <c r="K68" s="30">
        <v>1329.65227</v>
      </c>
      <c r="L68" s="84">
        <v>377.1487644</v>
      </c>
      <c r="M68" s="1"/>
      <c r="N68" s="25"/>
      <c r="O68" s="1"/>
      <c r="P68" s="25"/>
      <c r="Q68" s="1"/>
      <c r="R68" s="1"/>
      <c r="S68" s="1"/>
      <c r="T68" s="1"/>
    </row>
    <row r="69" spans="1:20" ht="15.75" customHeight="1">
      <c r="A69" s="1"/>
      <c r="B69" s="15" t="s">
        <v>69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5597583</v>
      </c>
      <c r="I69" s="30">
        <v>1632911</v>
      </c>
      <c r="J69" s="30">
        <v>431038</v>
      </c>
      <c r="K69" s="30">
        <v>63176.731206199998</v>
      </c>
      <c r="L69" s="84">
        <v>5321.7420379999994</v>
      </c>
      <c r="M69" s="1"/>
      <c r="N69" s="25"/>
      <c r="O69" s="1"/>
      <c r="P69" s="25"/>
      <c r="Q69" s="1"/>
      <c r="R69" s="1"/>
      <c r="S69" s="1"/>
      <c r="T69" s="1"/>
    </row>
    <row r="70" spans="1:20" ht="15.75" customHeight="1">
      <c r="A70" s="1"/>
      <c r="B70" s="15" t="s">
        <v>70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481200</v>
      </c>
      <c r="I70" s="30">
        <v>147854</v>
      </c>
      <c r="J70" s="30">
        <v>50622</v>
      </c>
      <c r="K70" s="30">
        <v>4430.2921299999998</v>
      </c>
      <c r="L70" s="84">
        <v>541.00894000000005</v>
      </c>
      <c r="M70" s="23"/>
      <c r="N70" s="23"/>
      <c r="O70" s="23"/>
      <c r="P70" s="23"/>
      <c r="Q70" s="23"/>
      <c r="R70" s="23"/>
      <c r="S70" s="23"/>
      <c r="T70" s="23"/>
    </row>
    <row r="71" spans="1:20" ht="15.75" customHeight="1">
      <c r="A71" s="23"/>
      <c r="B71" s="42" t="s">
        <v>71</v>
      </c>
      <c r="C71" s="22">
        <f t="shared" ref="C71:L71" si="0">SUM(C10:C70)</f>
        <v>58694212</v>
      </c>
      <c r="D71" s="22">
        <f t="shared" si="0"/>
        <v>437052</v>
      </c>
      <c r="E71" s="22">
        <f t="shared" si="0"/>
        <v>149059215</v>
      </c>
      <c r="F71" s="22">
        <f t="shared" si="0"/>
        <v>21700.931091899998</v>
      </c>
      <c r="G71" s="22">
        <f t="shared" si="0"/>
        <v>5113966.8804489002</v>
      </c>
      <c r="H71" s="22">
        <f t="shared" si="0"/>
        <v>865435000</v>
      </c>
      <c r="I71" s="22">
        <f t="shared" si="0"/>
        <v>505091205</v>
      </c>
      <c r="J71" s="22">
        <f t="shared" si="0"/>
        <v>352878514</v>
      </c>
      <c r="K71" s="22">
        <f t="shared" si="0"/>
        <v>24084218.394908603</v>
      </c>
      <c r="L71" s="22">
        <f t="shared" si="0"/>
        <v>5484704.0176530136</v>
      </c>
      <c r="M71" s="1"/>
      <c r="N71" s="1"/>
      <c r="O71" s="1"/>
      <c r="P71" s="1"/>
      <c r="Q71" s="1"/>
      <c r="R71" s="1"/>
      <c r="S71" s="1"/>
      <c r="T71" s="1"/>
    </row>
    <row r="72" spans="1:20" ht="15.75" customHeight="1">
      <c r="A72" s="1"/>
      <c r="B72" s="50"/>
      <c r="C72" s="123"/>
      <c r="D72" s="123"/>
      <c r="E72" s="123"/>
      <c r="F72" s="123"/>
      <c r="G72" s="123"/>
      <c r="H72" s="123"/>
      <c r="I72" s="123"/>
      <c r="J72" s="123"/>
      <c r="K72" s="123"/>
      <c r="L72" s="124"/>
      <c r="M72" s="1"/>
      <c r="N72" s="1"/>
      <c r="O72" s="1"/>
      <c r="P72" s="1"/>
      <c r="Q72" s="1"/>
      <c r="R72" s="1"/>
      <c r="S72" s="1"/>
      <c r="T72" s="1"/>
    </row>
    <row r="73" spans="1:20" ht="15.75" customHeight="1">
      <c r="A73" s="57">
        <v>1</v>
      </c>
      <c r="B73" s="128" t="s">
        <v>72</v>
      </c>
      <c r="C73" s="123"/>
      <c r="D73" s="123"/>
      <c r="E73" s="123"/>
      <c r="F73" s="123"/>
      <c r="G73" s="123"/>
      <c r="H73" s="123"/>
      <c r="I73" s="123"/>
      <c r="J73" s="123"/>
      <c r="K73" s="123"/>
      <c r="L73" s="124"/>
      <c r="M73" s="1"/>
      <c r="N73" s="1"/>
      <c r="O73" s="1"/>
      <c r="P73" s="1"/>
      <c r="Q73" s="1"/>
      <c r="R73" s="1"/>
      <c r="S73" s="1"/>
      <c r="T73" s="1"/>
    </row>
    <row r="74" spans="1:20" ht="15.75" customHeight="1">
      <c r="A74" s="57">
        <v>2</v>
      </c>
      <c r="B74" s="128" t="s">
        <v>73</v>
      </c>
      <c r="C74" s="123"/>
      <c r="D74" s="123"/>
      <c r="E74" s="123"/>
      <c r="F74" s="123"/>
      <c r="G74" s="123"/>
      <c r="H74" s="123"/>
      <c r="I74" s="123"/>
      <c r="J74" s="123"/>
      <c r="K74" s="123"/>
      <c r="L74" s="124"/>
      <c r="M74" s="1"/>
      <c r="N74" s="1"/>
      <c r="O74" s="1"/>
      <c r="P74" s="1"/>
      <c r="Q74" s="1"/>
      <c r="R74" s="1"/>
      <c r="S74" s="1"/>
      <c r="T74" s="1"/>
    </row>
    <row r="75" spans="1:20" ht="15.75" customHeight="1">
      <c r="A75" s="57">
        <v>3</v>
      </c>
      <c r="B75" s="128" t="s">
        <v>74</v>
      </c>
      <c r="C75" s="123"/>
      <c r="D75" s="123"/>
      <c r="E75" s="123"/>
      <c r="F75" s="123"/>
      <c r="G75" s="123"/>
      <c r="H75" s="123"/>
      <c r="I75" s="123"/>
      <c r="J75" s="123"/>
      <c r="K75" s="123"/>
      <c r="L75" s="124"/>
      <c r="M75" s="1"/>
      <c r="N75" s="1"/>
      <c r="O75" s="1"/>
      <c r="P75" s="1"/>
      <c r="Q75" s="1"/>
      <c r="R75" s="1"/>
      <c r="S75" s="1"/>
      <c r="T75" s="1"/>
    </row>
    <row r="76" spans="1:20" ht="15.75" customHeight="1">
      <c r="A76" s="57">
        <v>4</v>
      </c>
      <c r="B76" s="128" t="s">
        <v>75</v>
      </c>
      <c r="C76" s="123"/>
      <c r="D76" s="123"/>
      <c r="E76" s="123"/>
      <c r="F76" s="123"/>
      <c r="G76" s="123"/>
      <c r="H76" s="123"/>
      <c r="I76" s="123"/>
      <c r="J76" s="123"/>
      <c r="K76" s="123"/>
      <c r="L76" s="124"/>
      <c r="M76" s="1"/>
      <c r="N76" s="1"/>
      <c r="O76" s="1"/>
      <c r="P76" s="1"/>
      <c r="Q76" s="1"/>
      <c r="R76" s="1"/>
      <c r="S76" s="1"/>
      <c r="T76" s="1"/>
    </row>
    <row r="77" spans="1:20" ht="15.75" customHeight="1">
      <c r="A77" s="57">
        <v>5</v>
      </c>
      <c r="B77" s="128" t="s">
        <v>112</v>
      </c>
      <c r="C77" s="123"/>
      <c r="D77" s="123"/>
      <c r="E77" s="123"/>
      <c r="F77" s="123"/>
      <c r="G77" s="123"/>
      <c r="H77" s="123"/>
      <c r="I77" s="123"/>
      <c r="J77" s="123"/>
      <c r="K77" s="123"/>
      <c r="L77" s="124"/>
      <c r="M77" s="1"/>
      <c r="N77" s="1"/>
      <c r="O77" s="1"/>
      <c r="P77" s="1"/>
      <c r="Q77" s="1"/>
      <c r="R77" s="1"/>
      <c r="S77" s="1"/>
      <c r="T77" s="1"/>
    </row>
    <row r="78" spans="1:20" ht="15.75" customHeight="1">
      <c r="A78" s="57">
        <v>6</v>
      </c>
      <c r="B78" s="128" t="s">
        <v>113</v>
      </c>
      <c r="C78" s="123"/>
      <c r="D78" s="123"/>
      <c r="E78" s="123"/>
      <c r="F78" s="123"/>
      <c r="G78" s="123"/>
      <c r="H78" s="123"/>
      <c r="I78" s="123"/>
      <c r="J78" s="123"/>
      <c r="K78" s="123"/>
      <c r="L78" s="124"/>
      <c r="M78" s="1"/>
      <c r="N78" s="1"/>
      <c r="O78" s="1"/>
      <c r="P78" s="1"/>
      <c r="Q78" s="1"/>
      <c r="R78" s="1"/>
      <c r="S78" s="1"/>
      <c r="T78" s="1"/>
    </row>
    <row r="79" spans="1:20" ht="15.75" customHeight="1">
      <c r="A79" s="57">
        <v>7</v>
      </c>
      <c r="B79" s="128" t="s">
        <v>76</v>
      </c>
      <c r="C79" s="123"/>
      <c r="D79" s="123"/>
      <c r="E79" s="123"/>
      <c r="F79" s="123"/>
      <c r="G79" s="123"/>
      <c r="H79" s="123"/>
      <c r="I79" s="123"/>
      <c r="J79" s="123"/>
      <c r="K79" s="123"/>
      <c r="L79" s="124"/>
      <c r="M79" s="1"/>
      <c r="N79" s="1"/>
      <c r="O79" s="1"/>
      <c r="P79" s="1"/>
      <c r="Q79" s="1"/>
      <c r="R79" s="1"/>
      <c r="S79" s="1"/>
      <c r="T79" s="1"/>
    </row>
    <row r="80" spans="1:20" ht="15.75" customHeight="1">
      <c r="A80" s="57">
        <v>8</v>
      </c>
      <c r="B80" s="128" t="s">
        <v>77</v>
      </c>
      <c r="C80" s="123"/>
      <c r="D80" s="123"/>
      <c r="E80" s="123"/>
      <c r="F80" s="123"/>
      <c r="G80" s="123"/>
      <c r="H80" s="123"/>
      <c r="I80" s="123"/>
      <c r="J80" s="123"/>
      <c r="K80" s="123"/>
      <c r="L80" s="124"/>
      <c r="M80" s="1"/>
      <c r="N80" s="1"/>
      <c r="O80" s="1"/>
      <c r="P80" s="1"/>
      <c r="Q80" s="1"/>
      <c r="R80" s="1"/>
      <c r="S80" s="1"/>
      <c r="T80" s="1"/>
    </row>
    <row r="81" spans="1:20" ht="15.75" customHeight="1">
      <c r="A81" s="57">
        <v>9</v>
      </c>
      <c r="B81" s="128" t="s">
        <v>78</v>
      </c>
      <c r="C81" s="123"/>
      <c r="D81" s="123"/>
      <c r="E81" s="123"/>
      <c r="F81" s="123"/>
      <c r="G81" s="123"/>
      <c r="H81" s="123"/>
      <c r="I81" s="123"/>
      <c r="J81" s="123"/>
      <c r="K81" s="123"/>
      <c r="L81" s="124"/>
      <c r="M81" s="1"/>
      <c r="N81" s="1"/>
      <c r="O81" s="1"/>
      <c r="P81" s="1"/>
      <c r="Q81" s="1"/>
      <c r="R81" s="1"/>
      <c r="S81" s="1"/>
      <c r="T81" s="1"/>
    </row>
    <row r="82" spans="1:20" ht="15.75" customHeight="1">
      <c r="A82" s="57">
        <v>10</v>
      </c>
      <c r="B82" s="128" t="s">
        <v>79</v>
      </c>
      <c r="C82" s="123"/>
      <c r="D82" s="123"/>
      <c r="E82" s="123"/>
      <c r="F82" s="123"/>
      <c r="G82" s="123"/>
      <c r="H82" s="123"/>
      <c r="I82" s="123"/>
      <c r="J82" s="123"/>
      <c r="K82" s="123"/>
      <c r="L82" s="124"/>
      <c r="M82" s="1"/>
      <c r="N82" s="1"/>
      <c r="O82" s="1"/>
      <c r="P82" s="1"/>
      <c r="Q82" s="1"/>
      <c r="R82" s="1"/>
      <c r="S82" s="1"/>
      <c r="T82" s="1"/>
    </row>
    <row r="83" spans="1:20" ht="15.75" customHeight="1">
      <c r="A83" s="57">
        <v>11</v>
      </c>
      <c r="B83" s="128" t="s">
        <v>80</v>
      </c>
      <c r="C83" s="123"/>
      <c r="D83" s="123"/>
      <c r="E83" s="123"/>
      <c r="F83" s="123"/>
      <c r="G83" s="123"/>
      <c r="H83" s="123"/>
      <c r="I83" s="123"/>
      <c r="J83" s="123"/>
      <c r="K83" s="123"/>
      <c r="L83" s="124"/>
      <c r="M83" s="1"/>
      <c r="N83" s="1"/>
      <c r="O83" s="1"/>
      <c r="P83" s="1"/>
      <c r="Q83" s="1"/>
      <c r="R83" s="1"/>
      <c r="S83" s="1"/>
      <c r="T83" s="1"/>
    </row>
    <row r="84" spans="1:20" ht="15.75" customHeight="1">
      <c r="A84" s="57">
        <v>12</v>
      </c>
      <c r="B84" s="128" t="s">
        <v>81</v>
      </c>
      <c r="C84" s="123"/>
      <c r="D84" s="123"/>
      <c r="E84" s="123"/>
      <c r="F84" s="123"/>
      <c r="G84" s="123"/>
      <c r="H84" s="123"/>
      <c r="I84" s="123"/>
      <c r="J84" s="123"/>
      <c r="K84" s="123"/>
      <c r="L84" s="124"/>
      <c r="M84" s="1"/>
      <c r="N84" s="1"/>
      <c r="O84" s="1"/>
      <c r="P84" s="1"/>
      <c r="Q84" s="1"/>
      <c r="R84" s="1"/>
      <c r="S84" s="1"/>
      <c r="T84" s="1"/>
    </row>
    <row r="85" spans="1:20" ht="15.75" customHeight="1">
      <c r="A85" s="57">
        <v>13</v>
      </c>
      <c r="B85" s="128" t="s">
        <v>82</v>
      </c>
      <c r="C85" s="123"/>
      <c r="D85" s="123"/>
      <c r="E85" s="123"/>
      <c r="F85" s="123"/>
      <c r="G85" s="123"/>
      <c r="H85" s="123"/>
      <c r="I85" s="123"/>
      <c r="J85" s="123"/>
      <c r="K85" s="123"/>
      <c r="L85" s="124"/>
      <c r="M85" s="1"/>
      <c r="N85" s="1"/>
      <c r="O85" s="1"/>
      <c r="P85" s="1"/>
      <c r="Q85" s="1"/>
      <c r="R85" s="1"/>
      <c r="S85" s="1"/>
      <c r="T85" s="1"/>
    </row>
    <row r="86" spans="1:20" ht="15.75" customHeight="1">
      <c r="A86" s="57">
        <v>14</v>
      </c>
      <c r="B86" s="128" t="s">
        <v>83</v>
      </c>
      <c r="C86" s="123"/>
      <c r="D86" s="123"/>
      <c r="E86" s="123"/>
      <c r="F86" s="123"/>
      <c r="G86" s="123"/>
      <c r="H86" s="123"/>
      <c r="I86" s="123"/>
      <c r="J86" s="123"/>
      <c r="K86" s="123"/>
      <c r="L86" s="124"/>
      <c r="M86" s="1"/>
      <c r="N86" s="1"/>
      <c r="O86" s="1"/>
      <c r="P86" s="1"/>
      <c r="Q86" s="1"/>
      <c r="R86" s="1"/>
      <c r="S86" s="1"/>
      <c r="T86" s="1"/>
    </row>
    <row r="87" spans="1:20" ht="15.75" customHeight="1">
      <c r="A87" s="57">
        <v>15</v>
      </c>
      <c r="B87" s="128" t="s">
        <v>84</v>
      </c>
      <c r="C87" s="123"/>
      <c r="D87" s="123"/>
      <c r="E87" s="123"/>
      <c r="F87" s="123"/>
      <c r="G87" s="123"/>
      <c r="H87" s="123"/>
      <c r="I87" s="123"/>
      <c r="J87" s="123"/>
      <c r="K87" s="123"/>
      <c r="L87" s="124"/>
      <c r="M87" s="1"/>
      <c r="N87" s="1"/>
      <c r="O87" s="1"/>
      <c r="P87" s="1"/>
      <c r="Q87" s="1"/>
      <c r="R87" s="1"/>
      <c r="S87" s="1"/>
      <c r="T87" s="1"/>
    </row>
    <row r="88" spans="1:20" ht="15.75" customHeight="1">
      <c r="A88" s="57">
        <v>16</v>
      </c>
      <c r="B88" s="128" t="s">
        <v>85</v>
      </c>
      <c r="C88" s="123"/>
      <c r="D88" s="123"/>
      <c r="E88" s="123"/>
      <c r="F88" s="123"/>
      <c r="G88" s="123"/>
      <c r="H88" s="123"/>
      <c r="I88" s="123"/>
      <c r="J88" s="123"/>
      <c r="K88" s="123"/>
      <c r="L88" s="124"/>
      <c r="M88" s="1"/>
      <c r="N88" s="1"/>
      <c r="O88" s="1"/>
      <c r="P88" s="1"/>
      <c r="Q88" s="1"/>
      <c r="R88" s="1"/>
      <c r="S88" s="1"/>
      <c r="T88" s="1"/>
    </row>
    <row r="89" spans="1:20" ht="15.75" customHeight="1">
      <c r="A89" s="1"/>
      <c r="B89" s="1"/>
      <c r="C89" s="1"/>
      <c r="D89" s="1"/>
      <c r="E89" s="1"/>
      <c r="F89" s="1"/>
      <c r="G89" s="25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  <row r="1000" spans="1:2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</row>
    <row r="1001" spans="1:20" ht="1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</row>
  </sheetData>
  <mergeCells count="17">
    <mergeCell ref="B84:L84"/>
    <mergeCell ref="B85:L85"/>
    <mergeCell ref="B86:L86"/>
    <mergeCell ref="B87:L87"/>
    <mergeCell ref="B88:L88"/>
    <mergeCell ref="B83:L83"/>
    <mergeCell ref="C72:L72"/>
    <mergeCell ref="B77:L77"/>
    <mergeCell ref="B78:L78"/>
    <mergeCell ref="B79:L79"/>
    <mergeCell ref="B80:L80"/>
    <mergeCell ref="B81:L81"/>
    <mergeCell ref="B73:L73"/>
    <mergeCell ref="B74:L74"/>
    <mergeCell ref="B75:L75"/>
    <mergeCell ref="B76:L76"/>
    <mergeCell ref="B82:L82"/>
  </mergeCells>
  <pageMargins left="0.08" right="7.874015748031496E-2" top="0.13" bottom="7.874015748031496E-2" header="0" footer="0"/>
  <pageSetup scale="75" orientation="landscape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1001"/>
  <sheetViews>
    <sheetView zoomScale="52" workbookViewId="0">
      <pane xSplit="2" ySplit="6" topLeftCell="C12" activePane="bottomRight" state="frozen"/>
      <selection pane="topRight" activeCell="C1" sqref="C1"/>
      <selection pane="bottomLeft" activeCell="A7" sqref="A7"/>
      <selection pane="bottomRight" activeCell="W47" sqref="W47"/>
    </sheetView>
  </sheetViews>
  <sheetFormatPr defaultColWidth="14.44140625" defaultRowHeight="15" customHeight="1"/>
  <cols>
    <col min="1" max="1" width="10.44140625" customWidth="1"/>
    <col min="2" max="2" width="43.6640625" customWidth="1"/>
    <col min="3" max="3" width="11.33203125" customWidth="1"/>
    <col min="4" max="12" width="11.44140625" customWidth="1"/>
    <col min="13" max="13" width="12.33203125" customWidth="1"/>
    <col min="14" max="20" width="9.109375" customWidth="1"/>
  </cols>
  <sheetData>
    <row r="1" spans="1:20" ht="14.4">
      <c r="A1" s="57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4.4">
      <c r="A2" s="57" t="s">
        <v>138</v>
      </c>
      <c r="B2" s="45" t="s">
        <v>139</v>
      </c>
      <c r="C2" s="3" t="s">
        <v>142</v>
      </c>
      <c r="D2" s="3" t="s">
        <v>143</v>
      </c>
      <c r="E2" s="3" t="s">
        <v>144</v>
      </c>
      <c r="F2" s="3" t="s">
        <v>145</v>
      </c>
      <c r="G2" s="3" t="s">
        <v>146</v>
      </c>
      <c r="H2" s="3" t="s">
        <v>147</v>
      </c>
      <c r="I2" s="3" t="s">
        <v>148</v>
      </c>
      <c r="J2" s="3" t="s">
        <v>149</v>
      </c>
      <c r="K2" s="3" t="s">
        <v>150</v>
      </c>
      <c r="L2" s="69" t="s">
        <v>151</v>
      </c>
      <c r="M2" s="1"/>
      <c r="N2" s="1"/>
      <c r="O2" s="1"/>
      <c r="P2" s="1"/>
      <c r="Q2" s="1"/>
      <c r="R2" s="1"/>
      <c r="S2" s="1"/>
      <c r="T2" s="1"/>
    </row>
    <row r="3" spans="1:20" ht="14.4">
      <c r="A3" s="57"/>
      <c r="B3" s="45" t="s">
        <v>131</v>
      </c>
      <c r="C3" s="3"/>
      <c r="D3" s="3"/>
      <c r="E3" s="3"/>
      <c r="F3" s="3"/>
      <c r="G3" s="3"/>
      <c r="H3" s="3"/>
      <c r="I3" s="3"/>
      <c r="J3" s="3"/>
      <c r="K3" s="3"/>
      <c r="L3" s="69"/>
      <c r="M3" s="1"/>
      <c r="N3" s="1"/>
      <c r="O3" s="1"/>
      <c r="P3" s="1"/>
      <c r="Q3" s="1"/>
      <c r="R3" s="1"/>
      <c r="S3" s="1"/>
      <c r="T3" s="1"/>
    </row>
    <row r="4" spans="1:20" ht="42.75" customHeight="1">
      <c r="A4" s="57"/>
      <c r="B4" s="46" t="s">
        <v>2</v>
      </c>
      <c r="C4" s="45" t="s">
        <v>4</v>
      </c>
      <c r="D4" s="3"/>
      <c r="E4" s="3"/>
      <c r="F4" s="3"/>
      <c r="G4" s="4"/>
      <c r="H4" s="45" t="s">
        <v>5</v>
      </c>
      <c r="I4" s="3"/>
      <c r="J4" s="3"/>
      <c r="K4" s="3"/>
      <c r="L4" s="69"/>
      <c r="M4" s="1"/>
      <c r="N4" s="1"/>
      <c r="O4" s="1"/>
      <c r="P4" s="1"/>
      <c r="Q4" s="1"/>
      <c r="R4" s="1"/>
      <c r="S4" s="1"/>
      <c r="T4" s="1"/>
    </row>
    <row r="5" spans="1:20" ht="36.75" customHeight="1">
      <c r="A5" s="57"/>
      <c r="B5" s="8"/>
      <c r="C5" s="5" t="s">
        <v>152</v>
      </c>
      <c r="D5" s="7" t="s">
        <v>153</v>
      </c>
      <c r="E5" s="4" t="s">
        <v>154</v>
      </c>
      <c r="F5" s="9" t="s">
        <v>155</v>
      </c>
      <c r="G5" s="4" t="s">
        <v>156</v>
      </c>
      <c r="H5" s="5" t="s">
        <v>157</v>
      </c>
      <c r="I5" s="7" t="s">
        <v>158</v>
      </c>
      <c r="J5" s="4" t="s">
        <v>159</v>
      </c>
      <c r="K5" s="9" t="s">
        <v>160</v>
      </c>
      <c r="L5" s="69" t="s">
        <v>161</v>
      </c>
      <c r="M5" s="1"/>
      <c r="N5" s="1"/>
      <c r="O5" s="1"/>
      <c r="P5" s="1"/>
      <c r="Q5" s="1"/>
      <c r="R5" s="1"/>
      <c r="S5" s="1"/>
      <c r="T5" s="1"/>
    </row>
    <row r="6" spans="1:20" ht="14.4">
      <c r="A6" s="57"/>
      <c r="B6" s="8"/>
      <c r="C6" s="10"/>
      <c r="D6" s="38" t="s">
        <v>6</v>
      </c>
      <c r="E6" s="38" t="s">
        <v>115</v>
      </c>
      <c r="F6" s="39" t="s">
        <v>6</v>
      </c>
      <c r="G6" s="39" t="s">
        <v>115</v>
      </c>
      <c r="H6" s="10"/>
      <c r="I6" s="38" t="s">
        <v>6</v>
      </c>
      <c r="J6" s="38" t="s">
        <v>115</v>
      </c>
      <c r="K6" s="40" t="s">
        <v>6</v>
      </c>
      <c r="L6" s="93" t="s">
        <v>115</v>
      </c>
      <c r="M6" s="1"/>
      <c r="N6" s="1"/>
      <c r="O6" s="1"/>
      <c r="P6" s="1"/>
      <c r="Q6" s="1"/>
      <c r="R6" s="1"/>
      <c r="S6" s="1"/>
      <c r="T6" s="1"/>
    </row>
    <row r="7" spans="1:20" ht="14.4">
      <c r="A7" s="57"/>
      <c r="B7" s="10"/>
      <c r="C7" s="38">
        <v>7</v>
      </c>
      <c r="D7" s="38">
        <v>8</v>
      </c>
      <c r="E7" s="38">
        <v>9</v>
      </c>
      <c r="F7" s="38">
        <v>10</v>
      </c>
      <c r="G7" s="38">
        <v>11</v>
      </c>
      <c r="H7" s="38">
        <v>12</v>
      </c>
      <c r="I7" s="38">
        <v>13</v>
      </c>
      <c r="J7" s="38">
        <v>14</v>
      </c>
      <c r="K7" s="38">
        <v>15</v>
      </c>
      <c r="L7" s="95">
        <v>16</v>
      </c>
      <c r="M7" s="1"/>
      <c r="N7" s="1"/>
      <c r="O7" s="1"/>
      <c r="P7" s="1"/>
      <c r="Q7" s="1"/>
      <c r="R7" s="1"/>
      <c r="S7" s="1"/>
      <c r="T7" s="1"/>
    </row>
    <row r="8" spans="1:20" ht="14.4">
      <c r="A8" s="57"/>
      <c r="B8" s="34" t="s">
        <v>87</v>
      </c>
      <c r="C8" s="3"/>
      <c r="D8" s="3"/>
      <c r="E8" s="3"/>
      <c r="F8" s="3"/>
      <c r="G8" s="3"/>
      <c r="H8" s="3"/>
      <c r="I8" s="3"/>
      <c r="J8" s="3"/>
      <c r="K8" s="3"/>
      <c r="L8" s="69"/>
      <c r="M8" s="1"/>
      <c r="N8" s="1"/>
      <c r="O8" s="1"/>
      <c r="P8" s="1"/>
      <c r="Q8" s="1"/>
      <c r="R8" s="1"/>
      <c r="S8" s="1"/>
      <c r="T8" s="1"/>
    </row>
    <row r="9" spans="1:20" ht="14.4">
      <c r="A9" s="57"/>
      <c r="B9" s="34" t="s">
        <v>88</v>
      </c>
      <c r="C9" s="3"/>
      <c r="D9" s="3"/>
      <c r="E9" s="3"/>
      <c r="F9" s="3"/>
      <c r="G9" s="3"/>
      <c r="H9" s="3"/>
      <c r="I9" s="3"/>
      <c r="J9" s="3"/>
      <c r="K9" s="3"/>
      <c r="L9" s="69"/>
      <c r="M9" s="1"/>
      <c r="N9" s="25"/>
      <c r="O9" s="1"/>
      <c r="P9" s="25"/>
      <c r="Q9" s="1"/>
      <c r="R9" s="1"/>
      <c r="S9" s="1"/>
      <c r="T9" s="1"/>
    </row>
    <row r="10" spans="1:20" ht="14.4">
      <c r="A10" s="57"/>
      <c r="B10" s="15" t="s">
        <v>9</v>
      </c>
      <c r="C10" s="30">
        <v>507911</v>
      </c>
      <c r="D10" s="30">
        <v>9088</v>
      </c>
      <c r="E10" s="30">
        <v>1150890</v>
      </c>
      <c r="F10" s="30">
        <v>380.12200000000001</v>
      </c>
      <c r="G10" s="30">
        <v>30306.645708599997</v>
      </c>
      <c r="H10" s="30">
        <v>61854016</v>
      </c>
      <c r="I10" s="30">
        <v>27942562</v>
      </c>
      <c r="J10" s="30">
        <v>18409589</v>
      </c>
      <c r="K10" s="30">
        <v>1262615.73021</v>
      </c>
      <c r="L10" s="84">
        <v>269276.93000729993</v>
      </c>
      <c r="M10" s="1"/>
      <c r="N10" s="25"/>
      <c r="O10" s="1"/>
      <c r="P10" s="25"/>
      <c r="Q10" s="1"/>
      <c r="R10" s="1"/>
      <c r="S10" s="1"/>
      <c r="T10" s="1"/>
    </row>
    <row r="11" spans="1:20" ht="14.4">
      <c r="A11" s="57"/>
      <c r="B11" s="15" t="s">
        <v>10</v>
      </c>
      <c r="C11" s="30">
        <v>169946</v>
      </c>
      <c r="D11" s="30">
        <v>11385</v>
      </c>
      <c r="E11" s="30">
        <v>405744</v>
      </c>
      <c r="F11" s="30">
        <v>650.8305656</v>
      </c>
      <c r="G11" s="30">
        <v>9605.4607486999994</v>
      </c>
      <c r="H11" s="30">
        <v>39737037</v>
      </c>
      <c r="I11" s="30">
        <v>19093643</v>
      </c>
      <c r="J11" s="30">
        <v>11175778</v>
      </c>
      <c r="K11" s="30">
        <v>730006.28385090001</v>
      </c>
      <c r="L11" s="84">
        <v>141351.89247690002</v>
      </c>
      <c r="M11" s="18"/>
      <c r="N11" s="25"/>
      <c r="O11" s="18"/>
      <c r="P11" s="25"/>
      <c r="Q11" s="18"/>
      <c r="R11" s="18"/>
      <c r="S11" s="18"/>
      <c r="T11" s="18"/>
    </row>
    <row r="12" spans="1:20" ht="14.4">
      <c r="A12" s="59"/>
      <c r="B12" s="15" t="s">
        <v>11</v>
      </c>
      <c r="C12" s="30">
        <v>2169</v>
      </c>
      <c r="D12" s="30">
        <v>0</v>
      </c>
      <c r="E12" s="30">
        <v>212</v>
      </c>
      <c r="F12" s="30">
        <v>0</v>
      </c>
      <c r="G12" s="30">
        <v>6.8220999999999998</v>
      </c>
      <c r="H12" s="30">
        <v>8542514</v>
      </c>
      <c r="I12" s="30">
        <v>6916621</v>
      </c>
      <c r="J12" s="30">
        <v>4946101</v>
      </c>
      <c r="K12" s="30">
        <v>283811.25132390001</v>
      </c>
      <c r="L12" s="84">
        <v>60325.691506900002</v>
      </c>
      <c r="M12" s="1"/>
      <c r="N12" s="25"/>
      <c r="O12" s="1"/>
      <c r="P12" s="25"/>
      <c r="Q12" s="1"/>
      <c r="R12" s="1"/>
      <c r="S12" s="1"/>
      <c r="T12" s="1"/>
    </row>
    <row r="13" spans="1:20" ht="14.4">
      <c r="A13" s="57"/>
      <c r="B13" s="15" t="s">
        <v>12</v>
      </c>
      <c r="C13" s="30">
        <v>721912</v>
      </c>
      <c r="D13" s="30">
        <v>50548</v>
      </c>
      <c r="E13" s="30">
        <v>974386</v>
      </c>
      <c r="F13" s="30">
        <v>2264.2477619000001</v>
      </c>
      <c r="G13" s="30">
        <v>24106.764045100001</v>
      </c>
      <c r="H13" s="30">
        <v>37599838</v>
      </c>
      <c r="I13" s="30">
        <v>31050839</v>
      </c>
      <c r="J13" s="30">
        <v>19070601</v>
      </c>
      <c r="K13" s="30">
        <v>1357903.0668796999</v>
      </c>
      <c r="L13" s="84">
        <v>271414.08429500001</v>
      </c>
      <c r="M13" s="1"/>
      <c r="N13" s="25"/>
      <c r="O13" s="1"/>
      <c r="P13" s="25"/>
      <c r="Q13" s="1"/>
      <c r="R13" s="1"/>
      <c r="S13" s="1"/>
      <c r="T13" s="1"/>
    </row>
    <row r="14" spans="1:20" ht="14.4">
      <c r="A14" s="57"/>
      <c r="B14" s="15" t="s">
        <v>13</v>
      </c>
      <c r="C14" s="30">
        <v>50848</v>
      </c>
      <c r="D14" s="30">
        <v>0</v>
      </c>
      <c r="E14" s="30">
        <v>0</v>
      </c>
      <c r="F14" s="30">
        <v>0</v>
      </c>
      <c r="G14" s="30">
        <v>0</v>
      </c>
      <c r="H14" s="30">
        <v>25557010</v>
      </c>
      <c r="I14" s="30">
        <v>11566313</v>
      </c>
      <c r="J14" s="30">
        <v>6278430</v>
      </c>
      <c r="K14" s="30">
        <v>517842.15331999998</v>
      </c>
      <c r="L14" s="84">
        <v>93263.267810000005</v>
      </c>
      <c r="M14" s="1"/>
      <c r="N14" s="25"/>
      <c r="O14" s="1"/>
      <c r="P14" s="25"/>
      <c r="Q14" s="1"/>
      <c r="R14" s="1"/>
      <c r="S14" s="1"/>
      <c r="T14" s="1"/>
    </row>
    <row r="15" spans="1:20" ht="14.4">
      <c r="A15" s="57"/>
      <c r="B15" s="15" t="s">
        <v>15</v>
      </c>
      <c r="C15" s="30">
        <v>103830</v>
      </c>
      <c r="D15" s="30">
        <v>2848</v>
      </c>
      <c r="E15" s="30">
        <v>168346</v>
      </c>
      <c r="F15" s="30">
        <v>176.72141999999999</v>
      </c>
      <c r="G15" s="30">
        <v>4107.7737100000004</v>
      </c>
      <c r="H15" s="30">
        <v>22875235</v>
      </c>
      <c r="I15" s="30">
        <v>21395395</v>
      </c>
      <c r="J15" s="30">
        <v>11870609</v>
      </c>
      <c r="K15" s="30">
        <v>968718.27383630001</v>
      </c>
      <c r="L15" s="84">
        <v>163299.0150062</v>
      </c>
      <c r="M15" s="1"/>
      <c r="N15" s="25"/>
      <c r="O15" s="1"/>
      <c r="P15" s="25"/>
      <c r="Q15" s="1"/>
      <c r="R15" s="1"/>
      <c r="S15" s="1"/>
      <c r="T15" s="1"/>
    </row>
    <row r="16" spans="1:20" ht="14.4">
      <c r="A16" s="57"/>
      <c r="B16" s="15" t="s">
        <v>16</v>
      </c>
      <c r="C16" s="30">
        <v>60699</v>
      </c>
      <c r="D16" s="30">
        <v>518</v>
      </c>
      <c r="E16" s="30">
        <v>82301</v>
      </c>
      <c r="F16" s="30">
        <v>20.663</v>
      </c>
      <c r="G16" s="30">
        <v>1578.1377600000001</v>
      </c>
      <c r="H16" s="30">
        <v>18593709</v>
      </c>
      <c r="I16" s="30">
        <v>12818894</v>
      </c>
      <c r="J16" s="30">
        <v>5501162</v>
      </c>
      <c r="K16" s="30">
        <v>544870.79700000002</v>
      </c>
      <c r="L16" s="84">
        <v>81987.842250000002</v>
      </c>
      <c r="M16" s="1"/>
      <c r="N16" s="25"/>
      <c r="O16" s="1"/>
      <c r="P16" s="25"/>
      <c r="Q16" s="1"/>
      <c r="R16" s="1"/>
      <c r="S16" s="1"/>
      <c r="T16" s="1"/>
    </row>
    <row r="17" spans="1:20" ht="14.4">
      <c r="A17" s="57"/>
      <c r="B17" s="15" t="s">
        <v>18</v>
      </c>
      <c r="C17" s="30">
        <v>0</v>
      </c>
      <c r="D17" s="30">
        <v>0</v>
      </c>
      <c r="E17" s="30">
        <v>0</v>
      </c>
      <c r="F17" s="30">
        <v>0</v>
      </c>
      <c r="G17" s="30">
        <v>0</v>
      </c>
      <c r="H17" s="30">
        <v>3001678</v>
      </c>
      <c r="I17" s="30">
        <v>1488163</v>
      </c>
      <c r="J17" s="30">
        <v>940451</v>
      </c>
      <c r="K17" s="30">
        <v>65497.904999999999</v>
      </c>
      <c r="L17" s="84">
        <v>15429.134786399998</v>
      </c>
      <c r="M17" s="1"/>
      <c r="N17" s="25"/>
      <c r="O17" s="1"/>
      <c r="P17" s="25"/>
      <c r="Q17" s="1"/>
      <c r="R17" s="1"/>
      <c r="S17" s="1"/>
      <c r="T17" s="1"/>
    </row>
    <row r="18" spans="1:20" ht="14.4">
      <c r="A18" s="57"/>
      <c r="B18" s="15" t="s">
        <v>19</v>
      </c>
      <c r="C18" s="30">
        <v>361925</v>
      </c>
      <c r="D18" s="30">
        <v>3839</v>
      </c>
      <c r="E18" s="30">
        <v>626604</v>
      </c>
      <c r="F18" s="30">
        <v>119.9240001</v>
      </c>
      <c r="G18" s="30">
        <v>15078.898060399999</v>
      </c>
      <c r="H18" s="30">
        <v>42133736</v>
      </c>
      <c r="I18" s="30">
        <v>33747257</v>
      </c>
      <c r="J18" s="30">
        <v>19541771</v>
      </c>
      <c r="K18" s="30">
        <v>1647447.8320683001</v>
      </c>
      <c r="L18" s="84">
        <v>319165.43797120004</v>
      </c>
      <c r="M18" s="1"/>
      <c r="N18" s="25"/>
      <c r="O18" s="1"/>
      <c r="P18" s="25"/>
      <c r="Q18" s="1"/>
      <c r="R18" s="1"/>
      <c r="S18" s="1"/>
      <c r="T18" s="1"/>
    </row>
    <row r="19" spans="1:20" ht="14.4">
      <c r="A19" s="57"/>
      <c r="B19" s="15" t="s">
        <v>21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9405412</v>
      </c>
      <c r="I19" s="30">
        <v>6390551</v>
      </c>
      <c r="J19" s="30">
        <v>3787314</v>
      </c>
      <c r="K19" s="30">
        <v>275238.56046000001</v>
      </c>
      <c r="L19" s="84">
        <v>55830.710039999998</v>
      </c>
      <c r="M19" s="1"/>
      <c r="N19" s="25"/>
      <c r="O19" s="1"/>
      <c r="P19" s="25"/>
      <c r="Q19" s="1"/>
      <c r="R19" s="1"/>
      <c r="S19" s="1"/>
      <c r="T19" s="1"/>
    </row>
    <row r="20" spans="1:20" ht="14.4">
      <c r="A20" s="57"/>
      <c r="B20" s="15" t="s">
        <v>22</v>
      </c>
      <c r="C20" s="30">
        <v>457961</v>
      </c>
      <c r="D20" s="30">
        <v>10600</v>
      </c>
      <c r="E20" s="30">
        <v>804052</v>
      </c>
      <c r="F20" s="30">
        <v>537.8476842</v>
      </c>
      <c r="G20" s="30">
        <v>21336.2070485</v>
      </c>
      <c r="H20" s="30">
        <v>43848419</v>
      </c>
      <c r="I20" s="30">
        <v>42753614</v>
      </c>
      <c r="J20" s="30">
        <v>21122773</v>
      </c>
      <c r="K20" s="30">
        <v>1417141.8569607998</v>
      </c>
      <c r="L20" s="84">
        <v>303064.16553241492</v>
      </c>
      <c r="M20" s="1"/>
      <c r="N20" s="25"/>
      <c r="O20" s="1"/>
      <c r="P20" s="25"/>
      <c r="Q20" s="1"/>
      <c r="R20" s="1"/>
      <c r="S20" s="1"/>
      <c r="T20" s="1"/>
    </row>
    <row r="21" spans="1:20" ht="15.75" customHeight="1">
      <c r="A21" s="57"/>
      <c r="B21" s="15" t="s">
        <v>24</v>
      </c>
      <c r="C21" s="30">
        <v>36777</v>
      </c>
      <c r="D21" s="30">
        <v>444</v>
      </c>
      <c r="E21" s="30">
        <v>110387</v>
      </c>
      <c r="F21" s="30">
        <v>23.173999999999999</v>
      </c>
      <c r="G21" s="30">
        <v>2915.4345200999906</v>
      </c>
      <c r="H21" s="30">
        <v>12965460</v>
      </c>
      <c r="I21" s="30">
        <v>7485601</v>
      </c>
      <c r="J21" s="30">
        <v>5064054</v>
      </c>
      <c r="K21" s="30">
        <v>361901.03484050004</v>
      </c>
      <c r="L21" s="84">
        <v>81779.585388699983</v>
      </c>
      <c r="M21" s="1"/>
      <c r="N21" s="25"/>
      <c r="O21" s="1"/>
      <c r="P21" s="25"/>
      <c r="Q21" s="1"/>
      <c r="R21" s="1"/>
      <c r="S21" s="1"/>
      <c r="T21" s="1"/>
    </row>
    <row r="22" spans="1:20" ht="15.75" customHeight="1">
      <c r="A22" s="57"/>
      <c r="B22" s="15" t="s">
        <v>25</v>
      </c>
      <c r="C22" s="30">
        <v>11148749</v>
      </c>
      <c r="D22" s="30">
        <v>92653</v>
      </c>
      <c r="E22" s="30">
        <v>34350333</v>
      </c>
      <c r="F22" s="30">
        <v>3594.8244458999998</v>
      </c>
      <c r="G22" s="30">
        <v>1316185.3916679998</v>
      </c>
      <c r="H22" s="30">
        <v>291869747</v>
      </c>
      <c r="I22" s="30">
        <v>189364448</v>
      </c>
      <c r="J22" s="30">
        <v>117723650</v>
      </c>
      <c r="K22" s="30">
        <v>9521719.6352835</v>
      </c>
      <c r="L22" s="84">
        <v>2184479.7864947999</v>
      </c>
      <c r="M22" s="1"/>
      <c r="N22" s="25"/>
      <c r="O22" s="1"/>
      <c r="P22" s="25"/>
      <c r="Q22" s="1"/>
      <c r="R22" s="1"/>
      <c r="S22" s="1"/>
      <c r="T22" s="1"/>
    </row>
    <row r="23" spans="1:20" ht="15.75" customHeight="1">
      <c r="A23" s="57"/>
      <c r="B23" s="21" t="s">
        <v>89</v>
      </c>
      <c r="C23" s="16"/>
      <c r="D23" s="16"/>
      <c r="E23" s="16"/>
      <c r="F23" s="16"/>
      <c r="G23" s="16"/>
      <c r="H23" s="16"/>
      <c r="I23" s="16"/>
      <c r="J23" s="16"/>
      <c r="K23" s="16"/>
      <c r="L23" s="48"/>
      <c r="M23" s="1"/>
      <c r="N23" s="25"/>
      <c r="O23" s="1"/>
      <c r="P23" s="25"/>
      <c r="Q23" s="1"/>
      <c r="R23" s="1"/>
      <c r="S23" s="1"/>
      <c r="T23" s="1"/>
    </row>
    <row r="24" spans="1:20" ht="15.75" customHeight="1">
      <c r="A24" s="57"/>
      <c r="B24" s="15" t="s">
        <v>26</v>
      </c>
      <c r="C24" s="30">
        <v>6902336</v>
      </c>
      <c r="D24" s="30">
        <v>29256</v>
      </c>
      <c r="E24" s="30">
        <v>14973940</v>
      </c>
      <c r="F24" s="30">
        <v>1501.8149030000002</v>
      </c>
      <c r="G24" s="30">
        <v>522713.62839999999</v>
      </c>
      <c r="H24" s="30">
        <v>22815217</v>
      </c>
      <c r="I24" s="30">
        <v>23069221</v>
      </c>
      <c r="J24" s="30">
        <v>22851010</v>
      </c>
      <c r="K24" s="30">
        <v>1327504.7009665999</v>
      </c>
      <c r="L24" s="84">
        <v>456324.83659110009</v>
      </c>
      <c r="M24" s="1"/>
      <c r="N24" s="25"/>
      <c r="O24" s="1"/>
      <c r="P24" s="25"/>
      <c r="Q24" s="1"/>
      <c r="R24" s="1"/>
      <c r="S24" s="1"/>
      <c r="T24" s="1"/>
    </row>
    <row r="25" spans="1:20" ht="15.75" customHeight="1">
      <c r="A25" s="57"/>
      <c r="B25" s="15" t="s">
        <v>27</v>
      </c>
      <c r="C25" s="30">
        <v>0</v>
      </c>
      <c r="D25" s="30">
        <v>0</v>
      </c>
      <c r="E25" s="30">
        <v>0</v>
      </c>
      <c r="F25" s="30">
        <v>0</v>
      </c>
      <c r="G25" s="30">
        <v>0</v>
      </c>
      <c r="H25" s="30">
        <v>4119797</v>
      </c>
      <c r="I25" s="30">
        <v>2600620</v>
      </c>
      <c r="J25" s="30">
        <v>1214774</v>
      </c>
      <c r="K25" s="30">
        <v>109329.89928</v>
      </c>
      <c r="L25" s="84">
        <v>21368.404319899997</v>
      </c>
      <c r="M25" s="1"/>
      <c r="N25" s="25"/>
      <c r="O25" s="1"/>
      <c r="P25" s="25"/>
      <c r="Q25" s="1"/>
      <c r="R25" s="1"/>
      <c r="S25" s="1"/>
      <c r="T25" s="1"/>
    </row>
    <row r="26" spans="1:20" ht="15.75" customHeight="1">
      <c r="A26" s="57"/>
      <c r="B26" s="15" t="s">
        <v>28</v>
      </c>
      <c r="C26" s="30">
        <v>0</v>
      </c>
      <c r="D26" s="30">
        <v>0</v>
      </c>
      <c r="E26" s="30">
        <v>0</v>
      </c>
      <c r="F26" s="30">
        <v>0</v>
      </c>
      <c r="G26" s="30">
        <v>0</v>
      </c>
      <c r="H26" s="30">
        <v>738735</v>
      </c>
      <c r="I26" s="30">
        <v>454005</v>
      </c>
      <c r="J26" s="30">
        <v>290549</v>
      </c>
      <c r="K26" s="30">
        <v>19760.893210899998</v>
      </c>
      <c r="L26" s="84">
        <v>4254.1804930999997</v>
      </c>
      <c r="M26" s="1"/>
      <c r="N26" s="25"/>
      <c r="O26" s="1"/>
      <c r="P26" s="25"/>
      <c r="Q26" s="1"/>
      <c r="R26" s="1"/>
      <c r="S26" s="1"/>
      <c r="T26" s="1"/>
    </row>
    <row r="27" spans="1:20" ht="15.75" customHeight="1">
      <c r="A27" s="57"/>
      <c r="B27" s="15" t="s">
        <v>29</v>
      </c>
      <c r="C27" s="30">
        <v>4729</v>
      </c>
      <c r="D27" s="30">
        <v>27</v>
      </c>
      <c r="E27" s="30">
        <v>7160</v>
      </c>
      <c r="F27" s="30">
        <v>1.532</v>
      </c>
      <c r="G27" s="30">
        <v>204.4742296</v>
      </c>
      <c r="H27" s="30">
        <v>2109005</v>
      </c>
      <c r="I27" s="30">
        <v>2414115</v>
      </c>
      <c r="J27" s="30">
        <v>1321191</v>
      </c>
      <c r="K27" s="30">
        <v>117821.7937042</v>
      </c>
      <c r="L27" s="84">
        <v>19815.5452945</v>
      </c>
      <c r="M27" s="1"/>
      <c r="N27" s="25"/>
      <c r="O27" s="1"/>
      <c r="P27" s="25"/>
      <c r="Q27" s="1"/>
      <c r="R27" s="1"/>
      <c r="S27" s="1"/>
      <c r="T27" s="1"/>
    </row>
    <row r="28" spans="1:20" ht="15.75" customHeight="1">
      <c r="A28" s="57"/>
      <c r="B28" s="15" t="s">
        <v>30</v>
      </c>
      <c r="C28" s="30">
        <v>6166</v>
      </c>
      <c r="D28" s="30">
        <v>390</v>
      </c>
      <c r="E28" s="30">
        <v>17290</v>
      </c>
      <c r="F28" s="30">
        <v>24.181750000000001</v>
      </c>
      <c r="G28" s="30">
        <v>458.17297000000002</v>
      </c>
      <c r="H28" s="30">
        <v>779186</v>
      </c>
      <c r="I28" s="30">
        <v>407229</v>
      </c>
      <c r="J28" s="30">
        <v>445769</v>
      </c>
      <c r="K28" s="30">
        <v>23129.586759999998</v>
      </c>
      <c r="L28" s="84">
        <v>10338.230206300001</v>
      </c>
      <c r="M28" s="1"/>
      <c r="N28" s="25"/>
      <c r="O28" s="1"/>
      <c r="P28" s="25"/>
      <c r="Q28" s="1"/>
      <c r="R28" s="1"/>
      <c r="S28" s="1"/>
      <c r="T28" s="1"/>
    </row>
    <row r="29" spans="1:20" ht="15.75" customHeight="1">
      <c r="A29" s="57"/>
      <c r="B29" s="15" t="s">
        <v>31</v>
      </c>
      <c r="C29" s="30">
        <v>5957</v>
      </c>
      <c r="D29" s="30">
        <v>619</v>
      </c>
      <c r="E29" s="30">
        <v>19239</v>
      </c>
      <c r="F29" s="30">
        <v>7.6994494999999992</v>
      </c>
      <c r="G29" s="30">
        <v>392.196214</v>
      </c>
      <c r="H29" s="30">
        <v>512964</v>
      </c>
      <c r="I29" s="30">
        <v>518274</v>
      </c>
      <c r="J29" s="30">
        <v>306320</v>
      </c>
      <c r="K29" s="30">
        <v>17731.991437699999</v>
      </c>
      <c r="L29" s="84">
        <v>4475.8351742000004</v>
      </c>
      <c r="M29" s="1"/>
      <c r="N29" s="25"/>
      <c r="O29" s="1"/>
      <c r="P29" s="25"/>
      <c r="Q29" s="1"/>
      <c r="R29" s="1"/>
      <c r="S29" s="1"/>
      <c r="T29" s="1"/>
    </row>
    <row r="30" spans="1:20" ht="15.75" customHeight="1">
      <c r="A30" s="57"/>
      <c r="B30" s="15" t="s">
        <v>32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8182766</v>
      </c>
      <c r="I30" s="30">
        <v>7642983</v>
      </c>
      <c r="J30" s="30">
        <v>5798511</v>
      </c>
      <c r="K30" s="30">
        <v>373453.01487000001</v>
      </c>
      <c r="L30" s="84">
        <v>89244.374540000004</v>
      </c>
      <c r="M30" s="1"/>
      <c r="N30" s="25"/>
      <c r="O30" s="1"/>
      <c r="P30" s="25"/>
      <c r="Q30" s="1"/>
      <c r="R30" s="1"/>
      <c r="S30" s="1"/>
      <c r="T30" s="1"/>
    </row>
    <row r="31" spans="1:20" ht="15.75" customHeight="1">
      <c r="A31" s="57"/>
      <c r="B31" s="15" t="s">
        <v>33</v>
      </c>
      <c r="C31" s="30">
        <v>15173420</v>
      </c>
      <c r="D31" s="30">
        <v>134494</v>
      </c>
      <c r="E31" s="30">
        <v>50078009</v>
      </c>
      <c r="F31" s="30">
        <v>8341.9064847999998</v>
      </c>
      <c r="G31" s="30">
        <v>2167772.0266294</v>
      </c>
      <c r="H31" s="30">
        <v>34439937</v>
      </c>
      <c r="I31" s="30">
        <v>35863200</v>
      </c>
      <c r="J31" s="30">
        <v>45056025</v>
      </c>
      <c r="K31" s="30">
        <v>2010343.2920243</v>
      </c>
      <c r="L31" s="84">
        <v>942074.54099979997</v>
      </c>
      <c r="M31" s="1"/>
      <c r="N31" s="25"/>
      <c r="O31" s="1"/>
      <c r="P31" s="25"/>
      <c r="Q31" s="1"/>
      <c r="R31" s="1"/>
      <c r="S31" s="1"/>
      <c r="T31" s="1"/>
    </row>
    <row r="32" spans="1:20" ht="15.75" customHeight="1">
      <c r="A32" s="57"/>
      <c r="B32" s="15" t="s">
        <v>34</v>
      </c>
      <c r="C32" s="30">
        <v>9501579</v>
      </c>
      <c r="D32" s="30">
        <v>30677</v>
      </c>
      <c r="E32" s="30">
        <v>27712093</v>
      </c>
      <c r="F32" s="30">
        <v>1615.9686915</v>
      </c>
      <c r="G32" s="30">
        <v>879949.27062394144</v>
      </c>
      <c r="H32" s="30">
        <v>47485542</v>
      </c>
      <c r="I32" s="30">
        <v>26542957</v>
      </c>
      <c r="J32" s="30">
        <v>30596835</v>
      </c>
      <c r="K32" s="30">
        <v>1531388.5475900001</v>
      </c>
      <c r="L32" s="84">
        <v>631633.82314280455</v>
      </c>
      <c r="M32" s="1"/>
      <c r="N32" s="25"/>
      <c r="O32" s="1"/>
      <c r="P32" s="25"/>
      <c r="Q32" s="1"/>
      <c r="R32" s="1"/>
      <c r="S32" s="1"/>
      <c r="T32" s="1"/>
    </row>
    <row r="33" spans="1:20" ht="15.75" customHeight="1">
      <c r="A33" s="57"/>
      <c r="B33" s="15" t="s">
        <v>35</v>
      </c>
      <c r="C33" s="30">
        <v>20058</v>
      </c>
      <c r="D33" s="30">
        <v>0</v>
      </c>
      <c r="E33" s="30">
        <v>107325</v>
      </c>
      <c r="F33" s="30">
        <v>0</v>
      </c>
      <c r="G33" s="30">
        <v>2899.1067362000026</v>
      </c>
      <c r="H33" s="30">
        <v>2502843</v>
      </c>
      <c r="I33" s="30">
        <v>2313555</v>
      </c>
      <c r="J33" s="30">
        <v>1748583</v>
      </c>
      <c r="K33" s="30">
        <v>90546.599849999999</v>
      </c>
      <c r="L33" s="84">
        <v>23434.839097400003</v>
      </c>
      <c r="M33" s="1"/>
      <c r="N33" s="25"/>
      <c r="O33" s="1"/>
      <c r="P33" s="25"/>
      <c r="Q33" s="1"/>
      <c r="R33" s="1"/>
      <c r="S33" s="1"/>
      <c r="T33" s="1"/>
    </row>
    <row r="34" spans="1:20" ht="15.75" customHeight="1">
      <c r="A34" s="57"/>
      <c r="B34" s="15" t="s">
        <v>36</v>
      </c>
      <c r="C34" s="30">
        <v>1456305</v>
      </c>
      <c r="D34" s="30">
        <v>14416</v>
      </c>
      <c r="E34" s="30">
        <v>3648450</v>
      </c>
      <c r="F34" s="30">
        <v>739.89459999999997</v>
      </c>
      <c r="G34" s="30">
        <v>223891.77236</v>
      </c>
      <c r="H34" s="30">
        <v>6128861</v>
      </c>
      <c r="I34" s="30">
        <v>3964741</v>
      </c>
      <c r="J34" s="30">
        <v>2773806</v>
      </c>
      <c r="K34" s="30">
        <v>178738.74424150001</v>
      </c>
      <c r="L34" s="84">
        <v>51897.20102</v>
      </c>
      <c r="M34" s="1"/>
      <c r="N34" s="25"/>
      <c r="O34" s="1"/>
      <c r="P34" s="25"/>
      <c r="Q34" s="1"/>
      <c r="R34" s="1"/>
      <c r="S34" s="1"/>
      <c r="T34" s="1"/>
    </row>
    <row r="35" spans="1:20" ht="15.75" customHeight="1">
      <c r="A35" s="57"/>
      <c r="B35" s="15" t="s">
        <v>37</v>
      </c>
      <c r="C35" s="30">
        <v>81317</v>
      </c>
      <c r="D35" s="30">
        <v>5647</v>
      </c>
      <c r="E35" s="30">
        <v>309596</v>
      </c>
      <c r="F35" s="30">
        <v>228.215</v>
      </c>
      <c r="G35" s="30">
        <v>11120.849966500002</v>
      </c>
      <c r="H35" s="30">
        <v>4404124</v>
      </c>
      <c r="I35" s="30">
        <v>6045234</v>
      </c>
      <c r="J35" s="30">
        <v>3847126</v>
      </c>
      <c r="K35" s="30">
        <v>345280.63491999998</v>
      </c>
      <c r="L35" s="84">
        <v>37951.253850000001</v>
      </c>
      <c r="M35" s="1"/>
      <c r="N35" s="25"/>
      <c r="O35" s="1"/>
      <c r="P35" s="25"/>
      <c r="Q35" s="1"/>
      <c r="R35" s="1"/>
      <c r="S35" s="1"/>
      <c r="T35" s="1"/>
    </row>
    <row r="36" spans="1:20" ht="15.75" customHeight="1">
      <c r="A36" s="57"/>
      <c r="B36" s="15" t="s">
        <v>38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4985608</v>
      </c>
      <c r="I36" s="30">
        <v>4318643</v>
      </c>
      <c r="J36" s="30">
        <v>3280533</v>
      </c>
      <c r="K36" s="30">
        <v>176768.22648000001</v>
      </c>
      <c r="L36" s="84">
        <v>39756.08685</v>
      </c>
      <c r="M36" s="1"/>
      <c r="N36" s="25"/>
      <c r="O36" s="1"/>
      <c r="P36" s="25"/>
      <c r="Q36" s="1"/>
      <c r="R36" s="1"/>
      <c r="S36" s="1"/>
      <c r="T36" s="1"/>
    </row>
    <row r="37" spans="1:20" ht="15.75" customHeight="1">
      <c r="A37" s="57"/>
      <c r="B37" s="15" t="s">
        <v>39</v>
      </c>
      <c r="C37" s="30">
        <v>2720</v>
      </c>
      <c r="D37" s="30">
        <v>105</v>
      </c>
      <c r="E37" s="30">
        <v>8743</v>
      </c>
      <c r="F37" s="30">
        <v>4.1926203000000006</v>
      </c>
      <c r="G37" s="30">
        <v>700.27542000000005</v>
      </c>
      <c r="H37" s="30">
        <v>4175257</v>
      </c>
      <c r="I37" s="30">
        <v>5150606</v>
      </c>
      <c r="J37" s="30">
        <v>2770352</v>
      </c>
      <c r="K37" s="30">
        <v>245471.43844999999</v>
      </c>
      <c r="L37" s="84">
        <v>47633.9919859</v>
      </c>
      <c r="M37" s="1"/>
      <c r="N37" s="25"/>
      <c r="O37" s="1"/>
      <c r="P37" s="25"/>
      <c r="Q37" s="1"/>
      <c r="R37" s="1"/>
      <c r="S37" s="1"/>
      <c r="T37" s="1"/>
    </row>
    <row r="38" spans="1:20" ht="15.75" customHeight="1">
      <c r="A38" s="57"/>
      <c r="B38" s="15" t="s">
        <v>40</v>
      </c>
      <c r="C38" s="30">
        <v>2321367</v>
      </c>
      <c r="D38" s="30">
        <v>8711</v>
      </c>
      <c r="E38" s="30">
        <v>4614507</v>
      </c>
      <c r="F38" s="30">
        <v>395.81847090000002</v>
      </c>
      <c r="G38" s="30">
        <v>154018.5233766</v>
      </c>
      <c r="H38" s="30">
        <v>15979204</v>
      </c>
      <c r="I38" s="30">
        <v>7857673</v>
      </c>
      <c r="J38" s="30">
        <v>10097154</v>
      </c>
      <c r="K38" s="30">
        <v>345325.32860300003</v>
      </c>
      <c r="L38" s="84">
        <v>171729.08382349985</v>
      </c>
      <c r="M38" s="1"/>
      <c r="N38" s="25"/>
      <c r="O38" s="1"/>
      <c r="P38" s="25"/>
      <c r="Q38" s="1"/>
      <c r="R38" s="1"/>
      <c r="S38" s="1"/>
      <c r="T38" s="1"/>
    </row>
    <row r="39" spans="1:20" ht="15.75" customHeight="1">
      <c r="A39" s="57"/>
      <c r="B39" s="15" t="s">
        <v>41</v>
      </c>
      <c r="C39" s="30">
        <v>2783632</v>
      </c>
      <c r="D39" s="30">
        <v>46987</v>
      </c>
      <c r="E39" s="30">
        <v>7615271</v>
      </c>
      <c r="F39" s="30">
        <v>1711.1837453000001</v>
      </c>
      <c r="G39" s="30">
        <v>284948.91146999999</v>
      </c>
      <c r="H39" s="30">
        <v>1115253</v>
      </c>
      <c r="I39" s="30">
        <v>615047</v>
      </c>
      <c r="J39" s="30">
        <v>571480</v>
      </c>
      <c r="K39" s="30">
        <v>27218.005225999997</v>
      </c>
      <c r="L39" s="84">
        <v>8740.3804419999997</v>
      </c>
      <c r="M39" s="1"/>
      <c r="N39" s="25"/>
      <c r="O39" s="1"/>
      <c r="P39" s="25"/>
      <c r="Q39" s="1"/>
      <c r="R39" s="1"/>
      <c r="S39" s="1"/>
      <c r="T39" s="1"/>
    </row>
    <row r="40" spans="1:20" ht="15.75" customHeight="1">
      <c r="A40" s="57"/>
      <c r="B40" s="15" t="s">
        <v>42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3359558</v>
      </c>
      <c r="I40" s="30">
        <v>2864562</v>
      </c>
      <c r="J40" s="30">
        <v>2228867</v>
      </c>
      <c r="K40" s="30">
        <v>124705.2490324</v>
      </c>
      <c r="L40" s="84">
        <v>35371.448469300005</v>
      </c>
      <c r="M40" s="1"/>
      <c r="N40" s="25"/>
      <c r="O40" s="1"/>
      <c r="P40" s="25"/>
      <c r="Q40" s="1"/>
      <c r="R40" s="1"/>
      <c r="S40" s="1"/>
      <c r="T40" s="1"/>
    </row>
    <row r="41" spans="1:20" ht="15.75" customHeight="1">
      <c r="A41" s="57"/>
      <c r="B41" s="15" t="s">
        <v>43</v>
      </c>
      <c r="C41" s="30">
        <v>32774</v>
      </c>
      <c r="D41" s="30">
        <v>2190</v>
      </c>
      <c r="E41" s="30">
        <v>63556</v>
      </c>
      <c r="F41" s="30">
        <v>91.626999999999995</v>
      </c>
      <c r="G41" s="30">
        <v>2457.4535140000003</v>
      </c>
      <c r="H41" s="30">
        <v>1865474</v>
      </c>
      <c r="I41" s="30">
        <v>5482302</v>
      </c>
      <c r="J41" s="30">
        <v>859985</v>
      </c>
      <c r="K41" s="30">
        <v>239279.77488000001</v>
      </c>
      <c r="L41" s="84">
        <v>14128.127679000001</v>
      </c>
      <c r="M41" s="1"/>
      <c r="N41" s="25"/>
      <c r="O41" s="1"/>
      <c r="P41" s="25"/>
      <c r="Q41" s="1"/>
      <c r="R41" s="1"/>
      <c r="S41" s="1"/>
      <c r="T41" s="1"/>
    </row>
    <row r="42" spans="1:20" ht="15.75" customHeight="1">
      <c r="A42" s="57"/>
      <c r="B42" s="15" t="s">
        <v>44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1477981</v>
      </c>
      <c r="I42" s="30">
        <v>879694</v>
      </c>
      <c r="J42" s="30">
        <v>390504</v>
      </c>
      <c r="K42" s="30">
        <v>41676.360844700001</v>
      </c>
      <c r="L42" s="84">
        <v>6406.8241183</v>
      </c>
      <c r="M42" s="1"/>
      <c r="N42" s="25"/>
      <c r="O42" s="1"/>
      <c r="P42" s="25"/>
      <c r="Q42" s="1"/>
      <c r="R42" s="1"/>
      <c r="S42" s="1"/>
      <c r="T42" s="1"/>
    </row>
    <row r="43" spans="1:20" ht="15.75" customHeight="1">
      <c r="A43" s="57"/>
      <c r="B43" s="15" t="s">
        <v>45</v>
      </c>
      <c r="C43" s="30">
        <v>831722</v>
      </c>
      <c r="D43" s="30">
        <v>8370</v>
      </c>
      <c r="E43" s="30">
        <v>1734269</v>
      </c>
      <c r="F43" s="30">
        <v>354.02969840000003</v>
      </c>
      <c r="G43" s="30">
        <v>55339.551139499999</v>
      </c>
      <c r="H43" s="30">
        <v>3089570</v>
      </c>
      <c r="I43" s="30">
        <v>1929061</v>
      </c>
      <c r="J43" s="30">
        <v>2084612</v>
      </c>
      <c r="K43" s="30">
        <v>89877.10497</v>
      </c>
      <c r="L43" s="84">
        <v>37151.15756</v>
      </c>
      <c r="M43" s="1"/>
      <c r="N43" s="25"/>
      <c r="O43" s="1"/>
      <c r="P43" s="25"/>
      <c r="Q43" s="1"/>
      <c r="R43" s="1"/>
      <c r="S43" s="1"/>
      <c r="T43" s="1"/>
    </row>
    <row r="44" spans="1:20" ht="15.75" customHeight="1">
      <c r="A44" s="57"/>
      <c r="B44" s="21" t="s">
        <v>90</v>
      </c>
      <c r="C44" s="16"/>
      <c r="D44" s="16"/>
      <c r="E44" s="16"/>
      <c r="F44" s="16"/>
      <c r="G44" s="16"/>
      <c r="H44" s="16"/>
      <c r="I44" s="16"/>
      <c r="J44" s="16"/>
      <c r="K44" s="16"/>
      <c r="L44" s="48"/>
      <c r="M44" s="1"/>
      <c r="N44" s="25"/>
      <c r="O44" s="1"/>
      <c r="P44" s="25"/>
      <c r="Q44" s="1"/>
      <c r="R44" s="1"/>
      <c r="S44" s="1"/>
      <c r="T44" s="1"/>
    </row>
    <row r="45" spans="1:20" ht="15.75" customHeight="1">
      <c r="A45" s="57"/>
      <c r="B45" s="15" t="s">
        <v>46</v>
      </c>
      <c r="C45" s="30">
        <v>1602513</v>
      </c>
      <c r="D45" s="30">
        <v>1475</v>
      </c>
      <c r="E45" s="30">
        <v>4682922</v>
      </c>
      <c r="F45" s="30">
        <v>122.48148505</v>
      </c>
      <c r="G45" s="30">
        <v>230475.19360720002</v>
      </c>
      <c r="H45" s="30">
        <v>0</v>
      </c>
      <c r="I45" s="30">
        <v>0</v>
      </c>
      <c r="J45" s="30">
        <v>0</v>
      </c>
      <c r="K45" s="30">
        <v>0</v>
      </c>
      <c r="L45" s="84">
        <v>0</v>
      </c>
      <c r="M45" s="1"/>
      <c r="N45" s="25"/>
      <c r="O45" s="1"/>
      <c r="P45" s="25"/>
      <c r="Q45" s="1"/>
      <c r="R45" s="1"/>
      <c r="S45" s="1"/>
      <c r="T45" s="1"/>
    </row>
    <row r="46" spans="1:20" ht="15.75" customHeight="1">
      <c r="A46" s="57"/>
      <c r="B46" s="15" t="s">
        <v>47</v>
      </c>
      <c r="C46" s="30">
        <v>26462</v>
      </c>
      <c r="D46" s="30">
        <v>0</v>
      </c>
      <c r="E46" s="30">
        <v>14824</v>
      </c>
      <c r="F46" s="30">
        <v>0</v>
      </c>
      <c r="G46" s="30">
        <v>619.69768779999993</v>
      </c>
      <c r="H46" s="30">
        <v>0</v>
      </c>
      <c r="I46" s="30">
        <v>0</v>
      </c>
      <c r="J46" s="30">
        <v>0</v>
      </c>
      <c r="K46" s="30">
        <v>0</v>
      </c>
      <c r="L46" s="84">
        <v>0</v>
      </c>
      <c r="M46" s="1"/>
      <c r="N46" s="25"/>
      <c r="O46" s="1"/>
      <c r="P46" s="25"/>
      <c r="Q46" s="1"/>
      <c r="R46" s="1"/>
      <c r="S46" s="1"/>
      <c r="T46" s="1"/>
    </row>
    <row r="47" spans="1:20" ht="15.75" customHeight="1">
      <c r="A47" s="57"/>
      <c r="B47" s="15" t="s">
        <v>48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2198</v>
      </c>
      <c r="I47" s="30">
        <v>95</v>
      </c>
      <c r="J47" s="30">
        <v>170</v>
      </c>
      <c r="K47" s="30">
        <v>7.1663809000000001</v>
      </c>
      <c r="L47" s="84">
        <v>5.3826048000000002</v>
      </c>
      <c r="M47" s="1"/>
      <c r="N47" s="25"/>
      <c r="O47" s="1"/>
      <c r="P47" s="25"/>
      <c r="Q47" s="1"/>
      <c r="R47" s="1"/>
      <c r="S47" s="1"/>
      <c r="T47" s="1"/>
    </row>
    <row r="48" spans="1:20" ht="15.75" customHeight="1">
      <c r="A48" s="57"/>
      <c r="B48" s="15" t="s">
        <v>49</v>
      </c>
      <c r="C48" s="30">
        <v>2737277</v>
      </c>
      <c r="D48" s="30">
        <v>14610</v>
      </c>
      <c r="E48" s="30">
        <v>12716228</v>
      </c>
      <c r="F48" s="30">
        <v>813.322</v>
      </c>
      <c r="G48" s="30">
        <v>354522.9471967998</v>
      </c>
      <c r="H48" s="30">
        <v>1669022</v>
      </c>
      <c r="I48" s="30">
        <v>1269390</v>
      </c>
      <c r="J48" s="30">
        <v>2809809</v>
      </c>
      <c r="K48" s="30">
        <v>63892.846554999996</v>
      </c>
      <c r="L48" s="84">
        <v>55084.033385399998</v>
      </c>
      <c r="M48" s="1"/>
      <c r="N48" s="25"/>
      <c r="O48" s="1"/>
      <c r="P48" s="25"/>
      <c r="Q48" s="1"/>
      <c r="R48" s="1"/>
      <c r="S48" s="1"/>
      <c r="T48" s="1"/>
    </row>
    <row r="49" spans="1:20" ht="15.75" customHeight="1">
      <c r="A49" s="57"/>
      <c r="B49" s="15" t="s">
        <v>50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1090593</v>
      </c>
      <c r="I49" s="30">
        <v>799482</v>
      </c>
      <c r="J49" s="30">
        <v>1132084</v>
      </c>
      <c r="K49" s="30">
        <v>25143.916156899999</v>
      </c>
      <c r="L49" s="84">
        <v>11667.869266800002</v>
      </c>
      <c r="M49" s="1"/>
      <c r="N49" s="25"/>
      <c r="O49" s="1"/>
      <c r="P49" s="25"/>
      <c r="Q49" s="1"/>
      <c r="R49" s="1"/>
      <c r="S49" s="1"/>
      <c r="T49" s="1"/>
    </row>
    <row r="50" spans="1:20" ht="15.75" customHeight="1">
      <c r="A50" s="57"/>
      <c r="B50" s="15" t="s">
        <v>51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125238</v>
      </c>
      <c r="I50" s="30">
        <v>56313</v>
      </c>
      <c r="J50" s="30">
        <v>131624</v>
      </c>
      <c r="K50" s="30">
        <v>3089.1160904999997</v>
      </c>
      <c r="L50" s="84">
        <v>2484.0346530999773</v>
      </c>
      <c r="M50" s="1"/>
      <c r="N50" s="25"/>
      <c r="O50" s="1"/>
      <c r="P50" s="25"/>
      <c r="Q50" s="1"/>
      <c r="R50" s="1"/>
      <c r="S50" s="1"/>
      <c r="T50" s="1"/>
    </row>
    <row r="51" spans="1:20" ht="15.75" customHeight="1">
      <c r="A51" s="57"/>
      <c r="B51" s="15" t="s">
        <v>52</v>
      </c>
      <c r="C51" s="30">
        <v>873294</v>
      </c>
      <c r="D51" s="30">
        <v>2042</v>
      </c>
      <c r="E51" s="30">
        <v>1612546</v>
      </c>
      <c r="F51" s="30">
        <v>141.2637818</v>
      </c>
      <c r="G51" s="30">
        <v>59079.479909200614</v>
      </c>
      <c r="H51" s="30">
        <v>484409</v>
      </c>
      <c r="I51" s="30">
        <v>287973</v>
      </c>
      <c r="J51" s="30">
        <v>455552</v>
      </c>
      <c r="K51" s="30">
        <v>16361.040470300002</v>
      </c>
      <c r="L51" s="84">
        <v>10011.599013400015</v>
      </c>
      <c r="M51" s="1"/>
      <c r="N51" s="25"/>
      <c r="O51" s="1"/>
      <c r="P51" s="25"/>
      <c r="Q51" s="1"/>
      <c r="R51" s="1"/>
      <c r="S51" s="1"/>
      <c r="T51" s="1"/>
    </row>
    <row r="52" spans="1:20" ht="15.75" customHeight="1">
      <c r="A52" s="57" t="s">
        <v>109</v>
      </c>
      <c r="B52" s="15" t="s">
        <v>53</v>
      </c>
      <c r="C52" s="30">
        <v>1433479</v>
      </c>
      <c r="D52" s="30">
        <v>3269</v>
      </c>
      <c r="E52" s="30">
        <v>3193370</v>
      </c>
      <c r="F52" s="30">
        <v>184.67874</v>
      </c>
      <c r="G52" s="30">
        <v>88357.066860000006</v>
      </c>
      <c r="H52" s="30">
        <v>1006834</v>
      </c>
      <c r="I52" s="30">
        <v>1130342</v>
      </c>
      <c r="J52" s="30">
        <v>1917530.9999999991</v>
      </c>
      <c r="K52" s="30">
        <v>48353.785430000004</v>
      </c>
      <c r="L52" s="84">
        <v>33300.597179999997</v>
      </c>
      <c r="M52" s="1"/>
      <c r="N52" s="25"/>
      <c r="O52" s="1"/>
      <c r="P52" s="25"/>
      <c r="Q52" s="1"/>
      <c r="R52" s="1"/>
      <c r="S52" s="1"/>
      <c r="T52" s="1"/>
    </row>
    <row r="53" spans="1:20" ht="12.75" customHeight="1">
      <c r="A53" s="57"/>
      <c r="B53" s="21" t="s">
        <v>91</v>
      </c>
      <c r="C53" s="16"/>
      <c r="D53" s="16"/>
      <c r="E53" s="16"/>
      <c r="F53" s="16"/>
      <c r="G53" s="16"/>
      <c r="H53" s="16"/>
      <c r="I53" s="16"/>
      <c r="J53" s="16"/>
      <c r="K53" s="16"/>
      <c r="L53" s="48"/>
      <c r="M53" s="1"/>
      <c r="N53" s="25"/>
      <c r="O53" s="1"/>
      <c r="P53" s="25"/>
      <c r="Q53" s="1"/>
      <c r="R53" s="1"/>
      <c r="S53" s="1"/>
      <c r="T53" s="1"/>
    </row>
    <row r="54" spans="1:20" ht="15.75" customHeight="1">
      <c r="A54" s="57"/>
      <c r="B54" s="15" t="s">
        <v>55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2177776</v>
      </c>
      <c r="I54" s="30">
        <v>0</v>
      </c>
      <c r="J54" s="30">
        <v>538022</v>
      </c>
      <c r="K54" s="30">
        <v>0</v>
      </c>
      <c r="L54" s="84">
        <v>2799.3396561</v>
      </c>
      <c r="M54" s="1"/>
      <c r="N54" s="25"/>
      <c r="O54" s="1"/>
      <c r="P54" s="25"/>
      <c r="Q54" s="1"/>
      <c r="R54" s="1"/>
      <c r="S54" s="1"/>
      <c r="T54" s="1"/>
    </row>
    <row r="55" spans="1:20" ht="12" customHeight="1">
      <c r="A55" s="57"/>
      <c r="B55" s="15" t="s">
        <v>56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1726555</v>
      </c>
      <c r="I55" s="30">
        <v>463941</v>
      </c>
      <c r="J55" s="30">
        <v>166456</v>
      </c>
      <c r="K55" s="30">
        <v>13628.96356</v>
      </c>
      <c r="L55" s="84">
        <v>1830.2333159</v>
      </c>
      <c r="M55" s="1"/>
      <c r="N55" s="25"/>
      <c r="O55" s="1"/>
      <c r="P55" s="25"/>
      <c r="Q55" s="1"/>
      <c r="R55" s="1"/>
      <c r="S55" s="1"/>
      <c r="T55" s="1"/>
    </row>
    <row r="56" spans="1:20" ht="12.75" customHeight="1">
      <c r="A56" s="57"/>
      <c r="B56" s="15" t="s">
        <v>57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228</v>
      </c>
      <c r="I56" s="30">
        <v>0</v>
      </c>
      <c r="J56" s="30">
        <v>13</v>
      </c>
      <c r="K56" s="30">
        <v>0</v>
      </c>
      <c r="L56" s="84">
        <v>0.19233819999999999</v>
      </c>
      <c r="M56" s="1"/>
      <c r="N56" s="25"/>
      <c r="O56" s="1"/>
      <c r="P56" s="25"/>
      <c r="Q56" s="1"/>
      <c r="R56" s="1"/>
      <c r="S56" s="1"/>
      <c r="T56" s="1"/>
    </row>
    <row r="57" spans="1:20" ht="12.75" customHeight="1">
      <c r="A57" s="57"/>
      <c r="B57" s="15" t="s">
        <v>58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84">
        <v>0</v>
      </c>
      <c r="M57" s="1"/>
      <c r="N57" s="25"/>
      <c r="O57" s="1"/>
      <c r="P57" s="25"/>
      <c r="Q57" s="1"/>
      <c r="R57" s="1"/>
      <c r="S57" s="1"/>
      <c r="T57" s="1"/>
    </row>
    <row r="58" spans="1:20" ht="12.75" customHeight="1">
      <c r="A58" s="57"/>
      <c r="B58" s="15" t="s">
        <v>59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95863</v>
      </c>
      <c r="I58" s="30">
        <v>1185</v>
      </c>
      <c r="J58" s="30">
        <v>26210</v>
      </c>
      <c r="K58" s="30">
        <v>36.677706399999998</v>
      </c>
      <c r="L58" s="84">
        <v>125.0235936</v>
      </c>
      <c r="M58" s="1"/>
      <c r="N58" s="25"/>
      <c r="O58" s="1"/>
      <c r="P58" s="25"/>
      <c r="Q58" s="1"/>
      <c r="R58" s="1"/>
      <c r="S58" s="1"/>
      <c r="T58" s="1"/>
    </row>
    <row r="59" spans="1:20" ht="12.75" customHeight="1">
      <c r="A59" s="57"/>
      <c r="B59" s="15" t="s">
        <v>60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61208819</v>
      </c>
      <c r="I59" s="30">
        <v>1639769</v>
      </c>
      <c r="J59" s="30">
        <v>2620359</v>
      </c>
      <c r="K59" s="30">
        <v>52857.646460000004</v>
      </c>
      <c r="L59" s="84">
        <v>23497.386299999998</v>
      </c>
      <c r="M59" s="1"/>
      <c r="N59" s="25"/>
      <c r="O59" s="1"/>
      <c r="P59" s="25"/>
      <c r="Q59" s="1"/>
      <c r="R59" s="1"/>
      <c r="S59" s="1"/>
      <c r="T59" s="1"/>
    </row>
    <row r="60" spans="1:20" ht="15.75" customHeight="1">
      <c r="A60" s="57"/>
      <c r="B60" s="21" t="s">
        <v>92</v>
      </c>
      <c r="C60" s="16"/>
      <c r="D60" s="16"/>
      <c r="E60" s="16"/>
      <c r="F60" s="16"/>
      <c r="G60" s="16"/>
      <c r="H60" s="16"/>
      <c r="I60" s="16"/>
      <c r="J60" s="16"/>
      <c r="K60" s="16"/>
      <c r="L60" s="48"/>
      <c r="M60" s="1"/>
      <c r="N60" s="25"/>
      <c r="O60" s="1"/>
      <c r="P60" s="25"/>
      <c r="Q60" s="1"/>
      <c r="R60" s="1"/>
      <c r="S60" s="1"/>
      <c r="T60" s="1"/>
    </row>
    <row r="61" spans="1:20" ht="12.75" customHeight="1">
      <c r="A61" s="57"/>
      <c r="B61" s="15" t="s">
        <v>61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1383580</v>
      </c>
      <c r="I61" s="30">
        <v>623993</v>
      </c>
      <c r="J61" s="30">
        <v>360380</v>
      </c>
      <c r="K61" s="30">
        <v>40906.674723900003</v>
      </c>
      <c r="L61" s="84">
        <v>8229.9953802998953</v>
      </c>
      <c r="M61" s="1"/>
      <c r="N61" s="25"/>
      <c r="O61" s="1"/>
      <c r="P61" s="25"/>
      <c r="Q61" s="1"/>
      <c r="R61" s="1"/>
      <c r="S61" s="1"/>
      <c r="T61" s="1"/>
    </row>
    <row r="62" spans="1:20" ht="12.75" customHeight="1">
      <c r="A62" s="57"/>
      <c r="B62" s="15" t="s">
        <v>62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140057</v>
      </c>
      <c r="I62" s="30">
        <v>95392</v>
      </c>
      <c r="J62" s="30">
        <v>73034</v>
      </c>
      <c r="K62" s="30">
        <v>4792.5997500000003</v>
      </c>
      <c r="L62" s="84">
        <v>1379.8382522999998</v>
      </c>
      <c r="M62" s="1"/>
      <c r="N62" s="25"/>
      <c r="O62" s="1"/>
      <c r="P62" s="25"/>
      <c r="Q62" s="1"/>
      <c r="R62" s="1"/>
      <c r="S62" s="1"/>
      <c r="T62" s="1"/>
    </row>
    <row r="63" spans="1:20" ht="12.75" customHeight="1">
      <c r="A63" s="57"/>
      <c r="B63" s="15" t="s">
        <v>63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2419787</v>
      </c>
      <c r="I63" s="30">
        <v>550776</v>
      </c>
      <c r="J63" s="30">
        <v>66524</v>
      </c>
      <c r="K63" s="30">
        <v>23777.088910000002</v>
      </c>
      <c r="L63" s="84">
        <v>687.72913819999997</v>
      </c>
      <c r="M63" s="1"/>
      <c r="N63" s="25"/>
      <c r="O63" s="1"/>
      <c r="P63" s="25"/>
      <c r="Q63" s="1"/>
      <c r="R63" s="1"/>
      <c r="S63" s="1"/>
      <c r="T63" s="1"/>
    </row>
    <row r="64" spans="1:20" ht="12.75" customHeight="1">
      <c r="A64" s="57"/>
      <c r="B64" s="15" t="s">
        <v>64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58">
        <v>933587</v>
      </c>
      <c r="I64" s="30">
        <v>871986</v>
      </c>
      <c r="J64" s="30">
        <v>196950</v>
      </c>
      <c r="K64" s="30">
        <v>21918.156999999999</v>
      </c>
      <c r="L64" s="84">
        <v>3682.4687720000006</v>
      </c>
      <c r="M64" s="1"/>
      <c r="N64" s="25"/>
      <c r="O64" s="1"/>
      <c r="P64" s="25"/>
      <c r="Q64" s="1"/>
      <c r="R64" s="1"/>
      <c r="S64" s="1"/>
      <c r="T64" s="1"/>
    </row>
    <row r="65" spans="1:20" ht="12.75" customHeight="1">
      <c r="A65" s="57"/>
      <c r="B65" s="15" t="s">
        <v>65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3377092</v>
      </c>
      <c r="I65" s="30">
        <v>740637</v>
      </c>
      <c r="J65" s="30">
        <v>194317</v>
      </c>
      <c r="K65" s="30">
        <v>38244.697090000001</v>
      </c>
      <c r="L65" s="84">
        <v>1732.2621451</v>
      </c>
      <c r="M65" s="1"/>
      <c r="N65" s="25"/>
      <c r="O65" s="1"/>
      <c r="P65" s="25"/>
      <c r="Q65" s="1"/>
      <c r="R65" s="1"/>
      <c r="S65" s="1"/>
      <c r="T65" s="1"/>
    </row>
    <row r="66" spans="1:20" ht="12.75" customHeight="1">
      <c r="A66" s="57"/>
      <c r="B66" s="15" t="s">
        <v>66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1564894</v>
      </c>
      <c r="I66" s="30">
        <v>363632</v>
      </c>
      <c r="J66" s="30">
        <v>92414</v>
      </c>
      <c r="K66" s="30">
        <v>17217.192500000001</v>
      </c>
      <c r="L66" s="84">
        <v>1081.3713565</v>
      </c>
      <c r="M66" s="1"/>
      <c r="N66" s="25"/>
      <c r="O66" s="1"/>
      <c r="P66" s="25"/>
      <c r="Q66" s="1"/>
      <c r="R66" s="1"/>
      <c r="S66" s="1"/>
      <c r="T66" s="1"/>
    </row>
    <row r="67" spans="1:20" ht="12.75" customHeight="1">
      <c r="A67" s="57"/>
      <c r="B67" s="15" t="s">
        <v>67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210549</v>
      </c>
      <c r="I67" s="30">
        <v>30452</v>
      </c>
      <c r="J67" s="30">
        <v>19298</v>
      </c>
      <c r="K67" s="30">
        <v>1181.22378</v>
      </c>
      <c r="L67" s="84">
        <v>205.37185449999998</v>
      </c>
      <c r="M67" s="1"/>
      <c r="N67" s="25"/>
      <c r="O67" s="1"/>
      <c r="P67" s="25"/>
      <c r="Q67" s="1"/>
      <c r="R67" s="1"/>
      <c r="S67" s="1"/>
      <c r="T67" s="1"/>
    </row>
    <row r="68" spans="1:20" ht="12.75" customHeight="1">
      <c r="A68" s="57"/>
      <c r="B68" s="15" t="s">
        <v>68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113066</v>
      </c>
      <c r="I68" s="30">
        <v>48057</v>
      </c>
      <c r="J68" s="30">
        <v>33346</v>
      </c>
      <c r="K68" s="30">
        <v>1745.28604</v>
      </c>
      <c r="L68" s="84">
        <v>438.25757200000004</v>
      </c>
      <c r="M68" s="1"/>
      <c r="N68" s="25"/>
      <c r="O68" s="1"/>
      <c r="P68" s="25"/>
      <c r="Q68" s="1"/>
      <c r="R68" s="1"/>
      <c r="S68" s="1"/>
      <c r="T68" s="1"/>
    </row>
    <row r="69" spans="1:20" ht="12" customHeight="1">
      <c r="A69" s="57"/>
      <c r="B69" s="15" t="s">
        <v>69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5651734</v>
      </c>
      <c r="I69" s="30">
        <v>1887806</v>
      </c>
      <c r="J69" s="30">
        <v>467698</v>
      </c>
      <c r="K69" s="30">
        <v>74183.537339999995</v>
      </c>
      <c r="L69" s="84">
        <v>5816.7733853</v>
      </c>
      <c r="M69" s="1"/>
      <c r="N69" s="25"/>
      <c r="O69" s="1"/>
      <c r="P69" s="25"/>
      <c r="Q69" s="1"/>
      <c r="R69" s="1"/>
      <c r="S69" s="1"/>
      <c r="T69" s="1"/>
    </row>
    <row r="70" spans="1:20" ht="15.75" customHeight="1">
      <c r="A70" s="57"/>
      <c r="B70" s="15" t="s">
        <v>70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532498</v>
      </c>
      <c r="I70" s="30">
        <v>139936</v>
      </c>
      <c r="J70" s="30">
        <v>56438</v>
      </c>
      <c r="K70" s="30">
        <v>5203.2737513000002</v>
      </c>
      <c r="L70" s="84">
        <v>630.1868745999999</v>
      </c>
      <c r="M70" s="23"/>
      <c r="N70" s="23"/>
      <c r="O70" s="23"/>
      <c r="P70" s="23"/>
      <c r="Q70" s="23"/>
      <c r="R70" s="23"/>
      <c r="S70" s="23"/>
      <c r="T70" s="23"/>
    </row>
    <row r="71" spans="1:20" ht="12.75" customHeight="1">
      <c r="A71" s="60"/>
      <c r="B71" s="42" t="s">
        <v>71</v>
      </c>
      <c r="C71" s="22">
        <f t="shared" ref="C71:L71" si="0">SUM(C10:C70)</f>
        <v>59419834</v>
      </c>
      <c r="D71" s="22">
        <f t="shared" si="0"/>
        <v>485208</v>
      </c>
      <c r="E71" s="22">
        <f t="shared" si="0"/>
        <v>171802593</v>
      </c>
      <c r="F71" s="22">
        <f t="shared" si="0"/>
        <v>24048.165298250002</v>
      </c>
      <c r="G71" s="22">
        <f t="shared" si="0"/>
        <v>6465148.1336801406</v>
      </c>
      <c r="H71" s="22">
        <f t="shared" si="0"/>
        <v>874165072</v>
      </c>
      <c r="I71" s="22">
        <f t="shared" si="0"/>
        <v>563948780</v>
      </c>
      <c r="J71" s="22">
        <f t="shared" si="0"/>
        <v>395324498</v>
      </c>
      <c r="K71" s="22">
        <f t="shared" si="0"/>
        <v>26842606.458070397</v>
      </c>
      <c r="L71" s="22">
        <f t="shared" si="0"/>
        <v>6859087.6552610192</v>
      </c>
      <c r="M71" s="1"/>
      <c r="N71" s="1"/>
      <c r="O71" s="1"/>
      <c r="P71" s="1"/>
      <c r="Q71" s="1"/>
      <c r="R71" s="1"/>
      <c r="S71" s="1"/>
      <c r="T71" s="1"/>
    </row>
    <row r="72" spans="1:20" ht="15.75" customHeight="1">
      <c r="A72" s="57"/>
      <c r="B72" s="130"/>
      <c r="C72" s="123"/>
      <c r="D72" s="123"/>
      <c r="E72" s="123"/>
      <c r="F72" s="123"/>
      <c r="G72" s="123"/>
      <c r="H72" s="123"/>
      <c r="I72" s="123"/>
      <c r="J72" s="123"/>
      <c r="K72" s="123"/>
      <c r="L72" s="124"/>
      <c r="M72" s="1"/>
      <c r="N72" s="1"/>
      <c r="O72" s="1"/>
      <c r="P72" s="1"/>
      <c r="Q72" s="1"/>
      <c r="R72" s="1"/>
      <c r="S72" s="1"/>
      <c r="T72" s="1"/>
    </row>
    <row r="73" spans="1:20" ht="15.75" customHeight="1">
      <c r="A73" s="57">
        <v>1</v>
      </c>
      <c r="B73" s="128" t="s">
        <v>72</v>
      </c>
      <c r="C73" s="123"/>
      <c r="D73" s="123"/>
      <c r="E73" s="123"/>
      <c r="F73" s="123"/>
      <c r="G73" s="123"/>
      <c r="H73" s="123"/>
      <c r="I73" s="123"/>
      <c r="J73" s="123"/>
      <c r="K73" s="123"/>
      <c r="L73" s="124"/>
      <c r="M73" s="1"/>
      <c r="N73" s="1"/>
      <c r="O73" s="1"/>
      <c r="P73" s="1"/>
      <c r="Q73" s="1"/>
      <c r="R73" s="1"/>
      <c r="S73" s="1"/>
      <c r="T73" s="1"/>
    </row>
    <row r="74" spans="1:20" ht="12.75" customHeight="1">
      <c r="A74" s="57">
        <v>2</v>
      </c>
      <c r="B74" s="128" t="s">
        <v>73</v>
      </c>
      <c r="C74" s="123"/>
      <c r="D74" s="123"/>
      <c r="E74" s="123"/>
      <c r="F74" s="123"/>
      <c r="G74" s="123"/>
      <c r="H74" s="123"/>
      <c r="I74" s="123"/>
      <c r="J74" s="123"/>
      <c r="K74" s="123"/>
      <c r="L74" s="124"/>
      <c r="M74" s="1"/>
      <c r="N74" s="1"/>
      <c r="O74" s="1"/>
      <c r="P74" s="1"/>
      <c r="Q74" s="1"/>
      <c r="R74" s="1"/>
      <c r="S74" s="1"/>
      <c r="T74" s="1"/>
    </row>
    <row r="75" spans="1:20" ht="12.75" customHeight="1">
      <c r="A75" s="57">
        <v>3</v>
      </c>
      <c r="B75" s="128" t="s">
        <v>74</v>
      </c>
      <c r="C75" s="123"/>
      <c r="D75" s="123"/>
      <c r="E75" s="123"/>
      <c r="F75" s="123"/>
      <c r="G75" s="123"/>
      <c r="H75" s="123"/>
      <c r="I75" s="123"/>
      <c r="J75" s="123"/>
      <c r="K75" s="123"/>
      <c r="L75" s="124"/>
      <c r="M75" s="1"/>
      <c r="N75" s="1"/>
      <c r="O75" s="1"/>
      <c r="P75" s="1"/>
      <c r="Q75" s="1"/>
      <c r="R75" s="1"/>
      <c r="S75" s="1"/>
      <c r="T75" s="1"/>
    </row>
    <row r="76" spans="1:20" ht="12.75" customHeight="1">
      <c r="A76" s="57">
        <v>4</v>
      </c>
      <c r="B76" s="128" t="s">
        <v>75</v>
      </c>
      <c r="C76" s="123"/>
      <c r="D76" s="123"/>
      <c r="E76" s="123"/>
      <c r="F76" s="123"/>
      <c r="G76" s="123"/>
      <c r="H76" s="123"/>
      <c r="I76" s="123"/>
      <c r="J76" s="123"/>
      <c r="K76" s="123"/>
      <c r="L76" s="124"/>
      <c r="M76" s="1"/>
      <c r="N76" s="1"/>
      <c r="O76" s="1"/>
      <c r="P76" s="1"/>
      <c r="Q76" s="1"/>
      <c r="R76" s="1"/>
      <c r="S76" s="1"/>
      <c r="T76" s="1"/>
    </row>
    <row r="77" spans="1:20" ht="12.75" customHeight="1">
      <c r="A77" s="57">
        <v>5</v>
      </c>
      <c r="B77" s="128" t="s">
        <v>112</v>
      </c>
      <c r="C77" s="123"/>
      <c r="D77" s="123"/>
      <c r="E77" s="123"/>
      <c r="F77" s="123"/>
      <c r="G77" s="123"/>
      <c r="H77" s="123"/>
      <c r="I77" s="123"/>
      <c r="J77" s="123"/>
      <c r="K77" s="123"/>
      <c r="L77" s="124"/>
      <c r="M77" s="1"/>
      <c r="N77" s="1"/>
      <c r="O77" s="1"/>
      <c r="P77" s="1"/>
      <c r="Q77" s="1"/>
      <c r="R77" s="1"/>
      <c r="S77" s="1"/>
      <c r="T77" s="1"/>
    </row>
    <row r="78" spans="1:20" ht="12.75" customHeight="1">
      <c r="A78" s="57">
        <v>6</v>
      </c>
      <c r="B78" s="128" t="s">
        <v>113</v>
      </c>
      <c r="C78" s="123"/>
      <c r="D78" s="123"/>
      <c r="E78" s="123"/>
      <c r="F78" s="123"/>
      <c r="G78" s="123"/>
      <c r="H78" s="123"/>
      <c r="I78" s="123"/>
      <c r="J78" s="123"/>
      <c r="K78" s="123"/>
      <c r="L78" s="124"/>
      <c r="M78" s="1"/>
      <c r="N78" s="1"/>
      <c r="O78" s="1"/>
      <c r="P78" s="1"/>
      <c r="Q78" s="1"/>
      <c r="R78" s="1"/>
      <c r="S78" s="1"/>
      <c r="T78" s="1"/>
    </row>
    <row r="79" spans="1:20" ht="12.75" customHeight="1">
      <c r="A79" s="57">
        <v>7</v>
      </c>
      <c r="B79" s="128" t="s">
        <v>76</v>
      </c>
      <c r="C79" s="123"/>
      <c r="D79" s="123"/>
      <c r="E79" s="123"/>
      <c r="F79" s="123"/>
      <c r="G79" s="123"/>
      <c r="H79" s="123"/>
      <c r="I79" s="123"/>
      <c r="J79" s="123"/>
      <c r="K79" s="123"/>
      <c r="L79" s="124"/>
      <c r="M79" s="1"/>
      <c r="N79" s="1"/>
      <c r="O79" s="1"/>
      <c r="P79" s="1"/>
      <c r="Q79" s="1"/>
      <c r="R79" s="1"/>
      <c r="S79" s="1"/>
      <c r="T79" s="1"/>
    </row>
    <row r="80" spans="1:20" ht="12.75" customHeight="1">
      <c r="A80" s="57">
        <v>8</v>
      </c>
      <c r="B80" s="128" t="s">
        <v>77</v>
      </c>
      <c r="C80" s="123"/>
      <c r="D80" s="123"/>
      <c r="E80" s="123"/>
      <c r="F80" s="123"/>
      <c r="G80" s="123"/>
      <c r="H80" s="123"/>
      <c r="I80" s="123"/>
      <c r="J80" s="123"/>
      <c r="K80" s="123"/>
      <c r="L80" s="124"/>
      <c r="M80" s="1"/>
      <c r="N80" s="1"/>
      <c r="O80" s="1"/>
      <c r="P80" s="1"/>
      <c r="Q80" s="1"/>
      <c r="R80" s="1"/>
      <c r="S80" s="1"/>
      <c r="T80" s="1"/>
    </row>
    <row r="81" spans="1:20" ht="12.75" customHeight="1">
      <c r="A81" s="57">
        <v>9</v>
      </c>
      <c r="B81" s="128" t="s">
        <v>78</v>
      </c>
      <c r="C81" s="123"/>
      <c r="D81" s="123"/>
      <c r="E81" s="123"/>
      <c r="F81" s="123"/>
      <c r="G81" s="123"/>
      <c r="H81" s="123"/>
      <c r="I81" s="123"/>
      <c r="J81" s="123"/>
      <c r="K81" s="123"/>
      <c r="L81" s="124"/>
      <c r="M81" s="1"/>
      <c r="N81" s="1"/>
      <c r="O81" s="1"/>
      <c r="P81" s="1"/>
      <c r="Q81" s="1"/>
      <c r="R81" s="1"/>
      <c r="S81" s="1"/>
      <c r="T81" s="1"/>
    </row>
    <row r="82" spans="1:20" ht="12.75" customHeight="1">
      <c r="A82" s="57">
        <v>10</v>
      </c>
      <c r="B82" s="128" t="s">
        <v>79</v>
      </c>
      <c r="C82" s="123"/>
      <c r="D82" s="123"/>
      <c r="E82" s="123"/>
      <c r="F82" s="123"/>
      <c r="G82" s="123"/>
      <c r="H82" s="123"/>
      <c r="I82" s="123"/>
      <c r="J82" s="123"/>
      <c r="K82" s="123"/>
      <c r="L82" s="124"/>
      <c r="M82" s="1"/>
      <c r="N82" s="1"/>
      <c r="O82" s="1"/>
      <c r="P82" s="1"/>
      <c r="Q82" s="1"/>
      <c r="R82" s="1"/>
      <c r="S82" s="1"/>
      <c r="T82" s="1"/>
    </row>
    <row r="83" spans="1:20" ht="12.75" customHeight="1">
      <c r="A83" s="57">
        <v>11</v>
      </c>
      <c r="B83" s="128" t="s">
        <v>80</v>
      </c>
      <c r="C83" s="123"/>
      <c r="D83" s="123"/>
      <c r="E83" s="123"/>
      <c r="F83" s="123"/>
      <c r="G83" s="123"/>
      <c r="H83" s="123"/>
      <c r="I83" s="123"/>
      <c r="J83" s="123"/>
      <c r="K83" s="123"/>
      <c r="L83" s="124"/>
      <c r="M83" s="1"/>
      <c r="N83" s="1"/>
      <c r="O83" s="1"/>
      <c r="P83" s="1"/>
      <c r="Q83" s="1"/>
      <c r="R83" s="1"/>
      <c r="S83" s="1"/>
      <c r="T83" s="1"/>
    </row>
    <row r="84" spans="1:20" ht="15.75" customHeight="1">
      <c r="A84" s="57">
        <v>12</v>
      </c>
      <c r="B84" s="128" t="s">
        <v>81</v>
      </c>
      <c r="C84" s="123"/>
      <c r="D84" s="123"/>
      <c r="E84" s="123"/>
      <c r="F84" s="123"/>
      <c r="G84" s="123"/>
      <c r="H84" s="123"/>
      <c r="I84" s="123"/>
      <c r="J84" s="123"/>
      <c r="K84" s="123"/>
      <c r="L84" s="124"/>
      <c r="M84" s="1"/>
      <c r="N84" s="1"/>
      <c r="O84" s="1"/>
      <c r="P84" s="1"/>
      <c r="Q84" s="1"/>
      <c r="R84" s="1"/>
      <c r="S84" s="1"/>
      <c r="T84" s="1"/>
    </row>
    <row r="85" spans="1:20" ht="15.75" customHeight="1">
      <c r="A85" s="57">
        <v>13</v>
      </c>
      <c r="B85" s="128" t="s">
        <v>82</v>
      </c>
      <c r="C85" s="123"/>
      <c r="D85" s="123"/>
      <c r="E85" s="123"/>
      <c r="F85" s="123"/>
      <c r="G85" s="123"/>
      <c r="H85" s="123"/>
      <c r="I85" s="123"/>
      <c r="J85" s="123"/>
      <c r="K85" s="123"/>
      <c r="L85" s="124"/>
      <c r="M85" s="1"/>
      <c r="N85" s="1"/>
      <c r="O85" s="1"/>
      <c r="P85" s="1"/>
      <c r="Q85" s="1"/>
      <c r="R85" s="1"/>
      <c r="S85" s="1"/>
      <c r="T85" s="1"/>
    </row>
    <row r="86" spans="1:20" ht="15.75" customHeight="1">
      <c r="A86" s="57">
        <v>14</v>
      </c>
      <c r="B86" s="128" t="s">
        <v>83</v>
      </c>
      <c r="C86" s="123"/>
      <c r="D86" s="123"/>
      <c r="E86" s="123"/>
      <c r="F86" s="123"/>
      <c r="G86" s="123"/>
      <c r="H86" s="123"/>
      <c r="I86" s="123"/>
      <c r="J86" s="123"/>
      <c r="K86" s="123"/>
      <c r="L86" s="124"/>
      <c r="M86" s="1"/>
      <c r="N86" s="1"/>
      <c r="O86" s="1"/>
      <c r="P86" s="1"/>
      <c r="Q86" s="1"/>
      <c r="R86" s="1"/>
      <c r="S86" s="1"/>
      <c r="T86" s="1"/>
    </row>
    <row r="87" spans="1:20" ht="15.75" customHeight="1">
      <c r="A87" s="57">
        <v>15</v>
      </c>
      <c r="B87" s="128" t="s">
        <v>84</v>
      </c>
      <c r="C87" s="123"/>
      <c r="D87" s="123"/>
      <c r="E87" s="123"/>
      <c r="F87" s="123"/>
      <c r="G87" s="123"/>
      <c r="H87" s="123"/>
      <c r="I87" s="123"/>
      <c r="J87" s="123"/>
      <c r="K87" s="123"/>
      <c r="L87" s="124"/>
      <c r="M87" s="1"/>
      <c r="N87" s="1"/>
      <c r="O87" s="1"/>
      <c r="P87" s="1"/>
      <c r="Q87" s="1"/>
      <c r="R87" s="1"/>
      <c r="S87" s="1"/>
      <c r="T87" s="1"/>
    </row>
    <row r="88" spans="1:20" ht="15.75" customHeight="1">
      <c r="A88" s="57">
        <v>16</v>
      </c>
      <c r="B88" s="128" t="s">
        <v>85</v>
      </c>
      <c r="C88" s="123"/>
      <c r="D88" s="123"/>
      <c r="E88" s="123"/>
      <c r="F88" s="123"/>
      <c r="G88" s="123"/>
      <c r="H88" s="123"/>
      <c r="I88" s="123"/>
      <c r="J88" s="123"/>
      <c r="K88" s="123"/>
      <c r="L88" s="124"/>
      <c r="M88" s="1"/>
      <c r="N88" s="1"/>
      <c r="O88" s="1"/>
      <c r="P88" s="1"/>
      <c r="Q88" s="1"/>
      <c r="R88" s="1"/>
      <c r="S88" s="1"/>
      <c r="T88" s="1"/>
    </row>
    <row r="89" spans="1:20" ht="15.75" customHeight="1">
      <c r="A89" s="57"/>
      <c r="B89" s="1"/>
      <c r="C89" s="1"/>
      <c r="D89" s="1"/>
      <c r="E89" s="1"/>
      <c r="F89" s="1"/>
      <c r="G89" s="25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ht="15.75" customHeight="1">
      <c r="A90" s="57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ht="15.75" customHeight="1">
      <c r="A91" s="57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ht="15.75" customHeight="1">
      <c r="A92" s="57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ht="15.75" customHeight="1">
      <c r="A93" s="57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ht="15.75" customHeight="1">
      <c r="A94" s="57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ht="15.75" customHeight="1">
      <c r="A95" s="57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ht="15.75" customHeight="1">
      <c r="A96" s="57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ht="15.75" customHeight="1">
      <c r="A97" s="57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ht="15.75" customHeight="1">
      <c r="A98" s="57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ht="15.75" customHeight="1">
      <c r="A99" s="57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ht="15.75" customHeight="1">
      <c r="A100" s="57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ht="15.75" customHeight="1">
      <c r="A101" s="57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ht="15.75" customHeight="1">
      <c r="A102" s="57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ht="15.75" customHeight="1">
      <c r="A103" s="57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ht="15.75" customHeight="1">
      <c r="A104" s="57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ht="15.75" customHeight="1">
      <c r="A105" s="57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ht="15.75" customHeight="1">
      <c r="A106" s="57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ht="15.75" customHeight="1">
      <c r="A107" s="57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ht="15.75" customHeight="1">
      <c r="A108" s="57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ht="15.75" customHeight="1">
      <c r="A109" s="57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ht="15.75" customHeight="1">
      <c r="A110" s="57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ht="15.75" customHeight="1">
      <c r="A111" s="57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ht="15.75" customHeight="1">
      <c r="A112" s="57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ht="15.75" customHeight="1">
      <c r="A113" s="57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ht="15.75" customHeight="1">
      <c r="A114" s="57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ht="15.75" customHeight="1">
      <c r="A115" s="57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ht="15.75" customHeight="1">
      <c r="A116" s="57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ht="15.75" customHeight="1">
      <c r="A117" s="57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ht="15.75" customHeight="1">
      <c r="A118" s="57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ht="15.75" customHeight="1">
      <c r="A119" s="57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ht="15.75" customHeight="1">
      <c r="A120" s="57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ht="15.75" customHeight="1">
      <c r="A121" s="57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ht="15.75" customHeight="1">
      <c r="A122" s="57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ht="15.75" customHeight="1">
      <c r="A123" s="57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ht="15.75" customHeight="1">
      <c r="A124" s="57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ht="15.75" customHeight="1">
      <c r="A125" s="57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ht="15.75" customHeight="1">
      <c r="A126" s="57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ht="15.75" customHeight="1">
      <c r="A127" s="57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ht="15.75" customHeight="1">
      <c r="A128" s="57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ht="15.75" customHeight="1">
      <c r="A129" s="57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ht="15.75" customHeight="1">
      <c r="A130" s="57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ht="15.75" customHeight="1">
      <c r="A131" s="57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ht="15.75" customHeight="1">
      <c r="A132" s="57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ht="15.75" customHeight="1">
      <c r="A133" s="57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ht="15.75" customHeight="1">
      <c r="A134" s="57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ht="15.75" customHeight="1">
      <c r="A135" s="57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ht="15.75" customHeight="1">
      <c r="A136" s="57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ht="15.75" customHeight="1">
      <c r="A137" s="57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ht="15.75" customHeight="1">
      <c r="A138" s="57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ht="15.75" customHeight="1">
      <c r="A139" s="57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ht="15.75" customHeight="1">
      <c r="A140" s="57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ht="15.75" customHeight="1">
      <c r="A141" s="57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ht="15.75" customHeight="1">
      <c r="A142" s="57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ht="15.75" customHeight="1">
      <c r="A143" s="57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ht="15.75" customHeight="1">
      <c r="A144" s="57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ht="15.75" customHeight="1">
      <c r="A145" s="57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ht="15.75" customHeight="1">
      <c r="A146" s="57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ht="15.75" customHeight="1">
      <c r="A147" s="57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ht="15.75" customHeight="1">
      <c r="A148" s="57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ht="15.75" customHeight="1">
      <c r="A149" s="57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ht="15.75" customHeight="1">
      <c r="A150" s="57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ht="15.75" customHeight="1">
      <c r="A151" s="57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ht="15.75" customHeight="1">
      <c r="A152" s="57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ht="15.75" customHeight="1">
      <c r="A153" s="57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ht="15.75" customHeight="1">
      <c r="A154" s="57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ht="15.75" customHeight="1">
      <c r="A155" s="57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ht="15.75" customHeight="1">
      <c r="A156" s="57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ht="15.75" customHeight="1">
      <c r="A157" s="57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ht="15.75" customHeight="1">
      <c r="A158" s="57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ht="15.75" customHeight="1">
      <c r="A159" s="57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ht="15.75" customHeight="1">
      <c r="A160" s="57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ht="15.75" customHeight="1">
      <c r="A161" s="57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ht="15.75" customHeight="1">
      <c r="A162" s="57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ht="15.75" customHeight="1">
      <c r="A163" s="57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ht="15.75" customHeight="1">
      <c r="A164" s="57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ht="15.75" customHeight="1">
      <c r="A165" s="57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ht="15.75" customHeight="1">
      <c r="A166" s="57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ht="15.75" customHeight="1">
      <c r="A167" s="57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ht="15.75" customHeight="1">
      <c r="A168" s="57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ht="15.75" customHeight="1">
      <c r="A169" s="57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ht="15.75" customHeight="1">
      <c r="A170" s="57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ht="15.75" customHeight="1">
      <c r="A171" s="57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ht="15.75" customHeight="1">
      <c r="A172" s="57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ht="15.75" customHeight="1">
      <c r="A173" s="57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ht="15.75" customHeight="1">
      <c r="A174" s="57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ht="15.75" customHeight="1">
      <c r="A175" s="57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ht="15.75" customHeight="1">
      <c r="A176" s="57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ht="15.75" customHeight="1">
      <c r="A177" s="57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ht="15.75" customHeight="1">
      <c r="A178" s="57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ht="15.75" customHeight="1">
      <c r="A179" s="57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ht="15.75" customHeight="1">
      <c r="A180" s="57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ht="15.75" customHeight="1">
      <c r="A181" s="57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ht="15.75" customHeight="1">
      <c r="A182" s="57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ht="15.75" customHeight="1">
      <c r="A183" s="57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ht="15.75" customHeight="1">
      <c r="A184" s="57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ht="15.75" customHeight="1">
      <c r="A185" s="57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ht="15.75" customHeight="1">
      <c r="A186" s="57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ht="15.75" customHeight="1">
      <c r="A187" s="57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ht="15.75" customHeight="1">
      <c r="A188" s="57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ht="15.75" customHeight="1">
      <c r="A189" s="57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ht="15.75" customHeight="1">
      <c r="A190" s="57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ht="15.75" customHeight="1">
      <c r="A191" s="57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ht="15.75" customHeight="1">
      <c r="A192" s="57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ht="15.75" customHeight="1">
      <c r="A193" s="57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ht="15.75" customHeight="1">
      <c r="A194" s="57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ht="15.75" customHeight="1">
      <c r="A195" s="57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ht="15.75" customHeight="1">
      <c r="A196" s="57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ht="15.75" customHeight="1">
      <c r="A197" s="57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ht="15.75" customHeight="1">
      <c r="A198" s="57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ht="15.75" customHeight="1">
      <c r="A199" s="57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ht="15.75" customHeight="1">
      <c r="A200" s="57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ht="15.75" customHeight="1">
      <c r="A201" s="57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ht="15.75" customHeight="1">
      <c r="A202" s="57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ht="15.75" customHeight="1">
      <c r="A203" s="57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ht="15.75" customHeight="1">
      <c r="A204" s="57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ht="15.75" customHeight="1">
      <c r="A205" s="57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ht="15.75" customHeight="1">
      <c r="A206" s="57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ht="15.75" customHeight="1">
      <c r="A207" s="57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ht="15.75" customHeight="1">
      <c r="A208" s="57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ht="15.75" customHeight="1">
      <c r="A209" s="57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ht="15.75" customHeight="1">
      <c r="A210" s="57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ht="15.75" customHeight="1">
      <c r="A211" s="57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ht="15.75" customHeight="1">
      <c r="A212" s="57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ht="15.75" customHeight="1">
      <c r="A213" s="57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ht="15.75" customHeight="1">
      <c r="A214" s="57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ht="15.75" customHeight="1">
      <c r="A215" s="57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ht="15.75" customHeight="1">
      <c r="A216" s="57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ht="15.75" customHeight="1">
      <c r="A217" s="57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ht="15.75" customHeight="1">
      <c r="A218" s="57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ht="15.75" customHeight="1">
      <c r="A219" s="57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ht="15.75" customHeight="1">
      <c r="A220" s="57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ht="15.75" customHeight="1">
      <c r="A221" s="57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ht="15.75" customHeight="1">
      <c r="A222" s="57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ht="15.75" customHeight="1">
      <c r="A223" s="57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ht="15.75" customHeight="1">
      <c r="A224" s="57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ht="15.75" customHeight="1">
      <c r="A225" s="57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ht="15.75" customHeight="1">
      <c r="A226" s="57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ht="15.75" customHeight="1">
      <c r="A227" s="57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ht="15.75" customHeight="1">
      <c r="A228" s="57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ht="15.75" customHeight="1">
      <c r="A229" s="57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ht="15.75" customHeight="1">
      <c r="A230" s="57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ht="15.75" customHeight="1">
      <c r="A231" s="57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ht="15.75" customHeight="1">
      <c r="A232" s="57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ht="15.75" customHeight="1">
      <c r="A233" s="57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ht="15.75" customHeight="1">
      <c r="A234" s="57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ht="15.75" customHeight="1">
      <c r="A235" s="57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ht="15.75" customHeight="1">
      <c r="A236" s="57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ht="15.75" customHeight="1">
      <c r="A237" s="57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ht="15.75" customHeight="1">
      <c r="A238" s="57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ht="15.75" customHeight="1">
      <c r="A239" s="57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ht="15.75" customHeight="1">
      <c r="A240" s="57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ht="15.75" customHeight="1">
      <c r="A241" s="57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ht="15.75" customHeight="1">
      <c r="A242" s="57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ht="15.75" customHeight="1">
      <c r="A243" s="57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ht="15.75" customHeight="1">
      <c r="A244" s="57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ht="15.75" customHeight="1">
      <c r="A245" s="57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ht="15.75" customHeight="1">
      <c r="A246" s="57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ht="15.75" customHeight="1">
      <c r="A247" s="57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ht="15.75" customHeight="1">
      <c r="A248" s="57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ht="15.75" customHeight="1">
      <c r="A249" s="57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ht="15.75" customHeight="1">
      <c r="A250" s="57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ht="15.75" customHeight="1">
      <c r="A251" s="57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ht="15.75" customHeight="1">
      <c r="A252" s="57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ht="15.75" customHeight="1">
      <c r="A253" s="57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ht="15.75" customHeight="1">
      <c r="A254" s="57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ht="15.75" customHeight="1">
      <c r="A255" s="57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ht="15.75" customHeight="1">
      <c r="A256" s="57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ht="15.75" customHeight="1">
      <c r="A257" s="57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ht="15.75" customHeight="1">
      <c r="A258" s="57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ht="15.75" customHeight="1">
      <c r="A259" s="57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ht="15.75" customHeight="1">
      <c r="A260" s="57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ht="15.75" customHeight="1">
      <c r="A261" s="57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ht="15.75" customHeight="1">
      <c r="A262" s="57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ht="15.75" customHeight="1">
      <c r="A263" s="57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ht="15.75" customHeight="1">
      <c r="A264" s="57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ht="15.75" customHeight="1">
      <c r="A265" s="57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ht="15.75" customHeight="1">
      <c r="A266" s="57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ht="15.75" customHeight="1">
      <c r="A267" s="57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ht="15.75" customHeight="1">
      <c r="A268" s="57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ht="15.75" customHeight="1">
      <c r="A269" s="57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ht="15.75" customHeight="1">
      <c r="A270" s="57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ht="15.75" customHeight="1">
      <c r="A271" s="57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ht="15.75" customHeight="1">
      <c r="A272" s="57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ht="15.75" customHeight="1">
      <c r="A273" s="57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ht="15.75" customHeight="1">
      <c r="A274" s="57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ht="15.75" customHeight="1">
      <c r="A275" s="57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ht="15.75" customHeight="1">
      <c r="A276" s="57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ht="15.75" customHeight="1">
      <c r="A277" s="57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ht="15.75" customHeight="1">
      <c r="A278" s="57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ht="15.75" customHeight="1">
      <c r="A279" s="57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ht="15.75" customHeight="1">
      <c r="A280" s="57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ht="15.75" customHeight="1">
      <c r="A281" s="57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ht="15.75" customHeight="1">
      <c r="A282" s="57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ht="15.75" customHeight="1">
      <c r="A283" s="57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ht="15.75" customHeight="1">
      <c r="A284" s="57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ht="15.75" customHeight="1">
      <c r="A285" s="57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ht="15.75" customHeight="1">
      <c r="A286" s="57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ht="15.75" customHeight="1">
      <c r="A287" s="57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ht="15.75" customHeight="1">
      <c r="A288" s="57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ht="15.75" customHeight="1">
      <c r="A289" s="57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ht="15.75" customHeight="1">
      <c r="A290" s="57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ht="15.75" customHeight="1">
      <c r="A291" s="57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ht="15.75" customHeight="1">
      <c r="A292" s="57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ht="15.75" customHeight="1">
      <c r="A293" s="57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ht="15.75" customHeight="1">
      <c r="A294" s="57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ht="15.75" customHeight="1">
      <c r="A295" s="57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ht="15.75" customHeight="1">
      <c r="A296" s="57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ht="15.75" customHeight="1">
      <c r="A297" s="57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ht="15.75" customHeight="1">
      <c r="A298" s="57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ht="15.75" customHeight="1">
      <c r="A299" s="57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ht="15.75" customHeight="1">
      <c r="A300" s="57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ht="15.75" customHeight="1">
      <c r="A301" s="57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ht="15.75" customHeight="1">
      <c r="A302" s="57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ht="15.75" customHeight="1">
      <c r="A303" s="57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ht="15.75" customHeight="1">
      <c r="A304" s="57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ht="15.75" customHeight="1">
      <c r="A305" s="57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ht="15.75" customHeight="1">
      <c r="A306" s="57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ht="15.75" customHeight="1">
      <c r="A307" s="57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ht="15.75" customHeight="1">
      <c r="A308" s="57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ht="15.75" customHeight="1">
      <c r="A309" s="57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ht="15.75" customHeight="1">
      <c r="A310" s="57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ht="15.75" customHeight="1">
      <c r="A311" s="57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ht="15.75" customHeight="1">
      <c r="A312" s="57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ht="15.75" customHeight="1">
      <c r="A313" s="57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ht="15.75" customHeight="1">
      <c r="A314" s="57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ht="15.75" customHeight="1">
      <c r="A315" s="57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ht="15.75" customHeight="1">
      <c r="A316" s="57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ht="15.75" customHeight="1">
      <c r="A317" s="57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ht="15.75" customHeight="1">
      <c r="A318" s="57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ht="15.75" customHeight="1">
      <c r="A319" s="57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ht="15.75" customHeight="1">
      <c r="A320" s="57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ht="15.75" customHeight="1">
      <c r="A321" s="57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ht="15.75" customHeight="1">
      <c r="A322" s="57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ht="15.75" customHeight="1">
      <c r="A323" s="57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ht="15.75" customHeight="1">
      <c r="A324" s="57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ht="15.75" customHeight="1">
      <c r="A325" s="57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ht="15.75" customHeight="1">
      <c r="A326" s="57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ht="15.75" customHeight="1">
      <c r="A327" s="57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ht="15.75" customHeight="1">
      <c r="A328" s="57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ht="15.75" customHeight="1">
      <c r="A329" s="57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ht="15.75" customHeight="1">
      <c r="A330" s="57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ht="15.75" customHeight="1">
      <c r="A331" s="57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ht="15.75" customHeight="1">
      <c r="A332" s="57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ht="15.75" customHeight="1">
      <c r="A333" s="57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ht="15.75" customHeight="1">
      <c r="A334" s="57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ht="15.75" customHeight="1">
      <c r="A335" s="57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ht="15.75" customHeight="1">
      <c r="A336" s="57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ht="15.75" customHeight="1">
      <c r="A337" s="57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ht="15.75" customHeight="1">
      <c r="A338" s="57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ht="15.75" customHeight="1">
      <c r="A339" s="57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ht="15.75" customHeight="1">
      <c r="A340" s="57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ht="15.75" customHeight="1">
      <c r="A341" s="57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ht="15.75" customHeight="1">
      <c r="A342" s="57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ht="15.75" customHeight="1">
      <c r="A343" s="57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ht="15.75" customHeight="1">
      <c r="A344" s="57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ht="15.75" customHeight="1">
      <c r="A345" s="57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ht="15.75" customHeight="1">
      <c r="A346" s="57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ht="15.75" customHeight="1">
      <c r="A347" s="57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ht="15.75" customHeight="1">
      <c r="A348" s="57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ht="15.75" customHeight="1">
      <c r="A349" s="57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ht="15.75" customHeight="1">
      <c r="A350" s="57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ht="15.75" customHeight="1">
      <c r="A351" s="57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ht="15.75" customHeight="1">
      <c r="A352" s="57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ht="15.75" customHeight="1">
      <c r="A353" s="57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ht="15.75" customHeight="1">
      <c r="A354" s="57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ht="15.75" customHeight="1">
      <c r="A355" s="57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ht="15.75" customHeight="1">
      <c r="A356" s="57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ht="15.75" customHeight="1">
      <c r="A357" s="57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ht="15.75" customHeight="1">
      <c r="A358" s="57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ht="15.75" customHeight="1">
      <c r="A359" s="57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ht="15.75" customHeight="1">
      <c r="A360" s="57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ht="15.75" customHeight="1">
      <c r="A361" s="57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ht="15.75" customHeight="1">
      <c r="A362" s="57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ht="15.75" customHeight="1">
      <c r="A363" s="57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ht="15.75" customHeight="1">
      <c r="A364" s="57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ht="15.75" customHeight="1">
      <c r="A365" s="57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ht="15.75" customHeight="1">
      <c r="A366" s="57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ht="15.75" customHeight="1">
      <c r="A367" s="57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ht="15.75" customHeight="1">
      <c r="A368" s="57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ht="15.75" customHeight="1">
      <c r="A369" s="57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ht="15.75" customHeight="1">
      <c r="A370" s="57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ht="15.75" customHeight="1">
      <c r="A371" s="57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ht="15.75" customHeight="1">
      <c r="A372" s="57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ht="15.75" customHeight="1">
      <c r="A373" s="57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ht="15.75" customHeight="1">
      <c r="A374" s="57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ht="15.75" customHeight="1">
      <c r="A375" s="57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ht="15.75" customHeight="1">
      <c r="A376" s="57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ht="15.75" customHeight="1">
      <c r="A377" s="57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ht="15.75" customHeight="1">
      <c r="A378" s="57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ht="15.75" customHeight="1">
      <c r="A379" s="57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ht="15.75" customHeight="1">
      <c r="A380" s="57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ht="15.75" customHeight="1">
      <c r="A381" s="57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ht="15.75" customHeight="1">
      <c r="A382" s="57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ht="15.75" customHeight="1">
      <c r="A383" s="57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ht="15.75" customHeight="1">
      <c r="A384" s="57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ht="15.75" customHeight="1">
      <c r="A385" s="57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ht="15.75" customHeight="1">
      <c r="A386" s="57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ht="15.75" customHeight="1">
      <c r="A387" s="57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ht="15.75" customHeight="1">
      <c r="A388" s="57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ht="15.75" customHeight="1">
      <c r="A389" s="57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ht="15.75" customHeight="1">
      <c r="A390" s="57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ht="15.75" customHeight="1">
      <c r="A391" s="57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ht="15.75" customHeight="1">
      <c r="A392" s="57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ht="15.75" customHeight="1">
      <c r="A393" s="57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ht="15.75" customHeight="1">
      <c r="A394" s="57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ht="15.75" customHeight="1">
      <c r="A395" s="57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ht="15.75" customHeight="1">
      <c r="A396" s="57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ht="15.75" customHeight="1">
      <c r="A397" s="57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ht="15.75" customHeight="1">
      <c r="A398" s="57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ht="15.75" customHeight="1">
      <c r="A399" s="57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ht="15.75" customHeight="1">
      <c r="A400" s="57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ht="15.75" customHeight="1">
      <c r="A401" s="57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ht="15.75" customHeight="1">
      <c r="A402" s="57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ht="15.75" customHeight="1">
      <c r="A403" s="57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ht="15.75" customHeight="1">
      <c r="A404" s="57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ht="15.75" customHeight="1">
      <c r="A405" s="57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ht="15.75" customHeight="1">
      <c r="A406" s="57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ht="15.75" customHeight="1">
      <c r="A407" s="57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ht="15.75" customHeight="1">
      <c r="A408" s="57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ht="15.75" customHeight="1">
      <c r="A409" s="57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ht="15.75" customHeight="1">
      <c r="A410" s="57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ht="15.75" customHeight="1">
      <c r="A411" s="57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ht="15.75" customHeight="1">
      <c r="A412" s="57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ht="15.75" customHeight="1">
      <c r="A413" s="57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ht="15.75" customHeight="1">
      <c r="A414" s="57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ht="15.75" customHeight="1">
      <c r="A415" s="57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ht="15.75" customHeight="1">
      <c r="A416" s="57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ht="15.75" customHeight="1">
      <c r="A417" s="57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ht="15.75" customHeight="1">
      <c r="A418" s="57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ht="15.75" customHeight="1">
      <c r="A419" s="57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ht="15.75" customHeight="1">
      <c r="A420" s="57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ht="15.75" customHeight="1">
      <c r="A421" s="57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ht="15.75" customHeight="1">
      <c r="A422" s="57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ht="15.75" customHeight="1">
      <c r="A423" s="57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ht="15.75" customHeight="1">
      <c r="A424" s="57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ht="15.75" customHeight="1">
      <c r="A425" s="57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ht="15.75" customHeight="1">
      <c r="A426" s="57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ht="15.75" customHeight="1">
      <c r="A427" s="57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ht="15.75" customHeight="1">
      <c r="A428" s="57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ht="15.75" customHeight="1">
      <c r="A429" s="57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ht="15.75" customHeight="1">
      <c r="A430" s="57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ht="15.75" customHeight="1">
      <c r="A431" s="57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ht="15.75" customHeight="1">
      <c r="A432" s="57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ht="15.75" customHeight="1">
      <c r="A433" s="57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ht="15.75" customHeight="1">
      <c r="A434" s="57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ht="15.75" customHeight="1">
      <c r="A435" s="57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ht="15.75" customHeight="1">
      <c r="A436" s="57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ht="15.75" customHeight="1">
      <c r="A437" s="57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ht="15.75" customHeight="1">
      <c r="A438" s="57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ht="15.75" customHeight="1">
      <c r="A439" s="57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ht="15.75" customHeight="1">
      <c r="A440" s="57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ht="15.75" customHeight="1">
      <c r="A441" s="57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ht="15.75" customHeight="1">
      <c r="A442" s="57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ht="15.75" customHeight="1">
      <c r="A443" s="57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ht="15.75" customHeight="1">
      <c r="A444" s="57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ht="15.75" customHeight="1">
      <c r="A445" s="57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ht="15.75" customHeight="1">
      <c r="A446" s="57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ht="15.75" customHeight="1">
      <c r="A447" s="57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ht="15.75" customHeight="1">
      <c r="A448" s="57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ht="15.75" customHeight="1">
      <c r="A449" s="57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ht="15.75" customHeight="1">
      <c r="A450" s="57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ht="15.75" customHeight="1">
      <c r="A451" s="57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ht="15.75" customHeight="1">
      <c r="A452" s="57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ht="15.75" customHeight="1">
      <c r="A453" s="57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ht="15.75" customHeight="1">
      <c r="A454" s="57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ht="15.75" customHeight="1">
      <c r="A455" s="57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ht="15.75" customHeight="1">
      <c r="A456" s="57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ht="15.75" customHeight="1">
      <c r="A457" s="57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ht="15.75" customHeight="1">
      <c r="A458" s="57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ht="15.75" customHeight="1">
      <c r="A459" s="57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ht="15.75" customHeight="1">
      <c r="A460" s="57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ht="15.75" customHeight="1">
      <c r="A461" s="57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ht="15.75" customHeight="1">
      <c r="A462" s="57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ht="15.75" customHeight="1">
      <c r="A463" s="57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ht="15.75" customHeight="1">
      <c r="A464" s="57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ht="15.75" customHeight="1">
      <c r="A465" s="57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ht="15.75" customHeight="1">
      <c r="A466" s="57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ht="15.75" customHeight="1">
      <c r="A467" s="57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ht="15.75" customHeight="1">
      <c r="A468" s="57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ht="15.75" customHeight="1">
      <c r="A469" s="57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ht="15.75" customHeight="1">
      <c r="A470" s="57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ht="15.75" customHeight="1">
      <c r="A471" s="57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ht="15.75" customHeight="1">
      <c r="A472" s="57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ht="15.75" customHeight="1">
      <c r="A473" s="57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ht="15.75" customHeight="1">
      <c r="A474" s="57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ht="15.75" customHeight="1">
      <c r="A475" s="57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ht="15.75" customHeight="1">
      <c r="A476" s="57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ht="15.75" customHeight="1">
      <c r="A477" s="57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ht="15.75" customHeight="1">
      <c r="A478" s="57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ht="15.75" customHeight="1">
      <c r="A479" s="57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ht="15.75" customHeight="1">
      <c r="A480" s="57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ht="15.75" customHeight="1">
      <c r="A481" s="57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ht="15.75" customHeight="1">
      <c r="A482" s="57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ht="15.75" customHeight="1">
      <c r="A483" s="57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ht="15.75" customHeight="1">
      <c r="A484" s="57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ht="15.75" customHeight="1">
      <c r="A485" s="57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ht="15.75" customHeight="1">
      <c r="A486" s="57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ht="15.75" customHeight="1">
      <c r="A487" s="57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ht="15.75" customHeight="1">
      <c r="A488" s="57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ht="15.75" customHeight="1">
      <c r="A489" s="57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ht="15.75" customHeight="1">
      <c r="A490" s="57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ht="15.75" customHeight="1">
      <c r="A491" s="57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ht="15.75" customHeight="1">
      <c r="A492" s="57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ht="15.75" customHeight="1">
      <c r="A493" s="57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ht="15.75" customHeight="1">
      <c r="A494" s="57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ht="15.75" customHeight="1">
      <c r="A495" s="57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ht="15.75" customHeight="1">
      <c r="A496" s="57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ht="15.75" customHeight="1">
      <c r="A497" s="57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ht="15.75" customHeight="1">
      <c r="A498" s="57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ht="15.75" customHeight="1">
      <c r="A499" s="57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ht="15.75" customHeight="1">
      <c r="A500" s="57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ht="15.75" customHeight="1">
      <c r="A501" s="57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ht="15.75" customHeight="1">
      <c r="A502" s="57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ht="15.75" customHeight="1">
      <c r="A503" s="57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ht="15.75" customHeight="1">
      <c r="A504" s="57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ht="15.75" customHeight="1">
      <c r="A505" s="57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ht="15.75" customHeight="1">
      <c r="A506" s="57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ht="15.75" customHeight="1">
      <c r="A507" s="57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ht="15.75" customHeight="1">
      <c r="A508" s="57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ht="15.75" customHeight="1">
      <c r="A509" s="57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ht="15.75" customHeight="1">
      <c r="A510" s="57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ht="15.75" customHeight="1">
      <c r="A511" s="57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ht="15.75" customHeight="1">
      <c r="A512" s="57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ht="15.75" customHeight="1">
      <c r="A513" s="57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ht="15.75" customHeight="1">
      <c r="A514" s="57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ht="15.75" customHeight="1">
      <c r="A515" s="57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ht="15.75" customHeight="1">
      <c r="A516" s="57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ht="15.75" customHeight="1">
      <c r="A517" s="57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ht="15.75" customHeight="1">
      <c r="A518" s="57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ht="15.75" customHeight="1">
      <c r="A519" s="57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ht="15.75" customHeight="1">
      <c r="A520" s="57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ht="15.75" customHeight="1">
      <c r="A521" s="57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ht="15.75" customHeight="1">
      <c r="A522" s="57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ht="15.75" customHeight="1">
      <c r="A523" s="57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ht="15.75" customHeight="1">
      <c r="A524" s="57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ht="15.75" customHeight="1">
      <c r="A525" s="57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ht="15.75" customHeight="1">
      <c r="A526" s="57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ht="15.75" customHeight="1">
      <c r="A527" s="57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ht="15.75" customHeight="1">
      <c r="A528" s="57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ht="15.75" customHeight="1">
      <c r="A529" s="57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ht="15.75" customHeight="1">
      <c r="A530" s="57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ht="15.75" customHeight="1">
      <c r="A531" s="57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ht="15.75" customHeight="1">
      <c r="A532" s="57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ht="15.75" customHeight="1">
      <c r="A533" s="57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ht="15.75" customHeight="1">
      <c r="A534" s="57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ht="15.75" customHeight="1">
      <c r="A535" s="57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ht="15.75" customHeight="1">
      <c r="A536" s="57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ht="15.75" customHeight="1">
      <c r="A537" s="57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ht="15.75" customHeight="1">
      <c r="A538" s="57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ht="15.75" customHeight="1">
      <c r="A539" s="57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ht="15.75" customHeight="1">
      <c r="A540" s="57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ht="15.75" customHeight="1">
      <c r="A541" s="57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ht="15.75" customHeight="1">
      <c r="A542" s="57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ht="15.75" customHeight="1">
      <c r="A543" s="57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ht="15.75" customHeight="1">
      <c r="A544" s="57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ht="15.75" customHeight="1">
      <c r="A545" s="57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ht="15.75" customHeight="1">
      <c r="A546" s="57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ht="15.75" customHeight="1">
      <c r="A547" s="57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ht="15.75" customHeight="1">
      <c r="A548" s="57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ht="15.75" customHeight="1">
      <c r="A549" s="57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ht="15.75" customHeight="1">
      <c r="A550" s="57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ht="15.75" customHeight="1">
      <c r="A551" s="57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ht="15.75" customHeight="1">
      <c r="A552" s="57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ht="15.75" customHeight="1">
      <c r="A553" s="57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ht="15.75" customHeight="1">
      <c r="A554" s="57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ht="15.75" customHeight="1">
      <c r="A555" s="57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ht="15.75" customHeight="1">
      <c r="A556" s="57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ht="15.75" customHeight="1">
      <c r="A557" s="57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ht="15.75" customHeight="1">
      <c r="A558" s="57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ht="15.75" customHeight="1">
      <c r="A559" s="57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ht="15.75" customHeight="1">
      <c r="A560" s="57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ht="15.75" customHeight="1">
      <c r="A561" s="57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ht="15.75" customHeight="1">
      <c r="A562" s="57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ht="15.75" customHeight="1">
      <c r="A563" s="57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ht="15.75" customHeight="1">
      <c r="A564" s="57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ht="15.75" customHeight="1">
      <c r="A565" s="57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ht="15.75" customHeight="1">
      <c r="A566" s="57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ht="15.75" customHeight="1">
      <c r="A567" s="57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ht="15.75" customHeight="1">
      <c r="A568" s="57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ht="15.75" customHeight="1">
      <c r="A569" s="57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ht="15.75" customHeight="1">
      <c r="A570" s="57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ht="15.75" customHeight="1">
      <c r="A571" s="57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ht="15.75" customHeight="1">
      <c r="A572" s="57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ht="15.75" customHeight="1">
      <c r="A573" s="57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ht="15.75" customHeight="1">
      <c r="A574" s="57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ht="15.75" customHeight="1">
      <c r="A575" s="57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ht="15.75" customHeight="1">
      <c r="A576" s="57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ht="15.75" customHeight="1">
      <c r="A577" s="57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ht="15.75" customHeight="1">
      <c r="A578" s="57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ht="15.75" customHeight="1">
      <c r="A579" s="57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ht="15.75" customHeight="1">
      <c r="A580" s="57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ht="15.75" customHeight="1">
      <c r="A581" s="57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ht="15.75" customHeight="1">
      <c r="A582" s="57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ht="15.75" customHeight="1">
      <c r="A583" s="57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ht="15.75" customHeight="1">
      <c r="A584" s="57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ht="15.75" customHeight="1">
      <c r="A585" s="57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ht="15.75" customHeight="1">
      <c r="A586" s="57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ht="15.75" customHeight="1">
      <c r="A587" s="57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ht="15.75" customHeight="1">
      <c r="A588" s="57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ht="15.75" customHeight="1">
      <c r="A589" s="57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ht="15.75" customHeight="1">
      <c r="A590" s="57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ht="15.75" customHeight="1">
      <c r="A591" s="57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ht="15.75" customHeight="1">
      <c r="A592" s="57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ht="15.75" customHeight="1">
      <c r="A593" s="57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ht="15.75" customHeight="1">
      <c r="A594" s="57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ht="15.75" customHeight="1">
      <c r="A595" s="57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ht="15.75" customHeight="1">
      <c r="A596" s="57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ht="15.75" customHeight="1">
      <c r="A597" s="57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ht="15.75" customHeight="1">
      <c r="A598" s="57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ht="15.75" customHeight="1">
      <c r="A599" s="57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ht="15.75" customHeight="1">
      <c r="A600" s="57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ht="15.75" customHeight="1">
      <c r="A601" s="57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ht="15.75" customHeight="1">
      <c r="A602" s="57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ht="15.75" customHeight="1">
      <c r="A603" s="57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ht="15.75" customHeight="1">
      <c r="A604" s="57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ht="15.75" customHeight="1">
      <c r="A605" s="57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ht="15.75" customHeight="1">
      <c r="A606" s="57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ht="15.75" customHeight="1">
      <c r="A607" s="57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ht="15.75" customHeight="1">
      <c r="A608" s="57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ht="15.75" customHeight="1">
      <c r="A609" s="57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ht="15.75" customHeight="1">
      <c r="A610" s="57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ht="15.75" customHeight="1">
      <c r="A611" s="57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ht="15.75" customHeight="1">
      <c r="A612" s="57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ht="15.75" customHeight="1">
      <c r="A613" s="57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ht="15.75" customHeight="1">
      <c r="A614" s="57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ht="15.75" customHeight="1">
      <c r="A615" s="57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ht="15.75" customHeight="1">
      <c r="A616" s="57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ht="15.75" customHeight="1">
      <c r="A617" s="57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ht="15.75" customHeight="1">
      <c r="A618" s="57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ht="15.75" customHeight="1">
      <c r="A619" s="57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ht="15.75" customHeight="1">
      <c r="A620" s="57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ht="15.75" customHeight="1">
      <c r="A621" s="57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ht="15.75" customHeight="1">
      <c r="A622" s="57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ht="15.75" customHeight="1">
      <c r="A623" s="57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ht="15.75" customHeight="1">
      <c r="A624" s="57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ht="15.75" customHeight="1">
      <c r="A625" s="57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ht="15.75" customHeight="1">
      <c r="A626" s="57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ht="15.75" customHeight="1">
      <c r="A627" s="57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ht="15.75" customHeight="1">
      <c r="A628" s="57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ht="15.75" customHeight="1">
      <c r="A629" s="57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ht="15.75" customHeight="1">
      <c r="A630" s="57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ht="15.75" customHeight="1">
      <c r="A631" s="57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ht="15.75" customHeight="1">
      <c r="A632" s="57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ht="15.75" customHeight="1">
      <c r="A633" s="57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ht="15.75" customHeight="1">
      <c r="A634" s="57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ht="15.75" customHeight="1">
      <c r="A635" s="57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ht="15.75" customHeight="1">
      <c r="A636" s="57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ht="15.75" customHeight="1">
      <c r="A637" s="57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ht="15.75" customHeight="1">
      <c r="A638" s="57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ht="15.75" customHeight="1">
      <c r="A639" s="57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ht="15.75" customHeight="1">
      <c r="A640" s="57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ht="15.75" customHeight="1">
      <c r="A641" s="57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ht="15.75" customHeight="1">
      <c r="A642" s="57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ht="15.75" customHeight="1">
      <c r="A643" s="57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ht="15.75" customHeight="1">
      <c r="A644" s="57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ht="15.75" customHeight="1">
      <c r="A645" s="57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ht="15.75" customHeight="1">
      <c r="A646" s="57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ht="15.75" customHeight="1">
      <c r="A647" s="57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ht="15.75" customHeight="1">
      <c r="A648" s="57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ht="15.75" customHeight="1">
      <c r="A649" s="57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ht="15.75" customHeight="1">
      <c r="A650" s="57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ht="15.75" customHeight="1">
      <c r="A651" s="57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ht="15.75" customHeight="1">
      <c r="A652" s="57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ht="15.75" customHeight="1">
      <c r="A653" s="57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ht="15.75" customHeight="1">
      <c r="A654" s="57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ht="15.75" customHeight="1">
      <c r="A655" s="57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ht="15.75" customHeight="1">
      <c r="A656" s="57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ht="15.75" customHeight="1">
      <c r="A657" s="57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ht="15.75" customHeight="1">
      <c r="A658" s="57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ht="15.75" customHeight="1">
      <c r="A659" s="57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ht="15.75" customHeight="1">
      <c r="A660" s="57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ht="15.75" customHeight="1">
      <c r="A661" s="57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ht="15.75" customHeight="1">
      <c r="A662" s="57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ht="15.75" customHeight="1">
      <c r="A663" s="57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ht="15.75" customHeight="1">
      <c r="A664" s="57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ht="15.75" customHeight="1">
      <c r="A665" s="57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ht="15.75" customHeight="1">
      <c r="A666" s="57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ht="15.75" customHeight="1">
      <c r="A667" s="57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ht="15.75" customHeight="1">
      <c r="A668" s="57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ht="15.75" customHeight="1">
      <c r="A669" s="57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ht="15.75" customHeight="1">
      <c r="A670" s="57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ht="15.75" customHeight="1">
      <c r="A671" s="57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ht="15.75" customHeight="1">
      <c r="A672" s="57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ht="15.75" customHeight="1">
      <c r="A673" s="57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ht="15.75" customHeight="1">
      <c r="A674" s="57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ht="15.75" customHeight="1">
      <c r="A675" s="57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ht="15.75" customHeight="1">
      <c r="A676" s="57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ht="15.75" customHeight="1">
      <c r="A677" s="57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ht="15.75" customHeight="1">
      <c r="A678" s="57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ht="15.75" customHeight="1">
      <c r="A679" s="57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ht="15.75" customHeight="1">
      <c r="A680" s="57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ht="15.75" customHeight="1">
      <c r="A681" s="57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ht="15.75" customHeight="1">
      <c r="A682" s="57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ht="15.75" customHeight="1">
      <c r="A683" s="57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ht="15.75" customHeight="1">
      <c r="A684" s="57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ht="15.75" customHeight="1">
      <c r="A685" s="57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ht="15.75" customHeight="1">
      <c r="A686" s="57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ht="15.75" customHeight="1">
      <c r="A687" s="57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ht="15.75" customHeight="1">
      <c r="A688" s="57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ht="15.75" customHeight="1">
      <c r="A689" s="57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ht="15.75" customHeight="1">
      <c r="A690" s="57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ht="15.75" customHeight="1">
      <c r="A691" s="57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ht="15.75" customHeight="1">
      <c r="A692" s="57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ht="15.75" customHeight="1">
      <c r="A693" s="57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ht="15.75" customHeight="1">
      <c r="A694" s="57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ht="15.75" customHeight="1">
      <c r="A695" s="57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ht="15.75" customHeight="1">
      <c r="A696" s="57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ht="15.75" customHeight="1">
      <c r="A697" s="57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ht="15.75" customHeight="1">
      <c r="A698" s="57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ht="15.75" customHeight="1">
      <c r="A699" s="57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ht="15.75" customHeight="1">
      <c r="A700" s="57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ht="15.75" customHeight="1">
      <c r="A701" s="57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ht="15.75" customHeight="1">
      <c r="A702" s="57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ht="15.75" customHeight="1">
      <c r="A703" s="57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ht="15.75" customHeight="1">
      <c r="A704" s="57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ht="15.75" customHeight="1">
      <c r="A705" s="57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ht="15.75" customHeight="1">
      <c r="A706" s="57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ht="15.75" customHeight="1">
      <c r="A707" s="57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ht="15.75" customHeight="1">
      <c r="A708" s="57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ht="15.75" customHeight="1">
      <c r="A709" s="57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ht="15.75" customHeight="1">
      <c r="A710" s="57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ht="15.75" customHeight="1">
      <c r="A711" s="57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ht="15.75" customHeight="1">
      <c r="A712" s="57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ht="15.75" customHeight="1">
      <c r="A713" s="57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ht="15.75" customHeight="1">
      <c r="A714" s="57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ht="15.75" customHeight="1">
      <c r="A715" s="57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ht="15.75" customHeight="1">
      <c r="A716" s="57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ht="15.75" customHeight="1">
      <c r="A717" s="57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ht="15.75" customHeight="1">
      <c r="A718" s="57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ht="15.75" customHeight="1">
      <c r="A719" s="57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ht="15.75" customHeight="1">
      <c r="A720" s="57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ht="15.75" customHeight="1">
      <c r="A721" s="57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ht="15.75" customHeight="1">
      <c r="A722" s="57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ht="15.75" customHeight="1">
      <c r="A723" s="57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ht="15.75" customHeight="1">
      <c r="A724" s="57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ht="15.75" customHeight="1">
      <c r="A725" s="57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ht="15.75" customHeight="1">
      <c r="A726" s="57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ht="15.75" customHeight="1">
      <c r="A727" s="57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ht="15.75" customHeight="1">
      <c r="A728" s="57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ht="15.75" customHeight="1">
      <c r="A729" s="57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ht="15.75" customHeight="1">
      <c r="A730" s="57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ht="15.75" customHeight="1">
      <c r="A731" s="57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ht="15.75" customHeight="1">
      <c r="A732" s="57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ht="15.75" customHeight="1">
      <c r="A733" s="57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ht="15.75" customHeight="1">
      <c r="A734" s="57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ht="15.75" customHeight="1">
      <c r="A735" s="57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ht="15.75" customHeight="1">
      <c r="A736" s="57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ht="15.75" customHeight="1">
      <c r="A737" s="57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ht="15.75" customHeight="1">
      <c r="A738" s="57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ht="15.75" customHeight="1">
      <c r="A739" s="57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ht="15.75" customHeight="1">
      <c r="A740" s="57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ht="15.75" customHeight="1">
      <c r="A741" s="57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ht="15.75" customHeight="1">
      <c r="A742" s="57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ht="15.75" customHeight="1">
      <c r="A743" s="57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ht="15.75" customHeight="1">
      <c r="A744" s="57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ht="15.75" customHeight="1">
      <c r="A745" s="57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ht="15.75" customHeight="1">
      <c r="A746" s="57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ht="15.75" customHeight="1">
      <c r="A747" s="57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ht="15.75" customHeight="1">
      <c r="A748" s="57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ht="15.75" customHeight="1">
      <c r="A749" s="57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ht="15.75" customHeight="1">
      <c r="A750" s="57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ht="15.75" customHeight="1">
      <c r="A751" s="57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ht="15.75" customHeight="1">
      <c r="A752" s="57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ht="15.75" customHeight="1">
      <c r="A753" s="57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ht="15.75" customHeight="1">
      <c r="A754" s="57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ht="15.75" customHeight="1">
      <c r="A755" s="57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ht="15.75" customHeight="1">
      <c r="A756" s="57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ht="15.75" customHeight="1">
      <c r="A757" s="57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ht="15.75" customHeight="1">
      <c r="A758" s="57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ht="15.75" customHeight="1">
      <c r="A759" s="57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ht="15.75" customHeight="1">
      <c r="A760" s="57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ht="15.75" customHeight="1">
      <c r="A761" s="57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ht="15.75" customHeight="1">
      <c r="A762" s="57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ht="15.75" customHeight="1">
      <c r="A763" s="57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ht="15.75" customHeight="1">
      <c r="A764" s="57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ht="15.75" customHeight="1">
      <c r="A765" s="57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ht="15.75" customHeight="1">
      <c r="A766" s="57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ht="15.75" customHeight="1">
      <c r="A767" s="57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ht="15.75" customHeight="1">
      <c r="A768" s="57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ht="15.75" customHeight="1">
      <c r="A769" s="57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ht="15.75" customHeight="1">
      <c r="A770" s="57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ht="15.75" customHeight="1">
      <c r="A771" s="57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ht="15.75" customHeight="1">
      <c r="A772" s="57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ht="15.75" customHeight="1">
      <c r="A773" s="57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ht="15.75" customHeight="1">
      <c r="A774" s="57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ht="15.75" customHeight="1">
      <c r="A775" s="57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ht="15.75" customHeight="1">
      <c r="A776" s="57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ht="15.75" customHeight="1">
      <c r="A777" s="57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ht="15.75" customHeight="1">
      <c r="A778" s="57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ht="15.75" customHeight="1">
      <c r="A779" s="57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ht="15.75" customHeight="1">
      <c r="A780" s="57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ht="15.75" customHeight="1">
      <c r="A781" s="57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ht="15.75" customHeight="1">
      <c r="A782" s="57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ht="15.75" customHeight="1">
      <c r="A783" s="57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ht="15.75" customHeight="1">
      <c r="A784" s="57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ht="15.75" customHeight="1">
      <c r="A785" s="57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ht="15.75" customHeight="1">
      <c r="A786" s="57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ht="15.75" customHeight="1">
      <c r="A787" s="57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ht="15.75" customHeight="1">
      <c r="A788" s="57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ht="15.75" customHeight="1">
      <c r="A789" s="57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ht="15.75" customHeight="1">
      <c r="A790" s="57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ht="15.75" customHeight="1">
      <c r="A791" s="57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ht="15.75" customHeight="1">
      <c r="A792" s="57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ht="15.75" customHeight="1">
      <c r="A793" s="57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ht="15.75" customHeight="1">
      <c r="A794" s="57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ht="15.75" customHeight="1">
      <c r="A795" s="57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ht="15.75" customHeight="1">
      <c r="A796" s="57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ht="15.75" customHeight="1">
      <c r="A797" s="57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ht="15.75" customHeight="1">
      <c r="A798" s="57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ht="15.75" customHeight="1">
      <c r="A799" s="57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ht="15.75" customHeight="1">
      <c r="A800" s="57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ht="15.75" customHeight="1">
      <c r="A801" s="57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ht="15.75" customHeight="1">
      <c r="A802" s="57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ht="15.75" customHeight="1">
      <c r="A803" s="57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ht="15.75" customHeight="1">
      <c r="A804" s="57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ht="15.75" customHeight="1">
      <c r="A805" s="57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ht="15.75" customHeight="1">
      <c r="A806" s="57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ht="15.75" customHeight="1">
      <c r="A807" s="57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ht="15.75" customHeight="1">
      <c r="A808" s="57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ht="15.75" customHeight="1">
      <c r="A809" s="57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ht="15.75" customHeight="1">
      <c r="A810" s="57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ht="15.75" customHeight="1">
      <c r="A811" s="57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ht="15.75" customHeight="1">
      <c r="A812" s="57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ht="15.75" customHeight="1">
      <c r="A813" s="57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ht="15.75" customHeight="1">
      <c r="A814" s="57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ht="15.75" customHeight="1">
      <c r="A815" s="57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ht="15.75" customHeight="1">
      <c r="A816" s="57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ht="15.75" customHeight="1">
      <c r="A817" s="57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ht="15.75" customHeight="1">
      <c r="A818" s="57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ht="15.75" customHeight="1">
      <c r="A819" s="57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ht="15.75" customHeight="1">
      <c r="A820" s="57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ht="15.75" customHeight="1">
      <c r="A821" s="57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ht="15.75" customHeight="1">
      <c r="A822" s="57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ht="15.75" customHeight="1">
      <c r="A823" s="57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ht="15.75" customHeight="1">
      <c r="A824" s="57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ht="15.75" customHeight="1">
      <c r="A825" s="57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ht="15.75" customHeight="1">
      <c r="A826" s="57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ht="15.75" customHeight="1">
      <c r="A827" s="57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ht="15.75" customHeight="1">
      <c r="A828" s="57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ht="15.75" customHeight="1">
      <c r="A829" s="57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ht="15.75" customHeight="1">
      <c r="A830" s="57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ht="15.75" customHeight="1">
      <c r="A831" s="57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ht="15.75" customHeight="1">
      <c r="A832" s="57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ht="15.75" customHeight="1">
      <c r="A833" s="57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ht="15.75" customHeight="1">
      <c r="A834" s="57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ht="15.75" customHeight="1">
      <c r="A835" s="57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ht="15.75" customHeight="1">
      <c r="A836" s="57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ht="15.75" customHeight="1">
      <c r="A837" s="57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ht="15.75" customHeight="1">
      <c r="A838" s="57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ht="15.75" customHeight="1">
      <c r="A839" s="57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ht="15.75" customHeight="1">
      <c r="A840" s="57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ht="15.75" customHeight="1">
      <c r="A841" s="57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ht="15.75" customHeight="1">
      <c r="A842" s="57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ht="15.75" customHeight="1">
      <c r="A843" s="57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ht="15.75" customHeight="1">
      <c r="A844" s="57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ht="15.75" customHeight="1">
      <c r="A845" s="57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ht="15.75" customHeight="1">
      <c r="A846" s="57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ht="15.75" customHeight="1">
      <c r="A847" s="57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ht="15.75" customHeight="1">
      <c r="A848" s="57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ht="15.75" customHeight="1">
      <c r="A849" s="57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ht="15.75" customHeight="1">
      <c r="A850" s="57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ht="15.75" customHeight="1">
      <c r="A851" s="57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ht="15.75" customHeight="1">
      <c r="A852" s="57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ht="15.75" customHeight="1">
      <c r="A853" s="57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ht="15.75" customHeight="1">
      <c r="A854" s="57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ht="15.75" customHeight="1">
      <c r="A855" s="57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ht="15.75" customHeight="1">
      <c r="A856" s="57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ht="15.75" customHeight="1">
      <c r="A857" s="57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ht="15.75" customHeight="1">
      <c r="A858" s="57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ht="15.75" customHeight="1">
      <c r="A859" s="57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ht="15.75" customHeight="1">
      <c r="A860" s="57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ht="15.75" customHeight="1">
      <c r="A861" s="57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ht="15.75" customHeight="1">
      <c r="A862" s="57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ht="15.75" customHeight="1">
      <c r="A863" s="57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ht="15.75" customHeight="1">
      <c r="A864" s="57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ht="15.75" customHeight="1">
      <c r="A865" s="57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ht="15.75" customHeight="1">
      <c r="A866" s="57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ht="15.75" customHeight="1">
      <c r="A867" s="57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ht="15.75" customHeight="1">
      <c r="A868" s="57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ht="15.75" customHeight="1">
      <c r="A869" s="57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ht="15.75" customHeight="1">
      <c r="A870" s="57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ht="15.75" customHeight="1">
      <c r="A871" s="57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ht="15.75" customHeight="1">
      <c r="A872" s="57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ht="15.75" customHeight="1">
      <c r="A873" s="57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ht="15.75" customHeight="1">
      <c r="A874" s="57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ht="15.75" customHeight="1">
      <c r="A875" s="57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ht="15.75" customHeight="1">
      <c r="A876" s="57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ht="15.75" customHeight="1">
      <c r="A877" s="57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ht="15.75" customHeight="1">
      <c r="A878" s="57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ht="15.75" customHeight="1">
      <c r="A879" s="57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ht="15.75" customHeight="1">
      <c r="A880" s="57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ht="15.75" customHeight="1">
      <c r="A881" s="57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ht="15.75" customHeight="1">
      <c r="A882" s="57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ht="15.75" customHeight="1">
      <c r="A883" s="57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ht="15.75" customHeight="1">
      <c r="A884" s="57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ht="15.75" customHeight="1">
      <c r="A885" s="57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ht="15.75" customHeight="1">
      <c r="A886" s="57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ht="15.75" customHeight="1">
      <c r="A887" s="57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ht="15.75" customHeight="1">
      <c r="A888" s="57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ht="15.75" customHeight="1">
      <c r="A889" s="57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ht="15.75" customHeight="1">
      <c r="A890" s="57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ht="15.75" customHeight="1">
      <c r="A891" s="57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ht="15.75" customHeight="1">
      <c r="A892" s="57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ht="15.75" customHeight="1">
      <c r="A893" s="57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ht="15.75" customHeight="1">
      <c r="A894" s="57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ht="15.75" customHeight="1">
      <c r="A895" s="57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ht="15.75" customHeight="1">
      <c r="A896" s="57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ht="15.75" customHeight="1">
      <c r="A897" s="57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ht="15.75" customHeight="1">
      <c r="A898" s="57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ht="15.75" customHeight="1">
      <c r="A899" s="57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ht="15.75" customHeight="1">
      <c r="A900" s="57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ht="15.75" customHeight="1">
      <c r="A901" s="57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ht="15.75" customHeight="1">
      <c r="A902" s="57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ht="15.75" customHeight="1">
      <c r="A903" s="57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ht="15.75" customHeight="1">
      <c r="A904" s="57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ht="15.75" customHeight="1">
      <c r="A905" s="57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ht="15.75" customHeight="1">
      <c r="A906" s="57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ht="15.75" customHeight="1">
      <c r="A907" s="57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ht="15.75" customHeight="1">
      <c r="A908" s="57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ht="15.75" customHeight="1">
      <c r="A909" s="57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ht="15.75" customHeight="1">
      <c r="A910" s="57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ht="15.75" customHeight="1">
      <c r="A911" s="57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ht="15.75" customHeight="1">
      <c r="A912" s="57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ht="15.75" customHeight="1">
      <c r="A913" s="57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ht="15.75" customHeight="1">
      <c r="A914" s="57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ht="15.75" customHeight="1">
      <c r="A915" s="57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ht="15.75" customHeight="1">
      <c r="A916" s="57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ht="15.75" customHeight="1">
      <c r="A917" s="57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ht="15.75" customHeight="1">
      <c r="A918" s="57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ht="15.75" customHeight="1">
      <c r="A919" s="57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ht="15.75" customHeight="1">
      <c r="A920" s="57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ht="15.75" customHeight="1">
      <c r="A921" s="57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ht="15.75" customHeight="1">
      <c r="A922" s="57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ht="15.75" customHeight="1">
      <c r="A923" s="57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ht="15.75" customHeight="1">
      <c r="A924" s="57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ht="15.75" customHeight="1">
      <c r="A925" s="57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ht="15.75" customHeight="1">
      <c r="A926" s="57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ht="15.75" customHeight="1">
      <c r="A927" s="57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ht="15.75" customHeight="1">
      <c r="A928" s="57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ht="15.75" customHeight="1">
      <c r="A929" s="57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ht="15.75" customHeight="1">
      <c r="A930" s="57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ht="15.75" customHeight="1">
      <c r="A931" s="57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ht="15.75" customHeight="1">
      <c r="A932" s="57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ht="15.75" customHeight="1">
      <c r="A933" s="57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ht="15.75" customHeight="1">
      <c r="A934" s="57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ht="15.75" customHeight="1">
      <c r="A935" s="57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ht="15.75" customHeight="1">
      <c r="A936" s="57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ht="15.75" customHeight="1">
      <c r="A937" s="57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ht="15.75" customHeight="1">
      <c r="A938" s="57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ht="15.75" customHeight="1">
      <c r="A939" s="57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ht="15.75" customHeight="1">
      <c r="A940" s="57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ht="15.75" customHeight="1">
      <c r="A941" s="57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ht="15.75" customHeight="1">
      <c r="A942" s="57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ht="15.75" customHeight="1">
      <c r="A943" s="57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ht="15.75" customHeight="1">
      <c r="A944" s="57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ht="15.75" customHeight="1">
      <c r="A945" s="57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ht="15.75" customHeight="1">
      <c r="A946" s="57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ht="15.75" customHeight="1">
      <c r="A947" s="57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ht="15.75" customHeight="1">
      <c r="A948" s="57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ht="15.75" customHeight="1">
      <c r="A949" s="57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ht="15.75" customHeight="1">
      <c r="A950" s="57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ht="15.75" customHeight="1">
      <c r="A951" s="57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ht="15.75" customHeight="1">
      <c r="A952" s="57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ht="15.75" customHeight="1">
      <c r="A953" s="57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ht="15.75" customHeight="1">
      <c r="A954" s="57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ht="15.75" customHeight="1">
      <c r="A955" s="57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ht="15.75" customHeight="1">
      <c r="A956" s="57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ht="15.75" customHeight="1">
      <c r="A957" s="57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ht="15.75" customHeight="1">
      <c r="A958" s="57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ht="15.75" customHeight="1">
      <c r="A959" s="57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ht="15.75" customHeight="1">
      <c r="A960" s="57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ht="15.75" customHeight="1">
      <c r="A961" s="57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ht="15.75" customHeight="1">
      <c r="A962" s="57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ht="15.75" customHeight="1">
      <c r="A963" s="57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ht="15.75" customHeight="1">
      <c r="A964" s="57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ht="15.75" customHeight="1">
      <c r="A965" s="57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ht="15.75" customHeight="1">
      <c r="A966" s="57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ht="15.75" customHeight="1">
      <c r="A967" s="57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ht="15.75" customHeight="1">
      <c r="A968" s="57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ht="15.75" customHeight="1">
      <c r="A969" s="57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ht="15.75" customHeight="1">
      <c r="A970" s="57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ht="15.75" customHeight="1">
      <c r="A971" s="57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ht="15.75" customHeight="1">
      <c r="A972" s="57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ht="15.75" customHeight="1">
      <c r="A973" s="57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ht="15.75" customHeight="1">
      <c r="A974" s="57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ht="15.75" customHeight="1">
      <c r="A975" s="57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ht="15.75" customHeight="1">
      <c r="A976" s="57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ht="15.75" customHeight="1">
      <c r="A977" s="57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ht="15.75" customHeight="1">
      <c r="A978" s="57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ht="15.75" customHeight="1">
      <c r="A979" s="57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ht="15.75" customHeight="1">
      <c r="A980" s="57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ht="15.75" customHeight="1">
      <c r="A981" s="57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ht="15.75" customHeight="1">
      <c r="A982" s="57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ht="15.75" customHeight="1">
      <c r="A983" s="57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ht="15.75" customHeight="1">
      <c r="A984" s="57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ht="15.75" customHeight="1">
      <c r="A985" s="57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ht="15.75" customHeight="1">
      <c r="A986" s="57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ht="15.75" customHeight="1">
      <c r="A987" s="57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ht="15.75" customHeight="1">
      <c r="A988" s="57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ht="15.75" customHeight="1">
      <c r="A989" s="57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ht="15.75" customHeight="1">
      <c r="A990" s="57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ht="15.75" customHeight="1">
      <c r="A991" s="57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ht="15.75" customHeight="1">
      <c r="A992" s="57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ht="15.75" customHeight="1">
      <c r="A993" s="57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ht="15.75" customHeight="1">
      <c r="A994" s="57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ht="15.75" customHeight="1">
      <c r="A995" s="57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ht="15.75" customHeight="1">
      <c r="A996" s="57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ht="15.75" customHeight="1">
      <c r="A997" s="57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ht="15.75" customHeight="1">
      <c r="A998" s="57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ht="15.75" customHeight="1">
      <c r="A999" s="57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  <row r="1000" spans="1:20" ht="15.75" customHeight="1">
      <c r="A1000" s="57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</row>
    <row r="1001" spans="1:20" ht="15" customHeight="1">
      <c r="A1001" s="57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</row>
  </sheetData>
  <mergeCells count="17">
    <mergeCell ref="B84:L84"/>
    <mergeCell ref="B85:L85"/>
    <mergeCell ref="B86:L86"/>
    <mergeCell ref="B87:L87"/>
    <mergeCell ref="B88:L88"/>
    <mergeCell ref="B83:L83"/>
    <mergeCell ref="B72:L72"/>
    <mergeCell ref="B77:L77"/>
    <mergeCell ref="B78:L78"/>
    <mergeCell ref="B79:L79"/>
    <mergeCell ref="B80:L80"/>
    <mergeCell ref="B81:L81"/>
    <mergeCell ref="B73:L73"/>
    <mergeCell ref="B74:L74"/>
    <mergeCell ref="B75:L75"/>
    <mergeCell ref="B76:L76"/>
    <mergeCell ref="B82:L82"/>
  </mergeCells>
  <pageMargins left="3.937007874015748E-2" right="3.937007874015748E-2" top="3.937007874015748E-2" bottom="3.937007874015748E-2" header="0" footer="0"/>
  <pageSetup scale="79" orientation="landscape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1001"/>
  <sheetViews>
    <sheetView zoomScale="70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O19" sqref="O19"/>
    </sheetView>
  </sheetViews>
  <sheetFormatPr defaultColWidth="14.44140625" defaultRowHeight="15" customHeight="1"/>
  <cols>
    <col min="1" max="1" width="10.44140625" customWidth="1"/>
    <col min="2" max="2" width="43.88671875" customWidth="1"/>
    <col min="3" max="3" width="13" customWidth="1"/>
    <col min="4" max="12" width="11.44140625" customWidth="1"/>
    <col min="13" max="13" width="12.33203125" customWidth="1"/>
    <col min="14" max="20" width="9.109375" customWidth="1"/>
  </cols>
  <sheetData>
    <row r="1" spans="1:20" ht="14.4">
      <c r="A1" s="57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4.4">
      <c r="A2" s="57" t="s">
        <v>138</v>
      </c>
      <c r="B2" s="45" t="s">
        <v>139</v>
      </c>
      <c r="C2" s="3" t="s">
        <v>142</v>
      </c>
      <c r="D2" s="3" t="s">
        <v>143</v>
      </c>
      <c r="E2" s="3" t="s">
        <v>144</v>
      </c>
      <c r="F2" s="3" t="s">
        <v>145</v>
      </c>
      <c r="G2" s="3" t="s">
        <v>146</v>
      </c>
      <c r="H2" s="3" t="s">
        <v>147</v>
      </c>
      <c r="I2" s="3" t="s">
        <v>148</v>
      </c>
      <c r="J2" s="3" t="s">
        <v>149</v>
      </c>
      <c r="K2" s="3" t="s">
        <v>150</v>
      </c>
      <c r="L2" s="69" t="s">
        <v>151</v>
      </c>
      <c r="M2" s="1"/>
      <c r="N2" s="1"/>
      <c r="O2" s="1"/>
      <c r="P2" s="1"/>
      <c r="Q2" s="1"/>
      <c r="R2" s="1"/>
      <c r="S2" s="1"/>
      <c r="T2" s="1"/>
    </row>
    <row r="3" spans="1:20" ht="14.4">
      <c r="A3" s="57"/>
      <c r="B3" s="45" t="s">
        <v>132</v>
      </c>
      <c r="C3" s="3"/>
      <c r="D3" s="3"/>
      <c r="E3" s="3"/>
      <c r="F3" s="3"/>
      <c r="G3" s="3"/>
      <c r="H3" s="3"/>
      <c r="I3" s="3"/>
      <c r="J3" s="3"/>
      <c r="K3" s="3"/>
      <c r="L3" s="69"/>
      <c r="M3" s="1"/>
      <c r="N3" s="1"/>
      <c r="O3" s="1"/>
      <c r="P3" s="1"/>
      <c r="Q3" s="1"/>
      <c r="R3" s="1"/>
      <c r="S3" s="1"/>
      <c r="T3" s="1"/>
    </row>
    <row r="4" spans="1:20" ht="42.75" customHeight="1">
      <c r="A4" s="57"/>
      <c r="B4" s="46" t="s">
        <v>2</v>
      </c>
      <c r="C4" s="45" t="s">
        <v>4</v>
      </c>
      <c r="D4" s="3"/>
      <c r="E4" s="3"/>
      <c r="F4" s="3"/>
      <c r="G4" s="4"/>
      <c r="H4" s="45" t="s">
        <v>5</v>
      </c>
      <c r="I4" s="3"/>
      <c r="J4" s="3"/>
      <c r="K4" s="3"/>
      <c r="L4" s="69"/>
      <c r="M4" s="1"/>
      <c r="N4" s="1"/>
      <c r="O4" s="1"/>
      <c r="P4" s="1"/>
      <c r="Q4" s="1"/>
      <c r="R4" s="1"/>
      <c r="S4" s="1"/>
      <c r="T4" s="1"/>
    </row>
    <row r="5" spans="1:20" ht="20.25" customHeight="1">
      <c r="A5" s="57"/>
      <c r="B5" s="8"/>
      <c r="C5" s="5" t="s">
        <v>152</v>
      </c>
      <c r="D5" s="7" t="s">
        <v>153</v>
      </c>
      <c r="E5" s="4" t="s">
        <v>154</v>
      </c>
      <c r="F5" s="9" t="s">
        <v>155</v>
      </c>
      <c r="G5" s="4" t="s">
        <v>156</v>
      </c>
      <c r="H5" s="5" t="s">
        <v>157</v>
      </c>
      <c r="I5" s="7" t="s">
        <v>158</v>
      </c>
      <c r="J5" s="4" t="s">
        <v>159</v>
      </c>
      <c r="K5" s="9" t="s">
        <v>160</v>
      </c>
      <c r="L5" s="69" t="s">
        <v>161</v>
      </c>
      <c r="M5" s="1"/>
      <c r="N5" s="1"/>
      <c r="O5" s="1"/>
      <c r="P5" s="1"/>
      <c r="Q5" s="1"/>
      <c r="R5" s="1"/>
      <c r="S5" s="1"/>
      <c r="T5" s="1"/>
    </row>
    <row r="6" spans="1:20" ht="14.4">
      <c r="A6" s="57"/>
      <c r="B6" s="8"/>
      <c r="C6" s="10"/>
      <c r="D6" s="38" t="s">
        <v>6</v>
      </c>
      <c r="E6" s="38" t="s">
        <v>115</v>
      </c>
      <c r="F6" s="39" t="s">
        <v>6</v>
      </c>
      <c r="G6" s="39" t="s">
        <v>115</v>
      </c>
      <c r="H6" s="10"/>
      <c r="I6" s="38" t="s">
        <v>6</v>
      </c>
      <c r="J6" s="38" t="s">
        <v>115</v>
      </c>
      <c r="K6" s="40" t="s">
        <v>6</v>
      </c>
      <c r="L6" s="93" t="s">
        <v>115</v>
      </c>
      <c r="M6" s="1"/>
      <c r="N6" s="1"/>
      <c r="O6" s="1"/>
      <c r="P6" s="1"/>
      <c r="Q6" s="1"/>
      <c r="R6" s="1"/>
      <c r="S6" s="1"/>
      <c r="T6" s="1"/>
    </row>
    <row r="7" spans="1:20" ht="14.4">
      <c r="A7" s="57"/>
      <c r="B7" s="10"/>
      <c r="C7" s="38">
        <v>7</v>
      </c>
      <c r="D7" s="38">
        <v>8</v>
      </c>
      <c r="E7" s="38">
        <v>9</v>
      </c>
      <c r="F7" s="38">
        <v>10</v>
      </c>
      <c r="G7" s="38">
        <v>11</v>
      </c>
      <c r="H7" s="38">
        <v>12</v>
      </c>
      <c r="I7" s="38">
        <v>13</v>
      </c>
      <c r="J7" s="38">
        <v>14</v>
      </c>
      <c r="K7" s="38">
        <v>15</v>
      </c>
      <c r="L7" s="95">
        <v>16</v>
      </c>
      <c r="M7" s="1"/>
      <c r="N7" s="1"/>
      <c r="O7" s="1"/>
      <c r="P7" s="1"/>
      <c r="Q7" s="1"/>
      <c r="R7" s="1"/>
      <c r="S7" s="1"/>
      <c r="T7" s="1"/>
    </row>
    <row r="8" spans="1:20" ht="14.4">
      <c r="A8" s="57"/>
      <c r="B8" s="34" t="s">
        <v>87</v>
      </c>
      <c r="C8" s="3"/>
      <c r="D8" s="3"/>
      <c r="E8" s="3"/>
      <c r="F8" s="3"/>
      <c r="G8" s="3"/>
      <c r="H8" s="3"/>
      <c r="I8" s="3"/>
      <c r="J8" s="3"/>
      <c r="K8" s="3"/>
      <c r="L8" s="69"/>
      <c r="M8" s="1"/>
      <c r="N8" s="1"/>
      <c r="O8" s="1"/>
      <c r="P8" s="1"/>
      <c r="Q8" s="1"/>
      <c r="R8" s="1"/>
      <c r="S8" s="1"/>
      <c r="T8" s="1"/>
    </row>
    <row r="9" spans="1:20" ht="14.4">
      <c r="A9" s="57"/>
      <c r="B9" s="34" t="s">
        <v>88</v>
      </c>
      <c r="C9" s="3"/>
      <c r="D9" s="3"/>
      <c r="E9" s="3"/>
      <c r="F9" s="3"/>
      <c r="G9" s="3"/>
      <c r="H9" s="3"/>
      <c r="I9" s="3"/>
      <c r="J9" s="3"/>
      <c r="K9" s="3"/>
      <c r="L9" s="69"/>
      <c r="M9" s="1"/>
      <c r="N9" s="25"/>
      <c r="O9" s="1"/>
      <c r="P9" s="25"/>
      <c r="Q9" s="1"/>
      <c r="R9" s="1"/>
      <c r="S9" s="1"/>
      <c r="T9" s="1"/>
    </row>
    <row r="10" spans="1:20" ht="14.4">
      <c r="A10" s="57"/>
      <c r="B10" s="15" t="s">
        <v>9</v>
      </c>
      <c r="C10" s="30">
        <v>523479</v>
      </c>
      <c r="D10" s="30">
        <v>8542</v>
      </c>
      <c r="E10" s="30">
        <v>1158982</v>
      </c>
      <c r="F10" s="30">
        <v>382.57</v>
      </c>
      <c r="G10" s="30">
        <v>32622.961224999999</v>
      </c>
      <c r="H10" s="30">
        <v>62642735</v>
      </c>
      <c r="I10" s="30">
        <v>27871593</v>
      </c>
      <c r="J10" s="30">
        <v>17597813</v>
      </c>
      <c r="K10" s="30">
        <v>1291258.1026999999</v>
      </c>
      <c r="L10" s="84">
        <v>280010.03355619998</v>
      </c>
      <c r="M10" s="1"/>
      <c r="N10" s="25"/>
      <c r="O10" s="1"/>
      <c r="P10" s="25"/>
      <c r="Q10" s="1"/>
      <c r="R10" s="1"/>
      <c r="S10" s="1"/>
      <c r="T10" s="1"/>
    </row>
    <row r="11" spans="1:20" ht="14.4">
      <c r="A11" s="57"/>
      <c r="B11" s="15" t="s">
        <v>10</v>
      </c>
      <c r="C11" s="30">
        <v>171813</v>
      </c>
      <c r="D11" s="30">
        <v>11177</v>
      </c>
      <c r="E11" s="30">
        <v>378467</v>
      </c>
      <c r="F11" s="30">
        <v>641.14196549999997</v>
      </c>
      <c r="G11" s="30">
        <v>9205.6896165999988</v>
      </c>
      <c r="H11" s="30">
        <v>40074067</v>
      </c>
      <c r="I11" s="30">
        <v>19176766</v>
      </c>
      <c r="J11" s="30">
        <v>10715846</v>
      </c>
      <c r="K11" s="30">
        <v>742772.69099999999</v>
      </c>
      <c r="L11" s="84">
        <v>148896.22605590001</v>
      </c>
      <c r="M11" s="1"/>
      <c r="N11" s="25"/>
      <c r="O11" s="18"/>
      <c r="P11" s="25"/>
      <c r="Q11" s="18"/>
      <c r="R11" s="18"/>
      <c r="S11" s="18"/>
      <c r="T11" s="18"/>
    </row>
    <row r="12" spans="1:20" ht="14.4">
      <c r="A12" s="59"/>
      <c r="B12" s="15" t="s">
        <v>11</v>
      </c>
      <c r="C12" s="30">
        <v>7547</v>
      </c>
      <c r="D12" s="30">
        <v>26</v>
      </c>
      <c r="E12" s="30">
        <v>1991</v>
      </c>
      <c r="F12" s="30">
        <v>1.3480000000000001</v>
      </c>
      <c r="G12" s="30">
        <v>64.6210296</v>
      </c>
      <c r="H12" s="30">
        <v>8751830</v>
      </c>
      <c r="I12" s="30">
        <v>7089968</v>
      </c>
      <c r="J12" s="30">
        <v>4857789</v>
      </c>
      <c r="K12" s="30">
        <v>301483.68261269998</v>
      </c>
      <c r="L12" s="84">
        <v>67608.306734599988</v>
      </c>
      <c r="M12" s="1"/>
      <c r="N12" s="25"/>
      <c r="O12" s="1"/>
      <c r="P12" s="25"/>
      <c r="Q12" s="1"/>
      <c r="R12" s="1"/>
      <c r="S12" s="1"/>
      <c r="T12" s="1"/>
    </row>
    <row r="13" spans="1:20" ht="14.4">
      <c r="A13" s="57"/>
      <c r="B13" s="15" t="s">
        <v>12</v>
      </c>
      <c r="C13" s="30">
        <v>722666</v>
      </c>
      <c r="D13" s="30">
        <v>47583</v>
      </c>
      <c r="E13" s="30">
        <v>931763</v>
      </c>
      <c r="F13" s="30">
        <v>2171.2360180999999</v>
      </c>
      <c r="G13" s="30">
        <v>23718.766588800001</v>
      </c>
      <c r="H13" s="30">
        <v>38164105</v>
      </c>
      <c r="I13" s="30">
        <v>31140263</v>
      </c>
      <c r="J13" s="30">
        <v>18465279</v>
      </c>
      <c r="K13" s="30">
        <v>1368630.1089977999</v>
      </c>
      <c r="L13" s="84">
        <v>283652.2199047</v>
      </c>
      <c r="M13" s="1"/>
      <c r="N13" s="25"/>
      <c r="O13" s="1"/>
      <c r="P13" s="25"/>
      <c r="Q13" s="1"/>
      <c r="R13" s="1"/>
      <c r="S13" s="1"/>
      <c r="T13" s="1"/>
    </row>
    <row r="14" spans="1:20" ht="14.4">
      <c r="A14" s="57"/>
      <c r="B14" s="15" t="s">
        <v>13</v>
      </c>
      <c r="C14" s="30">
        <v>21526</v>
      </c>
      <c r="D14" s="30">
        <v>0</v>
      </c>
      <c r="E14" s="30">
        <v>0</v>
      </c>
      <c r="F14" s="30">
        <v>0</v>
      </c>
      <c r="G14" s="30">
        <v>0</v>
      </c>
      <c r="H14" s="30">
        <v>25717084</v>
      </c>
      <c r="I14" s="30">
        <v>10990805</v>
      </c>
      <c r="J14" s="30">
        <v>5963810</v>
      </c>
      <c r="K14" s="30">
        <v>500786.32004000002</v>
      </c>
      <c r="L14" s="84">
        <v>98265.202109999998</v>
      </c>
      <c r="M14" s="1"/>
      <c r="N14" s="25"/>
      <c r="O14" s="1"/>
      <c r="P14" s="25"/>
      <c r="Q14" s="1"/>
      <c r="R14" s="1"/>
      <c r="S14" s="1"/>
      <c r="T14" s="1"/>
    </row>
    <row r="15" spans="1:20" ht="14.4">
      <c r="A15" s="57"/>
      <c r="B15" s="15" t="s">
        <v>15</v>
      </c>
      <c r="C15" s="30">
        <v>104503</v>
      </c>
      <c r="D15" s="30">
        <v>2661</v>
      </c>
      <c r="E15" s="30">
        <v>163980</v>
      </c>
      <c r="F15" s="30">
        <v>164.60854</v>
      </c>
      <c r="G15" s="30">
        <v>4153.5712199999998</v>
      </c>
      <c r="H15" s="30">
        <v>23136322</v>
      </c>
      <c r="I15" s="30">
        <v>21117256</v>
      </c>
      <c r="J15" s="30">
        <v>11234842</v>
      </c>
      <c r="K15" s="30">
        <v>953272.59708790004</v>
      </c>
      <c r="L15" s="84">
        <v>166002.76407</v>
      </c>
      <c r="M15" s="1"/>
      <c r="N15" s="25"/>
      <c r="O15" s="1"/>
      <c r="P15" s="25"/>
      <c r="Q15" s="1"/>
      <c r="R15" s="1"/>
      <c r="S15" s="1"/>
      <c r="T15" s="1"/>
    </row>
    <row r="16" spans="1:20" ht="14.4">
      <c r="A16" s="57"/>
      <c r="B16" s="15" t="s">
        <v>16</v>
      </c>
      <c r="C16" s="30">
        <v>60740</v>
      </c>
      <c r="D16" s="30">
        <v>512</v>
      </c>
      <c r="E16" s="30">
        <v>76117</v>
      </c>
      <c r="F16" s="30">
        <v>21.591999999999999</v>
      </c>
      <c r="G16" s="30">
        <v>1536.0488800000001</v>
      </c>
      <c r="H16" s="30">
        <v>18686626</v>
      </c>
      <c r="I16" s="30">
        <v>12794614</v>
      </c>
      <c r="J16" s="30">
        <v>5395881</v>
      </c>
      <c r="K16" s="30">
        <v>539987.16799999995</v>
      </c>
      <c r="L16" s="84">
        <v>84041.279760000005</v>
      </c>
      <c r="M16" s="1"/>
      <c r="N16" s="25"/>
      <c r="O16" s="1"/>
      <c r="P16" s="25"/>
      <c r="Q16" s="1"/>
      <c r="R16" s="1"/>
      <c r="S16" s="1"/>
      <c r="T16" s="1"/>
    </row>
    <row r="17" spans="1:20" ht="14.4">
      <c r="A17" s="57"/>
      <c r="B17" s="15" t="s">
        <v>18</v>
      </c>
      <c r="C17" s="30">
        <v>0</v>
      </c>
      <c r="D17" s="30">
        <v>0</v>
      </c>
      <c r="E17" s="30">
        <v>0</v>
      </c>
      <c r="F17" s="30">
        <v>0</v>
      </c>
      <c r="G17" s="30">
        <v>0</v>
      </c>
      <c r="H17" s="30">
        <v>3040650</v>
      </c>
      <c r="I17" s="30">
        <v>1471760</v>
      </c>
      <c r="J17" s="30">
        <v>938119</v>
      </c>
      <c r="K17" s="30">
        <v>66062.740000000005</v>
      </c>
      <c r="L17" s="84">
        <v>16307.344704599996</v>
      </c>
      <c r="M17" s="1"/>
      <c r="N17" s="25"/>
      <c r="O17" s="1"/>
      <c r="P17" s="25"/>
      <c r="Q17" s="1"/>
      <c r="R17" s="1"/>
      <c r="S17" s="1"/>
      <c r="T17" s="1"/>
    </row>
    <row r="18" spans="1:20" ht="14.4">
      <c r="A18" s="57"/>
      <c r="B18" s="15" t="s">
        <v>19</v>
      </c>
      <c r="C18" s="30">
        <v>365275</v>
      </c>
      <c r="D18" s="30">
        <v>3094</v>
      </c>
      <c r="E18" s="30">
        <v>557455</v>
      </c>
      <c r="F18" s="30">
        <v>93.910272599999999</v>
      </c>
      <c r="G18" s="30">
        <v>13480.904944299999</v>
      </c>
      <c r="H18" s="30">
        <v>51234704</v>
      </c>
      <c r="I18" s="30">
        <v>34430650</v>
      </c>
      <c r="J18" s="30">
        <v>17910834</v>
      </c>
      <c r="K18" s="30">
        <v>1709638.7136144999</v>
      </c>
      <c r="L18" s="84">
        <v>320116.38410860003</v>
      </c>
      <c r="M18" s="1"/>
      <c r="N18" s="25"/>
      <c r="O18" s="1"/>
      <c r="P18" s="25"/>
      <c r="Q18" s="1"/>
      <c r="R18" s="1"/>
      <c r="S18" s="1"/>
      <c r="T18" s="1"/>
    </row>
    <row r="19" spans="1:20" ht="14.4">
      <c r="A19" s="57"/>
      <c r="B19" s="15" t="s">
        <v>21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9549247</v>
      </c>
      <c r="I19" s="30">
        <v>6274710</v>
      </c>
      <c r="J19" s="30">
        <v>3517023</v>
      </c>
      <c r="K19" s="30">
        <v>271900.45731999999</v>
      </c>
      <c r="L19" s="84">
        <v>56732.739159999997</v>
      </c>
      <c r="M19" s="1"/>
      <c r="N19" s="25"/>
      <c r="O19" s="1"/>
      <c r="P19" s="25"/>
      <c r="Q19" s="1"/>
      <c r="R19" s="1"/>
      <c r="S19" s="1"/>
      <c r="T19" s="1"/>
    </row>
    <row r="20" spans="1:20" ht="14.4">
      <c r="A20" s="57"/>
      <c r="B20" s="15" t="s">
        <v>22</v>
      </c>
      <c r="C20" s="30">
        <v>459156</v>
      </c>
      <c r="D20" s="30">
        <v>9685</v>
      </c>
      <c r="E20" s="30">
        <v>729924</v>
      </c>
      <c r="F20" s="30">
        <v>490.27126070000003</v>
      </c>
      <c r="G20" s="30">
        <v>20085.727874900003</v>
      </c>
      <c r="H20" s="30">
        <v>44693788</v>
      </c>
      <c r="I20" s="30">
        <v>66089740</v>
      </c>
      <c r="J20" s="30">
        <v>20693007</v>
      </c>
      <c r="K20" s="30">
        <v>2095502.5861599999</v>
      </c>
      <c r="L20" s="84">
        <v>322668.31984539999</v>
      </c>
      <c r="M20" s="1"/>
      <c r="N20" s="25"/>
      <c r="O20" s="1"/>
      <c r="P20" s="25"/>
      <c r="Q20" s="1"/>
      <c r="R20" s="1"/>
      <c r="S20" s="1"/>
      <c r="T20" s="1"/>
    </row>
    <row r="21" spans="1:20" ht="15.75" customHeight="1">
      <c r="A21" s="57"/>
      <c r="B21" s="15" t="s">
        <v>25</v>
      </c>
      <c r="C21" s="30">
        <v>11295428</v>
      </c>
      <c r="D21" s="30">
        <v>86833</v>
      </c>
      <c r="E21" s="30">
        <v>32828658</v>
      </c>
      <c r="F21" s="30">
        <v>3399.4714795999998</v>
      </c>
      <c r="G21" s="30">
        <v>1250135.7481306</v>
      </c>
      <c r="H21" s="30">
        <v>294579425</v>
      </c>
      <c r="I21" s="30">
        <v>188565861</v>
      </c>
      <c r="J21" s="30">
        <v>109721320</v>
      </c>
      <c r="K21" s="30">
        <v>9579249.4457842</v>
      </c>
      <c r="L21" s="84">
        <v>1925714.7637131999</v>
      </c>
      <c r="M21" s="1"/>
      <c r="N21" s="25"/>
      <c r="O21" s="1"/>
      <c r="P21" s="25"/>
      <c r="Q21" s="1"/>
      <c r="R21" s="1"/>
      <c r="S21" s="1"/>
      <c r="T21" s="1"/>
    </row>
    <row r="22" spans="1:20" ht="15.75" customHeight="1">
      <c r="A22" s="57"/>
      <c r="B22" s="21" t="s">
        <v>89</v>
      </c>
      <c r="C22" s="16"/>
      <c r="D22" s="16"/>
      <c r="E22" s="16"/>
      <c r="F22" s="16"/>
      <c r="G22" s="16"/>
      <c r="H22" s="16"/>
      <c r="I22" s="16"/>
      <c r="J22" s="16"/>
      <c r="K22" s="16"/>
      <c r="L22" s="48"/>
      <c r="M22" s="1"/>
      <c r="N22" s="25"/>
      <c r="O22" s="1"/>
      <c r="P22" s="25"/>
      <c r="Q22" s="1"/>
      <c r="R22" s="1"/>
      <c r="S22" s="1"/>
      <c r="T22" s="1"/>
    </row>
    <row r="23" spans="1:20" ht="15.75" customHeight="1">
      <c r="A23" s="57"/>
      <c r="B23" s="15" t="s">
        <v>26</v>
      </c>
      <c r="C23" s="30">
        <v>6884437</v>
      </c>
      <c r="D23" s="30">
        <v>29128</v>
      </c>
      <c r="E23" s="30">
        <v>14579124</v>
      </c>
      <c r="F23" s="30">
        <v>1483.3875990000001</v>
      </c>
      <c r="G23" s="30">
        <v>536595.88575000002</v>
      </c>
      <c r="H23" s="30">
        <v>23000831</v>
      </c>
      <c r="I23" s="30">
        <v>22948629</v>
      </c>
      <c r="J23" s="30">
        <v>22553765</v>
      </c>
      <c r="K23" s="30">
        <v>1327105.9175894</v>
      </c>
      <c r="L23" s="84">
        <v>488650.71113949997</v>
      </c>
      <c r="M23" s="1"/>
      <c r="N23" s="25"/>
      <c r="O23" s="1"/>
      <c r="P23" s="25"/>
      <c r="Q23" s="1"/>
      <c r="R23" s="1"/>
      <c r="S23" s="1"/>
      <c r="T23" s="1"/>
    </row>
    <row r="24" spans="1:20" ht="15.75" customHeight="1">
      <c r="A24" s="57"/>
      <c r="B24" s="15" t="s">
        <v>27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4223291</v>
      </c>
      <c r="I24" s="30">
        <v>2509230</v>
      </c>
      <c r="J24" s="30">
        <v>1114199</v>
      </c>
      <c r="K24" s="30">
        <v>105445.69385</v>
      </c>
      <c r="L24" s="84">
        <v>21657.836199000001</v>
      </c>
      <c r="M24" s="1"/>
      <c r="N24" s="25"/>
      <c r="O24" s="1"/>
      <c r="P24" s="25"/>
      <c r="Q24" s="1"/>
      <c r="R24" s="1"/>
      <c r="S24" s="1"/>
      <c r="T24" s="1"/>
    </row>
    <row r="25" spans="1:20" ht="15.75" customHeight="1">
      <c r="A25" s="57"/>
      <c r="B25" s="15" t="s">
        <v>28</v>
      </c>
      <c r="C25" s="30">
        <v>0</v>
      </c>
      <c r="D25" s="30">
        <v>0</v>
      </c>
      <c r="E25" s="30">
        <v>0</v>
      </c>
      <c r="F25" s="30">
        <v>0</v>
      </c>
      <c r="G25" s="30">
        <v>0</v>
      </c>
      <c r="H25" s="30">
        <v>753606</v>
      </c>
      <c r="I25" s="30">
        <v>459545</v>
      </c>
      <c r="J25" s="30">
        <v>290352</v>
      </c>
      <c r="K25" s="30">
        <v>20006.2934886</v>
      </c>
      <c r="L25" s="84">
        <v>4418.3619896999999</v>
      </c>
      <c r="M25" s="1"/>
      <c r="N25" s="25"/>
      <c r="O25" s="1"/>
      <c r="P25" s="25"/>
      <c r="Q25" s="1"/>
      <c r="R25" s="1"/>
      <c r="S25" s="1"/>
      <c r="T25" s="1"/>
    </row>
    <row r="26" spans="1:20" ht="15.75" customHeight="1">
      <c r="A26" s="57"/>
      <c r="B26" s="15" t="s">
        <v>29</v>
      </c>
      <c r="C26" s="30">
        <v>4560</v>
      </c>
      <c r="D26" s="30">
        <v>15</v>
      </c>
      <c r="E26" s="30">
        <v>3801</v>
      </c>
      <c r="F26" s="30">
        <v>0.45300000000000001</v>
      </c>
      <c r="G26" s="30">
        <v>73.528188900000004</v>
      </c>
      <c r="H26" s="30">
        <v>2218163</v>
      </c>
      <c r="I26" s="30">
        <v>2371827</v>
      </c>
      <c r="J26" s="30">
        <v>1263660</v>
      </c>
      <c r="K26" s="30">
        <v>113768.9506424</v>
      </c>
      <c r="L26" s="84">
        <v>19924.5493236</v>
      </c>
      <c r="M26" s="1"/>
      <c r="N26" s="25"/>
      <c r="O26" s="1"/>
      <c r="P26" s="25"/>
      <c r="Q26" s="1"/>
      <c r="R26" s="1"/>
      <c r="S26" s="1"/>
      <c r="T26" s="1"/>
    </row>
    <row r="27" spans="1:20" ht="15.75" customHeight="1">
      <c r="A27" s="57"/>
      <c r="B27" s="15" t="s">
        <v>30</v>
      </c>
      <c r="C27" s="30">
        <v>5994</v>
      </c>
      <c r="D27" s="30">
        <v>333</v>
      </c>
      <c r="E27" s="30">
        <v>16561</v>
      </c>
      <c r="F27" s="30">
        <v>20.50882</v>
      </c>
      <c r="G27" s="30">
        <v>466.70335439999997</v>
      </c>
      <c r="H27" s="30">
        <v>782028</v>
      </c>
      <c r="I27" s="30">
        <v>389675</v>
      </c>
      <c r="J27" s="30">
        <v>430392</v>
      </c>
      <c r="K27" s="30">
        <v>22482.65969</v>
      </c>
      <c r="L27" s="84">
        <v>10354.305048099999</v>
      </c>
      <c r="M27" s="1"/>
      <c r="N27" s="25"/>
      <c r="O27" s="1"/>
      <c r="P27" s="25"/>
      <c r="Q27" s="1"/>
      <c r="R27" s="1"/>
      <c r="S27" s="1"/>
      <c r="T27" s="1"/>
    </row>
    <row r="28" spans="1:20" ht="15.75" customHeight="1">
      <c r="A28" s="57"/>
      <c r="B28" s="15" t="s">
        <v>31</v>
      </c>
      <c r="C28" s="30">
        <v>5981</v>
      </c>
      <c r="D28" s="30">
        <v>551</v>
      </c>
      <c r="E28" s="30">
        <v>19143</v>
      </c>
      <c r="F28" s="30">
        <v>8.9697096999999992</v>
      </c>
      <c r="G28" s="30">
        <v>389.71895039999998</v>
      </c>
      <c r="H28" s="30">
        <v>516560</v>
      </c>
      <c r="I28" s="30">
        <v>508730</v>
      </c>
      <c r="J28" s="30">
        <v>294694</v>
      </c>
      <c r="K28" s="30">
        <v>17451.228831700002</v>
      </c>
      <c r="L28" s="84">
        <v>4406.5116867000015</v>
      </c>
      <c r="M28" s="1"/>
      <c r="N28" s="25"/>
      <c r="O28" s="1"/>
      <c r="P28" s="25"/>
      <c r="Q28" s="1"/>
      <c r="R28" s="1"/>
      <c r="S28" s="1"/>
      <c r="T28" s="1"/>
    </row>
    <row r="29" spans="1:20" ht="15.75" customHeight="1">
      <c r="A29" s="57"/>
      <c r="B29" s="15" t="s">
        <v>32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8263538</v>
      </c>
      <c r="I29" s="30">
        <v>7661576</v>
      </c>
      <c r="J29" s="30">
        <v>5774988</v>
      </c>
      <c r="K29" s="30">
        <v>372315.83224000002</v>
      </c>
      <c r="L29" s="84">
        <v>94745.479349999994</v>
      </c>
      <c r="M29" s="1"/>
      <c r="N29" s="25"/>
      <c r="O29" s="1"/>
      <c r="P29" s="25"/>
      <c r="Q29" s="1"/>
      <c r="R29" s="1"/>
      <c r="S29" s="1"/>
      <c r="T29" s="1"/>
    </row>
    <row r="30" spans="1:20" ht="15.75" customHeight="1">
      <c r="A30" s="57"/>
      <c r="B30" s="15" t="s">
        <v>33</v>
      </c>
      <c r="C30" s="30">
        <v>15386822</v>
      </c>
      <c r="D30" s="30">
        <v>128750</v>
      </c>
      <c r="E30" s="30">
        <v>47641184</v>
      </c>
      <c r="F30" s="30">
        <v>7944.048149100001</v>
      </c>
      <c r="G30" s="30">
        <v>1912292.0169440003</v>
      </c>
      <c r="H30" s="30">
        <v>34932317</v>
      </c>
      <c r="I30" s="30">
        <v>36590465</v>
      </c>
      <c r="J30" s="30">
        <v>43692916</v>
      </c>
      <c r="K30" s="30">
        <v>2079803.1572149999</v>
      </c>
      <c r="L30" s="84">
        <v>900242.00214610004</v>
      </c>
      <c r="M30" s="1"/>
      <c r="N30" s="25"/>
      <c r="O30" s="1"/>
      <c r="P30" s="25"/>
      <c r="Q30" s="1"/>
      <c r="R30" s="1"/>
      <c r="S30" s="1"/>
      <c r="T30" s="1"/>
    </row>
    <row r="31" spans="1:20" ht="15.75" customHeight="1">
      <c r="A31" s="57"/>
      <c r="B31" s="15" t="s">
        <v>34</v>
      </c>
      <c r="C31" s="30">
        <v>9710535</v>
      </c>
      <c r="D31" s="30">
        <v>29530</v>
      </c>
      <c r="E31" s="30">
        <v>26898356</v>
      </c>
      <c r="F31" s="30">
        <v>1487.5511751999998</v>
      </c>
      <c r="G31" s="30">
        <v>877768.10575351177</v>
      </c>
      <c r="H31" s="30">
        <v>47750539</v>
      </c>
      <c r="I31" s="30">
        <v>26692363</v>
      </c>
      <c r="J31" s="30">
        <v>30371735</v>
      </c>
      <c r="K31" s="30">
        <v>1556087.5564300001</v>
      </c>
      <c r="L31" s="84">
        <v>658433.74586710637</v>
      </c>
      <c r="M31" s="1"/>
      <c r="N31" s="25"/>
      <c r="O31" s="1"/>
      <c r="P31" s="25"/>
      <c r="Q31" s="1"/>
      <c r="R31" s="1"/>
      <c r="S31" s="1"/>
      <c r="T31" s="1"/>
    </row>
    <row r="32" spans="1:20" ht="15.75" customHeight="1">
      <c r="A32" s="57"/>
      <c r="B32" s="15" t="s">
        <v>24</v>
      </c>
      <c r="C32" s="30">
        <v>36893</v>
      </c>
      <c r="D32" s="30">
        <v>413</v>
      </c>
      <c r="E32" s="30">
        <v>108823</v>
      </c>
      <c r="F32" s="30">
        <v>22.28</v>
      </c>
      <c r="G32" s="30">
        <v>3056.0793491000313</v>
      </c>
      <c r="H32" s="30">
        <v>13013281</v>
      </c>
      <c r="I32" s="30">
        <v>7589193</v>
      </c>
      <c r="J32" s="30">
        <v>5004421</v>
      </c>
      <c r="K32" s="30">
        <v>372109.20535949996</v>
      </c>
      <c r="L32" s="84">
        <v>86471.063674700068</v>
      </c>
      <c r="M32" s="1"/>
      <c r="N32" s="25"/>
      <c r="O32" s="1"/>
      <c r="P32" s="25"/>
      <c r="Q32" s="1"/>
      <c r="R32" s="1"/>
      <c r="S32" s="1"/>
      <c r="T32" s="1"/>
    </row>
    <row r="33" spans="1:20" ht="15.75" customHeight="1">
      <c r="A33" s="57"/>
      <c r="B33" s="15" t="s">
        <v>35</v>
      </c>
      <c r="C33" s="30">
        <v>41936</v>
      </c>
      <c r="D33" s="30">
        <v>196</v>
      </c>
      <c r="E33" s="30">
        <v>184211</v>
      </c>
      <c r="F33" s="30">
        <v>3.0739999999999998</v>
      </c>
      <c r="G33" s="30">
        <v>5461.1704274000003</v>
      </c>
      <c r="H33" s="30">
        <v>2578383</v>
      </c>
      <c r="I33" s="30">
        <v>2514457</v>
      </c>
      <c r="J33" s="30">
        <v>1806155</v>
      </c>
      <c r="K33" s="30">
        <v>98679.520090000005</v>
      </c>
      <c r="L33" s="84">
        <v>26965.874856800005</v>
      </c>
      <c r="M33" s="1"/>
      <c r="N33" s="25"/>
      <c r="O33" s="1"/>
      <c r="P33" s="25"/>
      <c r="Q33" s="1"/>
      <c r="R33" s="1"/>
      <c r="S33" s="1"/>
      <c r="T33" s="1"/>
    </row>
    <row r="34" spans="1:20" ht="15.75" customHeight="1">
      <c r="A34" s="57"/>
      <c r="B34" s="15" t="s">
        <v>36</v>
      </c>
      <c r="C34" s="30">
        <v>1481934</v>
      </c>
      <c r="D34" s="30">
        <v>14032</v>
      </c>
      <c r="E34" s="30">
        <v>3774224</v>
      </c>
      <c r="F34" s="30">
        <v>728.86563000000001</v>
      </c>
      <c r="G34" s="30">
        <v>272931.94036000001</v>
      </c>
      <c r="H34" s="30">
        <v>6224601</v>
      </c>
      <c r="I34" s="30">
        <v>4075280</v>
      </c>
      <c r="J34" s="30">
        <v>2796769</v>
      </c>
      <c r="K34" s="30">
        <v>186769.59892019999</v>
      </c>
      <c r="L34" s="84">
        <v>55856.79507</v>
      </c>
      <c r="M34" s="1"/>
      <c r="N34" s="25"/>
      <c r="O34" s="1"/>
      <c r="P34" s="25"/>
      <c r="Q34" s="1"/>
      <c r="R34" s="1"/>
      <c r="S34" s="1"/>
      <c r="T34" s="1"/>
    </row>
    <row r="35" spans="1:20" ht="15.75" customHeight="1">
      <c r="A35" s="57"/>
      <c r="B35" s="15" t="s">
        <v>37</v>
      </c>
      <c r="C35" s="30">
        <v>80796</v>
      </c>
      <c r="D35" s="30">
        <v>5263</v>
      </c>
      <c r="E35" s="30">
        <v>292730</v>
      </c>
      <c r="F35" s="30">
        <v>215.59700000000001</v>
      </c>
      <c r="G35" s="30">
        <v>10432.370024000002</v>
      </c>
      <c r="H35" s="30">
        <v>4437204</v>
      </c>
      <c r="I35" s="30">
        <v>5793371</v>
      </c>
      <c r="J35" s="30">
        <v>3910126</v>
      </c>
      <c r="K35" s="30">
        <v>322839.80002999998</v>
      </c>
      <c r="L35" s="84">
        <v>37107.115820899999</v>
      </c>
      <c r="M35" s="1"/>
      <c r="N35" s="25"/>
      <c r="O35" s="1"/>
      <c r="P35" s="25"/>
      <c r="Q35" s="1"/>
      <c r="R35" s="1"/>
      <c r="S35" s="1"/>
      <c r="T35" s="1"/>
    </row>
    <row r="36" spans="1:20" ht="15.75" customHeight="1">
      <c r="A36" s="57"/>
      <c r="B36" s="15" t="s">
        <v>38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5034027</v>
      </c>
      <c r="I36" s="30">
        <v>4264204</v>
      </c>
      <c r="J36" s="30">
        <v>3098832</v>
      </c>
      <c r="K36" s="30">
        <v>177450.81919000001</v>
      </c>
      <c r="L36" s="84">
        <v>39888.04853</v>
      </c>
      <c r="M36" s="1"/>
      <c r="N36" s="25"/>
      <c r="O36" s="1"/>
      <c r="P36" s="25"/>
      <c r="Q36" s="1"/>
      <c r="R36" s="1"/>
      <c r="S36" s="1"/>
      <c r="T36" s="1"/>
    </row>
    <row r="37" spans="1:20" ht="15.75" customHeight="1">
      <c r="A37" s="57"/>
      <c r="B37" s="15" t="s">
        <v>39</v>
      </c>
      <c r="C37" s="30">
        <v>2703</v>
      </c>
      <c r="D37" s="30">
        <v>83</v>
      </c>
      <c r="E37" s="30">
        <v>8054</v>
      </c>
      <c r="F37" s="30">
        <v>3.0096620000000001</v>
      </c>
      <c r="G37" s="30">
        <v>642.09119859999998</v>
      </c>
      <c r="H37" s="30">
        <v>4218586</v>
      </c>
      <c r="I37" s="30">
        <v>5024119</v>
      </c>
      <c r="J37" s="30">
        <v>2772048</v>
      </c>
      <c r="K37" s="30">
        <v>239200.35079999999</v>
      </c>
      <c r="L37" s="84">
        <v>49437.4469971</v>
      </c>
      <c r="M37" s="1"/>
      <c r="N37" s="25"/>
      <c r="O37" s="1"/>
      <c r="P37" s="25"/>
      <c r="Q37" s="1"/>
      <c r="R37" s="1"/>
      <c r="S37" s="1"/>
      <c r="T37" s="1"/>
    </row>
    <row r="38" spans="1:20" ht="15.75" customHeight="1">
      <c r="A38" s="57"/>
      <c r="B38" s="15" t="s">
        <v>40</v>
      </c>
      <c r="C38" s="30">
        <v>2331935</v>
      </c>
      <c r="D38" s="30">
        <v>11531</v>
      </c>
      <c r="E38" s="30">
        <v>4535716</v>
      </c>
      <c r="F38" s="30">
        <v>551.45471469999995</v>
      </c>
      <c r="G38" s="30">
        <v>155375.00067850002</v>
      </c>
      <c r="H38" s="30">
        <v>16492962</v>
      </c>
      <c r="I38" s="30">
        <v>8061838</v>
      </c>
      <c r="J38" s="30">
        <v>10050441</v>
      </c>
      <c r="K38" s="30">
        <v>359452.66797590005</v>
      </c>
      <c r="L38" s="84">
        <v>192705.5985197007</v>
      </c>
      <c r="M38" s="1"/>
      <c r="N38" s="25"/>
      <c r="O38" s="1"/>
      <c r="P38" s="25"/>
      <c r="Q38" s="1"/>
      <c r="R38" s="1"/>
      <c r="S38" s="1"/>
      <c r="T38" s="1"/>
    </row>
    <row r="39" spans="1:20" ht="15.75" customHeight="1">
      <c r="A39" s="57"/>
      <c r="B39" s="15" t="s">
        <v>41</v>
      </c>
      <c r="C39" s="30">
        <v>2858282</v>
      </c>
      <c r="D39" s="30">
        <v>42222</v>
      </c>
      <c r="E39" s="30">
        <v>7674365</v>
      </c>
      <c r="F39" s="30">
        <v>1537.0024781</v>
      </c>
      <c r="G39" s="30">
        <v>281222.42850169999</v>
      </c>
      <c r="H39" s="30">
        <v>1154528</v>
      </c>
      <c r="I39" s="30">
        <v>635585</v>
      </c>
      <c r="J39" s="30">
        <v>560573</v>
      </c>
      <c r="K39" s="30">
        <v>28752.337610999999</v>
      </c>
      <c r="L39" s="84">
        <v>9525.8591740000011</v>
      </c>
      <c r="M39" s="1"/>
      <c r="N39" s="25"/>
      <c r="O39" s="1"/>
      <c r="P39" s="25"/>
      <c r="Q39" s="1"/>
      <c r="R39" s="1"/>
      <c r="S39" s="1"/>
      <c r="T39" s="1"/>
    </row>
    <row r="40" spans="1:20" ht="15.75" customHeight="1">
      <c r="A40" s="57"/>
      <c r="B40" s="15" t="s">
        <v>42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3396452</v>
      </c>
      <c r="I40" s="30">
        <v>2883482</v>
      </c>
      <c r="J40" s="30">
        <v>2234944</v>
      </c>
      <c r="K40" s="30">
        <v>125267.41588670001</v>
      </c>
      <c r="L40" s="84">
        <v>36340.862893699996</v>
      </c>
      <c r="M40" s="1"/>
      <c r="N40" s="25"/>
      <c r="O40" s="1"/>
      <c r="P40" s="25"/>
      <c r="Q40" s="1"/>
      <c r="R40" s="1"/>
      <c r="S40" s="1"/>
      <c r="T40" s="1"/>
    </row>
    <row r="41" spans="1:20" ht="15.75" customHeight="1">
      <c r="A41" s="57"/>
      <c r="B41" s="15" t="s">
        <v>43</v>
      </c>
      <c r="C41" s="30">
        <v>32894</v>
      </c>
      <c r="D41" s="30">
        <v>2190</v>
      </c>
      <c r="E41" s="30">
        <v>63523</v>
      </c>
      <c r="F41" s="30">
        <v>83.12</v>
      </c>
      <c r="G41" s="30">
        <v>2483.5174830000001</v>
      </c>
      <c r="H41" s="30">
        <v>1885783</v>
      </c>
      <c r="I41" s="30">
        <v>5482283</v>
      </c>
      <c r="J41" s="30">
        <v>793312</v>
      </c>
      <c r="K41" s="30">
        <v>239279.05843</v>
      </c>
      <c r="L41" s="84">
        <v>14132.021722699999</v>
      </c>
      <c r="M41" s="1"/>
      <c r="N41" s="25"/>
      <c r="O41" s="1"/>
      <c r="P41" s="25"/>
      <c r="Q41" s="1"/>
      <c r="R41" s="1"/>
      <c r="S41" s="1"/>
      <c r="T41" s="1"/>
    </row>
    <row r="42" spans="1:20" ht="15.75" customHeight="1">
      <c r="A42" s="57"/>
      <c r="B42" s="15" t="s">
        <v>44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1486473</v>
      </c>
      <c r="I42" s="30">
        <v>674145</v>
      </c>
      <c r="J42" s="30">
        <v>255603</v>
      </c>
      <c r="K42" s="30">
        <v>33257.306564899998</v>
      </c>
      <c r="L42" s="84">
        <v>4410.4149881000003</v>
      </c>
      <c r="M42" s="1"/>
      <c r="N42" s="25"/>
      <c r="O42" s="1"/>
      <c r="P42" s="25"/>
      <c r="Q42" s="1"/>
      <c r="R42" s="1"/>
      <c r="S42" s="1"/>
      <c r="T42" s="1"/>
    </row>
    <row r="43" spans="1:20" ht="15.75" customHeight="1">
      <c r="A43" s="57"/>
      <c r="B43" s="15" t="s">
        <v>45</v>
      </c>
      <c r="C43" s="30">
        <v>841129</v>
      </c>
      <c r="D43" s="30">
        <v>8651</v>
      </c>
      <c r="E43" s="30">
        <v>1695257</v>
      </c>
      <c r="F43" s="30">
        <v>369.96944539999998</v>
      </c>
      <c r="G43" s="30">
        <v>54603.167945900001</v>
      </c>
      <c r="H43" s="30">
        <v>3142367</v>
      </c>
      <c r="I43" s="30">
        <v>1974230</v>
      </c>
      <c r="J43" s="30">
        <v>2083538</v>
      </c>
      <c r="K43" s="30">
        <v>92922.673320000002</v>
      </c>
      <c r="L43" s="84">
        <v>40086.048754702344</v>
      </c>
      <c r="M43" s="1"/>
      <c r="N43" s="25"/>
      <c r="O43" s="1"/>
      <c r="P43" s="25"/>
      <c r="Q43" s="1"/>
      <c r="R43" s="1"/>
      <c r="S43" s="1"/>
      <c r="T43" s="1"/>
    </row>
    <row r="44" spans="1:20" ht="15.75" customHeight="1">
      <c r="A44" s="57"/>
      <c r="B44" s="21" t="s">
        <v>90</v>
      </c>
      <c r="C44" s="16"/>
      <c r="D44" s="16"/>
      <c r="E44" s="16"/>
      <c r="F44" s="16"/>
      <c r="G44" s="16"/>
      <c r="H44" s="16"/>
      <c r="I44" s="16"/>
      <c r="J44" s="16"/>
      <c r="K44" s="16"/>
      <c r="L44" s="48"/>
      <c r="M44" s="1"/>
      <c r="N44" s="25"/>
      <c r="O44" s="1"/>
      <c r="P44" s="25"/>
      <c r="Q44" s="1"/>
      <c r="R44" s="1"/>
      <c r="S44" s="1"/>
      <c r="T44" s="1"/>
    </row>
    <row r="45" spans="1:20" ht="15.75" customHeight="1">
      <c r="A45" s="57"/>
      <c r="B45" s="15" t="s">
        <v>46</v>
      </c>
      <c r="C45" s="30">
        <v>1612527</v>
      </c>
      <c r="D45" s="30">
        <v>1380</v>
      </c>
      <c r="E45" s="30">
        <v>4379285</v>
      </c>
      <c r="F45" s="30">
        <v>111.34687635000002</v>
      </c>
      <c r="G45" s="30">
        <v>252075.75081270005</v>
      </c>
      <c r="H45" s="30">
        <v>0</v>
      </c>
      <c r="I45" s="30">
        <v>0</v>
      </c>
      <c r="J45" s="30">
        <v>0</v>
      </c>
      <c r="K45" s="30">
        <v>0</v>
      </c>
      <c r="L45" s="84">
        <v>0</v>
      </c>
      <c r="M45" s="1"/>
      <c r="N45" s="25"/>
      <c r="O45" s="1"/>
      <c r="P45" s="25"/>
      <c r="Q45" s="1"/>
      <c r="R45" s="1"/>
      <c r="S45" s="1"/>
      <c r="T45" s="1"/>
    </row>
    <row r="46" spans="1:20" ht="15.75" customHeight="1">
      <c r="A46" s="57"/>
      <c r="B46" s="15" t="s">
        <v>47</v>
      </c>
      <c r="C46" s="30">
        <v>26357</v>
      </c>
      <c r="D46" s="30">
        <v>10</v>
      </c>
      <c r="E46" s="30">
        <v>15421</v>
      </c>
      <c r="F46" s="30">
        <v>0.98</v>
      </c>
      <c r="G46" s="30">
        <v>839.59223900000006</v>
      </c>
      <c r="H46" s="30">
        <v>0</v>
      </c>
      <c r="I46" s="30">
        <v>0</v>
      </c>
      <c r="J46" s="30">
        <v>0</v>
      </c>
      <c r="K46" s="30">
        <v>0</v>
      </c>
      <c r="L46" s="84">
        <v>0</v>
      </c>
      <c r="M46" s="1"/>
      <c r="N46" s="25"/>
      <c r="O46" s="1"/>
      <c r="P46" s="25"/>
      <c r="Q46" s="1"/>
      <c r="R46" s="1"/>
      <c r="S46" s="1"/>
      <c r="T46" s="1"/>
    </row>
    <row r="47" spans="1:20" ht="15.75" customHeight="1">
      <c r="A47" s="57"/>
      <c r="B47" s="15" t="s">
        <v>48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2170</v>
      </c>
      <c r="I47" s="30">
        <v>97</v>
      </c>
      <c r="J47" s="30">
        <v>143</v>
      </c>
      <c r="K47" s="30">
        <v>7.8137913000000001</v>
      </c>
      <c r="L47" s="84">
        <v>4.4752629000000006</v>
      </c>
      <c r="M47" s="1"/>
      <c r="N47" s="25"/>
      <c r="O47" s="1"/>
      <c r="P47" s="25"/>
      <c r="Q47" s="1"/>
      <c r="R47" s="1"/>
      <c r="S47" s="1"/>
      <c r="T47" s="1"/>
    </row>
    <row r="48" spans="1:20" ht="15.75" customHeight="1">
      <c r="A48" s="57"/>
      <c r="B48" s="15" t="s">
        <v>49</v>
      </c>
      <c r="C48" s="30">
        <v>2731766</v>
      </c>
      <c r="D48" s="30">
        <v>15041</v>
      </c>
      <c r="E48" s="30">
        <v>12802435</v>
      </c>
      <c r="F48" s="30">
        <v>861.72</v>
      </c>
      <c r="G48" s="30">
        <v>362242.67819490004</v>
      </c>
      <c r="H48" s="30">
        <v>1669941</v>
      </c>
      <c r="I48" s="30">
        <v>1278982</v>
      </c>
      <c r="J48" s="30">
        <v>2772791</v>
      </c>
      <c r="K48" s="30">
        <v>64817.780144999997</v>
      </c>
      <c r="L48" s="84">
        <v>57051.580098099992</v>
      </c>
      <c r="M48" s="1"/>
      <c r="N48" s="25"/>
      <c r="O48" s="1"/>
      <c r="P48" s="25"/>
      <c r="Q48" s="1"/>
      <c r="R48" s="1"/>
      <c r="S48" s="1"/>
      <c r="T48" s="1"/>
    </row>
    <row r="49" spans="1:20" ht="15.75" customHeight="1">
      <c r="A49" s="57"/>
      <c r="B49" s="15" t="s">
        <v>50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1057960</v>
      </c>
      <c r="I49" s="30">
        <v>764546</v>
      </c>
      <c r="J49" s="30">
        <v>1092832</v>
      </c>
      <c r="K49" s="30">
        <v>24553.446269699998</v>
      </c>
      <c r="L49" s="84">
        <v>12666.830286399998</v>
      </c>
      <c r="M49" s="1"/>
      <c r="N49" s="25"/>
      <c r="O49" s="1"/>
      <c r="P49" s="25"/>
      <c r="Q49" s="1"/>
      <c r="R49" s="1"/>
      <c r="S49" s="1"/>
      <c r="T49" s="1"/>
    </row>
    <row r="50" spans="1:20" ht="15.75" customHeight="1">
      <c r="A50" s="57"/>
      <c r="B50" s="15" t="s">
        <v>51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122882</v>
      </c>
      <c r="I50" s="30">
        <v>57441</v>
      </c>
      <c r="J50" s="30">
        <v>133523</v>
      </c>
      <c r="K50" s="30">
        <v>3187.3115058000012</v>
      </c>
      <c r="L50" s="84">
        <v>2733.9168997999723</v>
      </c>
      <c r="M50" s="1"/>
      <c r="N50" s="25"/>
      <c r="O50" s="1"/>
      <c r="P50" s="25"/>
      <c r="Q50" s="1"/>
      <c r="R50" s="1"/>
      <c r="S50" s="1"/>
      <c r="T50" s="1"/>
    </row>
    <row r="51" spans="1:20" ht="15.75" customHeight="1">
      <c r="A51" s="57"/>
      <c r="B51" s="15" t="s">
        <v>52</v>
      </c>
      <c r="C51" s="30">
        <v>865581</v>
      </c>
      <c r="D51" s="30">
        <v>1906</v>
      </c>
      <c r="E51" s="30">
        <v>1571553</v>
      </c>
      <c r="F51" s="30">
        <v>138.8226267</v>
      </c>
      <c r="G51" s="30">
        <v>60669.102927000371</v>
      </c>
      <c r="H51" s="30">
        <v>478303</v>
      </c>
      <c r="I51" s="30">
        <v>289790</v>
      </c>
      <c r="J51" s="30">
        <v>440518</v>
      </c>
      <c r="K51" s="30">
        <v>16651.808940799998</v>
      </c>
      <c r="L51" s="84">
        <v>10102.254839799998</v>
      </c>
      <c r="M51" s="1"/>
      <c r="N51" s="25"/>
      <c r="O51" s="1"/>
      <c r="P51" s="25"/>
      <c r="Q51" s="1"/>
      <c r="R51" s="1"/>
      <c r="S51" s="1"/>
      <c r="T51" s="1"/>
    </row>
    <row r="52" spans="1:20" ht="15.75" customHeight="1">
      <c r="A52" s="57" t="s">
        <v>109</v>
      </c>
      <c r="B52" s="15" t="s">
        <v>53</v>
      </c>
      <c r="C52" s="30">
        <v>1437793</v>
      </c>
      <c r="D52" s="30">
        <v>3483</v>
      </c>
      <c r="E52" s="30">
        <v>3165878</v>
      </c>
      <c r="F52" s="30">
        <v>194.53795</v>
      </c>
      <c r="G52" s="30">
        <v>90345.475210000004</v>
      </c>
      <c r="H52" s="30">
        <v>1002863</v>
      </c>
      <c r="I52" s="30">
        <v>1138737</v>
      </c>
      <c r="J52" s="30">
        <v>1874066</v>
      </c>
      <c r="K52" s="30">
        <v>49579.457799999996</v>
      </c>
      <c r="L52" s="84">
        <v>34146.845580000001</v>
      </c>
      <c r="M52" s="1"/>
      <c r="N52" s="25"/>
      <c r="O52" s="1"/>
      <c r="P52" s="25"/>
      <c r="Q52" s="1"/>
      <c r="R52" s="1"/>
      <c r="S52" s="1"/>
      <c r="T52" s="1"/>
    </row>
    <row r="53" spans="1:20" ht="15.75" customHeight="1">
      <c r="A53" s="57"/>
      <c r="B53" s="21" t="s">
        <v>91</v>
      </c>
      <c r="C53" s="16"/>
      <c r="D53" s="16"/>
      <c r="E53" s="16"/>
      <c r="F53" s="16"/>
      <c r="G53" s="16"/>
      <c r="H53" s="16"/>
      <c r="I53" s="16"/>
      <c r="J53" s="16"/>
      <c r="K53" s="16"/>
      <c r="L53" s="48"/>
      <c r="M53" s="1"/>
      <c r="N53" s="25"/>
      <c r="O53" s="1"/>
      <c r="P53" s="25"/>
      <c r="Q53" s="1"/>
      <c r="R53" s="1"/>
      <c r="S53" s="1"/>
      <c r="T53" s="1"/>
    </row>
    <row r="54" spans="1:20" ht="15.75" customHeight="1">
      <c r="A54" s="57"/>
      <c r="B54" s="15" t="s">
        <v>55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2313604</v>
      </c>
      <c r="I54" s="30">
        <v>0</v>
      </c>
      <c r="J54" s="30">
        <v>428662</v>
      </c>
      <c r="K54" s="30">
        <v>0</v>
      </c>
      <c r="L54" s="84">
        <v>2504.2214426999999</v>
      </c>
      <c r="M54" s="1"/>
      <c r="N54" s="25"/>
      <c r="O54" s="1"/>
      <c r="P54" s="25"/>
      <c r="Q54" s="1"/>
      <c r="R54" s="1"/>
      <c r="S54" s="1"/>
      <c r="T54" s="1"/>
    </row>
    <row r="55" spans="1:20" ht="15.75" customHeight="1">
      <c r="A55" s="57"/>
      <c r="B55" s="15" t="s">
        <v>56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1801893</v>
      </c>
      <c r="I55" s="30">
        <v>456976</v>
      </c>
      <c r="J55" s="30">
        <v>143853</v>
      </c>
      <c r="K55" s="30">
        <v>13804.935240000001</v>
      </c>
      <c r="L55" s="84">
        <v>1787.6264349</v>
      </c>
      <c r="M55" s="1"/>
      <c r="N55" s="25"/>
      <c r="O55" s="1"/>
      <c r="P55" s="25"/>
      <c r="Q55" s="1"/>
      <c r="R55" s="1"/>
      <c r="S55" s="1"/>
      <c r="T55" s="1"/>
    </row>
    <row r="56" spans="1:20" ht="15.75" customHeight="1">
      <c r="A56" s="57"/>
      <c r="B56" s="15" t="s">
        <v>57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1157</v>
      </c>
      <c r="I56" s="30">
        <v>0</v>
      </c>
      <c r="J56" s="30">
        <v>42</v>
      </c>
      <c r="K56" s="30">
        <v>0</v>
      </c>
      <c r="L56" s="84">
        <v>0.26784469999999999</v>
      </c>
      <c r="M56" s="1"/>
      <c r="N56" s="25"/>
      <c r="O56" s="1"/>
      <c r="P56" s="25"/>
      <c r="Q56" s="1"/>
      <c r="R56" s="1"/>
      <c r="S56" s="1"/>
      <c r="T56" s="1"/>
    </row>
    <row r="57" spans="1:20" ht="15.75" customHeight="1">
      <c r="A57" s="57"/>
      <c r="B57" s="15" t="s">
        <v>58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84">
        <v>0</v>
      </c>
      <c r="M57" s="1"/>
      <c r="N57" s="25"/>
      <c r="O57" s="1"/>
      <c r="P57" s="25"/>
      <c r="Q57" s="1"/>
      <c r="R57" s="1"/>
      <c r="S57" s="1"/>
      <c r="T57" s="1"/>
    </row>
    <row r="58" spans="1:20" ht="15.75" customHeight="1">
      <c r="A58" s="57"/>
      <c r="B58" s="15" t="s">
        <v>59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101487</v>
      </c>
      <c r="I58" s="30">
        <v>1357</v>
      </c>
      <c r="J58" s="30">
        <v>19878</v>
      </c>
      <c r="K58" s="30">
        <v>40.552432400000001</v>
      </c>
      <c r="L58" s="84">
        <v>90.516080599999981</v>
      </c>
      <c r="M58" s="1"/>
      <c r="N58" s="25"/>
      <c r="O58" s="1"/>
      <c r="P58" s="25"/>
      <c r="Q58" s="1"/>
      <c r="R58" s="1"/>
      <c r="S58" s="1"/>
      <c r="T58" s="1"/>
    </row>
    <row r="59" spans="1:20" ht="15.75" customHeight="1">
      <c r="A59" s="57"/>
      <c r="B59" s="15" t="s">
        <v>60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61709416</v>
      </c>
      <c r="I59" s="30">
        <v>1634047</v>
      </c>
      <c r="J59" s="30">
        <v>2370245</v>
      </c>
      <c r="K59" s="30">
        <v>53165.632469999997</v>
      </c>
      <c r="L59" s="84">
        <v>23346.876840000001</v>
      </c>
      <c r="M59" s="1"/>
      <c r="N59" s="25"/>
      <c r="O59" s="1"/>
      <c r="P59" s="25"/>
      <c r="Q59" s="1"/>
      <c r="R59" s="1"/>
      <c r="S59" s="1"/>
      <c r="T59" s="1"/>
    </row>
    <row r="60" spans="1:20" ht="15.75" customHeight="1">
      <c r="A60" s="57"/>
      <c r="B60" s="21" t="s">
        <v>92</v>
      </c>
      <c r="C60" s="16"/>
      <c r="D60" s="16"/>
      <c r="E60" s="16"/>
      <c r="F60" s="16"/>
      <c r="G60" s="16"/>
      <c r="H60" s="16"/>
      <c r="I60" s="16"/>
      <c r="J60" s="16"/>
      <c r="K60" s="16"/>
      <c r="L60" s="48"/>
      <c r="M60" s="1"/>
      <c r="N60" s="25"/>
      <c r="O60" s="1"/>
      <c r="P60" s="25"/>
      <c r="Q60" s="1"/>
      <c r="R60" s="1"/>
      <c r="S60" s="1"/>
      <c r="T60" s="1"/>
    </row>
    <row r="61" spans="1:20" ht="15.75" customHeight="1">
      <c r="A61" s="57"/>
      <c r="B61" s="15" t="s">
        <v>61</v>
      </c>
      <c r="C61" s="30">
        <v>26</v>
      </c>
      <c r="D61" s="30">
        <v>3</v>
      </c>
      <c r="E61" s="30">
        <v>100</v>
      </c>
      <c r="F61" s="30">
        <v>3.3000000000000002E-2</v>
      </c>
      <c r="G61" s="30">
        <v>1.2472926000000002</v>
      </c>
      <c r="H61" s="30">
        <v>1412877</v>
      </c>
      <c r="I61" s="30">
        <v>618403</v>
      </c>
      <c r="J61" s="30">
        <v>356202</v>
      </c>
      <c r="K61" s="30">
        <v>41121.477958599993</v>
      </c>
      <c r="L61" s="84">
        <v>8894.4028576000001</v>
      </c>
      <c r="M61" s="1"/>
      <c r="N61" s="25"/>
      <c r="O61" s="1"/>
      <c r="P61" s="25"/>
      <c r="Q61" s="1"/>
      <c r="R61" s="1"/>
      <c r="S61" s="1"/>
      <c r="T61" s="1"/>
    </row>
    <row r="62" spans="1:20" ht="15.75" customHeight="1">
      <c r="A62" s="57"/>
      <c r="B62" s="15" t="s">
        <v>62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142282</v>
      </c>
      <c r="I62" s="30">
        <v>99726</v>
      </c>
      <c r="J62" s="30">
        <v>71140</v>
      </c>
      <c r="K62" s="30">
        <v>5246.7899299999999</v>
      </c>
      <c r="L62" s="84">
        <v>1414.4930646</v>
      </c>
      <c r="M62" s="1"/>
      <c r="N62" s="25"/>
      <c r="O62" s="1"/>
      <c r="P62" s="25"/>
      <c r="Q62" s="1"/>
      <c r="R62" s="1"/>
      <c r="S62" s="1"/>
      <c r="T62" s="1"/>
    </row>
    <row r="63" spans="1:20" ht="15.75" customHeight="1">
      <c r="A63" s="57"/>
      <c r="B63" s="15" t="s">
        <v>63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2451189</v>
      </c>
      <c r="I63" s="30">
        <v>520444</v>
      </c>
      <c r="J63" s="30">
        <v>62632</v>
      </c>
      <c r="K63" s="30">
        <v>22413.8021596</v>
      </c>
      <c r="L63" s="84">
        <v>684.56971759999988</v>
      </c>
      <c r="M63" s="1"/>
      <c r="N63" s="25"/>
      <c r="O63" s="1"/>
      <c r="P63" s="25"/>
      <c r="Q63" s="1"/>
      <c r="R63" s="1"/>
      <c r="S63" s="1"/>
      <c r="T63" s="1"/>
    </row>
    <row r="64" spans="1:20" ht="15.75" customHeight="1">
      <c r="A64" s="57"/>
      <c r="B64" s="15" t="s">
        <v>64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58">
        <v>968096</v>
      </c>
      <c r="I64" s="30">
        <v>842240</v>
      </c>
      <c r="J64" s="30">
        <v>209218</v>
      </c>
      <c r="K64" s="30">
        <v>21191.275000000001</v>
      </c>
      <c r="L64" s="84">
        <v>4171.4954386999998</v>
      </c>
      <c r="M64" s="1"/>
      <c r="N64" s="25"/>
      <c r="O64" s="1"/>
      <c r="P64" s="25"/>
      <c r="Q64" s="1"/>
      <c r="R64" s="1"/>
      <c r="S64" s="1"/>
      <c r="T64" s="1"/>
    </row>
    <row r="65" spans="1:20" ht="15.75" customHeight="1">
      <c r="A65" s="57"/>
      <c r="B65" s="15" t="s">
        <v>65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3438300</v>
      </c>
      <c r="I65" s="30">
        <v>778017</v>
      </c>
      <c r="J65" s="30">
        <v>204060</v>
      </c>
      <c r="K65" s="30">
        <v>40798.66648</v>
      </c>
      <c r="L65" s="84">
        <v>1859.364294</v>
      </c>
      <c r="M65" s="1"/>
      <c r="N65" s="25"/>
      <c r="O65" s="1"/>
      <c r="P65" s="25"/>
      <c r="Q65" s="1"/>
      <c r="R65" s="1"/>
      <c r="S65" s="1"/>
      <c r="T65" s="1"/>
    </row>
    <row r="66" spans="1:20" ht="15.75" customHeight="1">
      <c r="A66" s="57"/>
      <c r="B66" s="15" t="s">
        <v>66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1624349</v>
      </c>
      <c r="I66" s="30">
        <v>353710</v>
      </c>
      <c r="J66" s="30">
        <v>95486</v>
      </c>
      <c r="K66" s="30">
        <v>16390.7745</v>
      </c>
      <c r="L66" s="84">
        <v>1132.2751628000001</v>
      </c>
      <c r="M66" s="1"/>
      <c r="N66" s="25"/>
      <c r="O66" s="1"/>
      <c r="P66" s="25"/>
      <c r="Q66" s="1"/>
      <c r="R66" s="1"/>
      <c r="S66" s="1"/>
      <c r="T66" s="1"/>
    </row>
    <row r="67" spans="1:20" ht="15.75" customHeight="1">
      <c r="A67" s="57"/>
      <c r="B67" s="15" t="s">
        <v>67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218520</v>
      </c>
      <c r="I67" s="30">
        <v>28331</v>
      </c>
      <c r="J67" s="30">
        <v>18277</v>
      </c>
      <c r="K67" s="30">
        <v>1061.99811</v>
      </c>
      <c r="L67" s="84">
        <v>200.3331484</v>
      </c>
      <c r="M67" s="1"/>
      <c r="N67" s="25"/>
      <c r="O67" s="1"/>
      <c r="P67" s="25"/>
      <c r="Q67" s="1"/>
      <c r="R67" s="1"/>
      <c r="S67" s="1"/>
      <c r="T67" s="1"/>
    </row>
    <row r="68" spans="1:20" ht="15.75" customHeight="1">
      <c r="A68" s="57"/>
      <c r="B68" s="15" t="s">
        <v>68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133317</v>
      </c>
      <c r="I68" s="30">
        <v>50371</v>
      </c>
      <c r="J68" s="30">
        <v>34937</v>
      </c>
      <c r="K68" s="30">
        <v>1815.72828</v>
      </c>
      <c r="L68" s="84">
        <v>504.88271140000001</v>
      </c>
      <c r="M68" s="1"/>
      <c r="N68" s="25"/>
      <c r="O68" s="1"/>
      <c r="P68" s="25"/>
      <c r="Q68" s="1"/>
      <c r="R68" s="1"/>
      <c r="S68" s="1"/>
      <c r="T68" s="1"/>
    </row>
    <row r="69" spans="1:20" ht="15.75" customHeight="1">
      <c r="A69" s="57"/>
      <c r="B69" s="15" t="s">
        <v>69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5706954</v>
      </c>
      <c r="I69" s="30">
        <v>1679321</v>
      </c>
      <c r="J69" s="30">
        <v>428614</v>
      </c>
      <c r="K69" s="30">
        <v>63740.971437299995</v>
      </c>
      <c r="L69" s="84">
        <v>5865.8010738000003</v>
      </c>
      <c r="M69" s="1"/>
      <c r="N69" s="25"/>
      <c r="O69" s="1"/>
      <c r="P69" s="25"/>
      <c r="Q69" s="1"/>
      <c r="R69" s="1"/>
      <c r="S69" s="1"/>
      <c r="T69" s="1"/>
    </row>
    <row r="70" spans="1:20" ht="15.75" customHeight="1">
      <c r="A70" s="57"/>
      <c r="B70" s="15" t="s">
        <v>70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568347</v>
      </c>
      <c r="I70" s="30">
        <v>134605</v>
      </c>
      <c r="J70" s="30">
        <v>55118</v>
      </c>
      <c r="K70" s="30">
        <v>5119.4016301000001</v>
      </c>
      <c r="L70" s="84">
        <v>723.43272839999827</v>
      </c>
      <c r="M70" s="1"/>
      <c r="N70" s="23"/>
      <c r="O70" s="23"/>
      <c r="P70" s="23"/>
      <c r="Q70" s="23"/>
      <c r="R70" s="23"/>
      <c r="S70" s="23"/>
      <c r="T70" s="23"/>
    </row>
    <row r="71" spans="1:20" ht="15.75" customHeight="1">
      <c r="A71" s="60"/>
      <c r="B71" s="42" t="s">
        <v>71</v>
      </c>
      <c r="C71" s="22">
        <f t="shared" ref="C71:L71" si="0">SUM(C10:C70)</f>
        <v>60113014</v>
      </c>
      <c r="D71" s="22">
        <f t="shared" si="0"/>
        <v>464824</v>
      </c>
      <c r="E71" s="22">
        <f t="shared" si="0"/>
        <v>166257081</v>
      </c>
      <c r="F71" s="22">
        <f t="shared" si="0"/>
        <v>23132.881372749998</v>
      </c>
      <c r="G71" s="22">
        <f t="shared" si="0"/>
        <v>6234971.6110954117</v>
      </c>
      <c r="H71" s="22">
        <f t="shared" si="0"/>
        <v>892702010</v>
      </c>
      <c r="I71" s="22">
        <f t="shared" si="0"/>
        <v>586845354</v>
      </c>
      <c r="J71" s="22">
        <f t="shared" si="0"/>
        <v>378977263</v>
      </c>
      <c r="K71" s="22">
        <f t="shared" si="0"/>
        <v>27755702.281553008</v>
      </c>
      <c r="L71" s="22">
        <f t="shared" si="0"/>
        <v>6735662.6992826099</v>
      </c>
      <c r="M71" s="1"/>
      <c r="N71" s="1"/>
      <c r="O71" s="1"/>
      <c r="P71" s="1"/>
      <c r="Q71" s="1"/>
      <c r="R71" s="1"/>
      <c r="S71" s="1"/>
      <c r="T71" s="1"/>
    </row>
    <row r="72" spans="1:20" ht="15.75" customHeight="1">
      <c r="A72" s="57"/>
      <c r="B72" s="130"/>
      <c r="C72" s="123"/>
      <c r="D72" s="123"/>
      <c r="E72" s="123"/>
      <c r="F72" s="123"/>
      <c r="G72" s="123"/>
      <c r="H72" s="123"/>
      <c r="I72" s="123"/>
      <c r="J72" s="123"/>
      <c r="K72" s="123"/>
      <c r="L72" s="124"/>
      <c r="M72" s="1"/>
      <c r="N72" s="1"/>
      <c r="O72" s="1"/>
      <c r="P72" s="1"/>
      <c r="Q72" s="1"/>
      <c r="R72" s="1"/>
      <c r="S72" s="1"/>
      <c r="T72" s="1"/>
    </row>
    <row r="73" spans="1:20" ht="15.75" customHeight="1">
      <c r="A73" s="57">
        <v>1</v>
      </c>
      <c r="B73" s="128" t="s">
        <v>72</v>
      </c>
      <c r="C73" s="123"/>
      <c r="D73" s="123"/>
      <c r="E73" s="123"/>
      <c r="F73" s="123"/>
      <c r="G73" s="123"/>
      <c r="H73" s="123"/>
      <c r="I73" s="123"/>
      <c r="J73" s="123"/>
      <c r="K73" s="123"/>
      <c r="L73" s="124"/>
      <c r="M73" s="1"/>
      <c r="N73" s="1"/>
      <c r="O73" s="1"/>
      <c r="P73" s="1"/>
      <c r="Q73" s="1"/>
      <c r="R73" s="1"/>
      <c r="S73" s="1"/>
      <c r="T73" s="1"/>
    </row>
    <row r="74" spans="1:20" ht="15.75" customHeight="1">
      <c r="A74" s="57">
        <v>2</v>
      </c>
      <c r="B74" s="128" t="s">
        <v>73</v>
      </c>
      <c r="C74" s="123"/>
      <c r="D74" s="123"/>
      <c r="E74" s="123"/>
      <c r="F74" s="123"/>
      <c r="G74" s="123"/>
      <c r="H74" s="123"/>
      <c r="I74" s="123"/>
      <c r="J74" s="123"/>
      <c r="K74" s="123"/>
      <c r="L74" s="124"/>
      <c r="M74" s="1"/>
      <c r="N74" s="1"/>
      <c r="O74" s="1"/>
      <c r="P74" s="1"/>
      <c r="Q74" s="1"/>
      <c r="R74" s="1"/>
      <c r="S74" s="1"/>
      <c r="T74" s="1"/>
    </row>
    <row r="75" spans="1:20" ht="15.75" customHeight="1">
      <c r="A75" s="57">
        <v>3</v>
      </c>
      <c r="B75" s="128" t="s">
        <v>74</v>
      </c>
      <c r="C75" s="123"/>
      <c r="D75" s="123"/>
      <c r="E75" s="123"/>
      <c r="F75" s="123"/>
      <c r="G75" s="123"/>
      <c r="H75" s="123"/>
      <c r="I75" s="123"/>
      <c r="J75" s="123"/>
      <c r="K75" s="123"/>
      <c r="L75" s="124"/>
      <c r="M75" s="1"/>
      <c r="N75" s="1"/>
      <c r="O75" s="1"/>
      <c r="P75" s="1"/>
      <c r="Q75" s="1"/>
      <c r="R75" s="1"/>
      <c r="S75" s="1"/>
      <c r="T75" s="1"/>
    </row>
    <row r="76" spans="1:20" ht="15.75" customHeight="1">
      <c r="A76" s="57">
        <v>4</v>
      </c>
      <c r="B76" s="128" t="s">
        <v>75</v>
      </c>
      <c r="C76" s="123"/>
      <c r="D76" s="123"/>
      <c r="E76" s="123"/>
      <c r="F76" s="123"/>
      <c r="G76" s="123"/>
      <c r="H76" s="123"/>
      <c r="I76" s="123"/>
      <c r="J76" s="123"/>
      <c r="K76" s="123"/>
      <c r="L76" s="124"/>
      <c r="M76" s="1"/>
      <c r="N76" s="1"/>
      <c r="O76" s="1"/>
      <c r="P76" s="1"/>
      <c r="Q76" s="1"/>
      <c r="R76" s="1"/>
      <c r="S76" s="1"/>
      <c r="T76" s="1"/>
    </row>
    <row r="77" spans="1:20" ht="15.75" customHeight="1">
      <c r="A77" s="57">
        <v>5</v>
      </c>
      <c r="B77" s="128" t="s">
        <v>112</v>
      </c>
      <c r="C77" s="123"/>
      <c r="D77" s="123"/>
      <c r="E77" s="123"/>
      <c r="F77" s="123"/>
      <c r="G77" s="123"/>
      <c r="H77" s="123"/>
      <c r="I77" s="123"/>
      <c r="J77" s="123"/>
      <c r="K77" s="123"/>
      <c r="L77" s="124"/>
      <c r="M77" s="1"/>
      <c r="N77" s="1"/>
      <c r="O77" s="1"/>
      <c r="P77" s="1"/>
      <c r="Q77" s="1"/>
      <c r="R77" s="1"/>
      <c r="S77" s="1"/>
      <c r="T77" s="1"/>
    </row>
    <row r="78" spans="1:20" ht="15.75" customHeight="1">
      <c r="A78" s="57">
        <v>6</v>
      </c>
      <c r="B78" s="128" t="s">
        <v>113</v>
      </c>
      <c r="C78" s="123"/>
      <c r="D78" s="123"/>
      <c r="E78" s="123"/>
      <c r="F78" s="123"/>
      <c r="G78" s="123"/>
      <c r="H78" s="123"/>
      <c r="I78" s="123"/>
      <c r="J78" s="123"/>
      <c r="K78" s="123"/>
      <c r="L78" s="124"/>
      <c r="M78" s="1"/>
      <c r="N78" s="1"/>
      <c r="O78" s="1"/>
      <c r="P78" s="1"/>
      <c r="Q78" s="1"/>
      <c r="R78" s="1"/>
      <c r="S78" s="1"/>
      <c r="T78" s="1"/>
    </row>
    <row r="79" spans="1:20" ht="15.75" customHeight="1">
      <c r="A79" s="57">
        <v>7</v>
      </c>
      <c r="B79" s="128" t="s">
        <v>76</v>
      </c>
      <c r="C79" s="123"/>
      <c r="D79" s="123"/>
      <c r="E79" s="123"/>
      <c r="F79" s="123"/>
      <c r="G79" s="123"/>
      <c r="H79" s="123"/>
      <c r="I79" s="123"/>
      <c r="J79" s="123"/>
      <c r="K79" s="123"/>
      <c r="L79" s="124"/>
      <c r="M79" s="1"/>
      <c r="N79" s="1"/>
      <c r="O79" s="1"/>
      <c r="P79" s="1"/>
      <c r="Q79" s="1"/>
      <c r="R79" s="1"/>
      <c r="S79" s="1"/>
      <c r="T79" s="1"/>
    </row>
    <row r="80" spans="1:20" ht="15.75" customHeight="1">
      <c r="A80" s="57">
        <v>8</v>
      </c>
      <c r="B80" s="128" t="s">
        <v>77</v>
      </c>
      <c r="C80" s="123"/>
      <c r="D80" s="123"/>
      <c r="E80" s="123"/>
      <c r="F80" s="123"/>
      <c r="G80" s="123"/>
      <c r="H80" s="123"/>
      <c r="I80" s="123"/>
      <c r="J80" s="123"/>
      <c r="K80" s="123"/>
      <c r="L80" s="124"/>
      <c r="M80" s="1"/>
      <c r="N80" s="1"/>
      <c r="O80" s="1"/>
      <c r="P80" s="1"/>
      <c r="Q80" s="1"/>
      <c r="R80" s="1"/>
      <c r="S80" s="1"/>
      <c r="T80" s="1"/>
    </row>
    <row r="81" spans="1:20" ht="15.75" customHeight="1">
      <c r="A81" s="57">
        <v>9</v>
      </c>
      <c r="B81" s="128" t="s">
        <v>78</v>
      </c>
      <c r="C81" s="123"/>
      <c r="D81" s="123"/>
      <c r="E81" s="123"/>
      <c r="F81" s="123"/>
      <c r="G81" s="123"/>
      <c r="H81" s="123"/>
      <c r="I81" s="123"/>
      <c r="J81" s="123"/>
      <c r="K81" s="123"/>
      <c r="L81" s="124"/>
      <c r="M81" s="1"/>
      <c r="N81" s="1"/>
      <c r="O81" s="1"/>
      <c r="P81" s="1"/>
      <c r="Q81" s="1"/>
      <c r="R81" s="1"/>
      <c r="S81" s="1"/>
      <c r="T81" s="1"/>
    </row>
    <row r="82" spans="1:20" ht="15.75" customHeight="1">
      <c r="A82" s="57">
        <v>10</v>
      </c>
      <c r="B82" s="128" t="s">
        <v>79</v>
      </c>
      <c r="C82" s="123"/>
      <c r="D82" s="123"/>
      <c r="E82" s="123"/>
      <c r="F82" s="123"/>
      <c r="G82" s="123"/>
      <c r="H82" s="123"/>
      <c r="I82" s="123"/>
      <c r="J82" s="123"/>
      <c r="K82" s="123"/>
      <c r="L82" s="124"/>
      <c r="M82" s="1"/>
      <c r="N82" s="1"/>
      <c r="O82" s="1"/>
      <c r="P82" s="1"/>
      <c r="Q82" s="1"/>
      <c r="R82" s="1"/>
      <c r="S82" s="1"/>
      <c r="T82" s="1"/>
    </row>
    <row r="83" spans="1:20" ht="15.75" customHeight="1">
      <c r="A83" s="57">
        <v>11</v>
      </c>
      <c r="B83" s="128" t="s">
        <v>80</v>
      </c>
      <c r="C83" s="123"/>
      <c r="D83" s="123"/>
      <c r="E83" s="123"/>
      <c r="F83" s="123"/>
      <c r="G83" s="123"/>
      <c r="H83" s="123"/>
      <c r="I83" s="123"/>
      <c r="J83" s="123"/>
      <c r="K83" s="123"/>
      <c r="L83" s="124"/>
      <c r="M83" s="1"/>
      <c r="N83" s="1"/>
      <c r="O83" s="1"/>
      <c r="P83" s="1"/>
      <c r="Q83" s="1"/>
      <c r="R83" s="1"/>
      <c r="S83" s="1"/>
      <c r="T83" s="1"/>
    </row>
    <row r="84" spans="1:20" ht="15.75" customHeight="1">
      <c r="A84" s="57">
        <v>12</v>
      </c>
      <c r="B84" s="128" t="s">
        <v>81</v>
      </c>
      <c r="C84" s="123"/>
      <c r="D84" s="123"/>
      <c r="E84" s="123"/>
      <c r="F84" s="123"/>
      <c r="G84" s="123"/>
      <c r="H84" s="123"/>
      <c r="I84" s="123"/>
      <c r="J84" s="123"/>
      <c r="K84" s="123"/>
      <c r="L84" s="124"/>
      <c r="M84" s="1"/>
      <c r="N84" s="1"/>
      <c r="O84" s="1"/>
      <c r="P84" s="1"/>
      <c r="Q84" s="1"/>
      <c r="R84" s="1"/>
      <c r="S84" s="1"/>
      <c r="T84" s="1"/>
    </row>
    <row r="85" spans="1:20" ht="15.75" customHeight="1">
      <c r="A85" s="57">
        <v>13</v>
      </c>
      <c r="B85" s="128" t="s">
        <v>82</v>
      </c>
      <c r="C85" s="123"/>
      <c r="D85" s="123"/>
      <c r="E85" s="123"/>
      <c r="F85" s="123"/>
      <c r="G85" s="123"/>
      <c r="H85" s="123"/>
      <c r="I85" s="123"/>
      <c r="J85" s="123"/>
      <c r="K85" s="123"/>
      <c r="L85" s="124"/>
      <c r="M85" s="1"/>
      <c r="N85" s="1"/>
      <c r="O85" s="1"/>
      <c r="P85" s="1"/>
      <c r="Q85" s="1"/>
      <c r="R85" s="1"/>
      <c r="S85" s="1"/>
      <c r="T85" s="1"/>
    </row>
    <row r="86" spans="1:20" ht="15.75" customHeight="1">
      <c r="A86" s="57">
        <v>14</v>
      </c>
      <c r="B86" s="128" t="s">
        <v>83</v>
      </c>
      <c r="C86" s="123"/>
      <c r="D86" s="123"/>
      <c r="E86" s="123"/>
      <c r="F86" s="123"/>
      <c r="G86" s="123"/>
      <c r="H86" s="123"/>
      <c r="I86" s="123"/>
      <c r="J86" s="123"/>
      <c r="K86" s="123"/>
      <c r="L86" s="124"/>
      <c r="M86" s="1"/>
      <c r="N86" s="1"/>
      <c r="O86" s="1"/>
      <c r="P86" s="1"/>
      <c r="Q86" s="1"/>
      <c r="R86" s="1"/>
      <c r="S86" s="1"/>
      <c r="T86" s="1"/>
    </row>
    <row r="87" spans="1:20" ht="15.75" customHeight="1">
      <c r="A87" s="57">
        <v>15</v>
      </c>
      <c r="B87" s="128" t="s">
        <v>84</v>
      </c>
      <c r="C87" s="123"/>
      <c r="D87" s="123"/>
      <c r="E87" s="123"/>
      <c r="F87" s="123"/>
      <c r="G87" s="123"/>
      <c r="H87" s="123"/>
      <c r="I87" s="123"/>
      <c r="J87" s="123"/>
      <c r="K87" s="123"/>
      <c r="L87" s="124"/>
      <c r="M87" s="1"/>
      <c r="N87" s="1"/>
      <c r="O87" s="1"/>
      <c r="P87" s="1"/>
      <c r="Q87" s="1"/>
      <c r="R87" s="1"/>
      <c r="S87" s="1"/>
      <c r="T87" s="1"/>
    </row>
    <row r="88" spans="1:20" ht="15.75" customHeight="1">
      <c r="A88" s="57">
        <v>16</v>
      </c>
      <c r="B88" s="128" t="s">
        <v>85</v>
      </c>
      <c r="C88" s="123"/>
      <c r="D88" s="123"/>
      <c r="E88" s="123"/>
      <c r="F88" s="123"/>
      <c r="G88" s="123"/>
      <c r="H88" s="123"/>
      <c r="I88" s="123"/>
      <c r="J88" s="123"/>
      <c r="K88" s="123"/>
      <c r="L88" s="124"/>
      <c r="M88" s="1"/>
      <c r="N88" s="1"/>
      <c r="O88" s="1"/>
      <c r="P88" s="1"/>
      <c r="Q88" s="1"/>
      <c r="R88" s="1"/>
      <c r="S88" s="1"/>
      <c r="T88" s="1"/>
    </row>
    <row r="89" spans="1:20" ht="15.75" customHeight="1">
      <c r="A89" s="57"/>
      <c r="B89" s="1"/>
      <c r="C89" s="1"/>
      <c r="D89" s="1"/>
      <c r="E89" s="1"/>
      <c r="F89" s="1"/>
      <c r="G89" s="25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ht="15.75" customHeight="1">
      <c r="A90" s="57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ht="15.75" customHeight="1">
      <c r="A91" s="57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ht="15.75" customHeight="1">
      <c r="A92" s="57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ht="15.75" customHeight="1">
      <c r="A93" s="57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ht="15.75" customHeight="1">
      <c r="A94" s="57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ht="15.75" customHeight="1">
      <c r="A95" s="57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ht="15.75" customHeight="1">
      <c r="A96" s="57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ht="15.75" customHeight="1">
      <c r="A97" s="57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ht="15.75" customHeight="1">
      <c r="A98" s="57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ht="15.75" customHeight="1">
      <c r="A99" s="57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ht="15.75" customHeight="1">
      <c r="A100" s="57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ht="15.75" customHeight="1">
      <c r="A101" s="57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ht="15.75" customHeight="1">
      <c r="A102" s="57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ht="15.75" customHeight="1">
      <c r="A103" s="57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ht="15.75" customHeight="1">
      <c r="A104" s="57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ht="15.75" customHeight="1">
      <c r="A105" s="57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ht="15.75" customHeight="1">
      <c r="A106" s="57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ht="15.75" customHeight="1">
      <c r="A107" s="57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ht="15.75" customHeight="1">
      <c r="A108" s="57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ht="15.75" customHeight="1">
      <c r="A109" s="57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ht="15.75" customHeight="1">
      <c r="A110" s="57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ht="15.75" customHeight="1">
      <c r="A111" s="57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ht="15.75" customHeight="1">
      <c r="A112" s="57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ht="15.75" customHeight="1">
      <c r="A113" s="57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ht="15.75" customHeight="1">
      <c r="A114" s="57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ht="15.75" customHeight="1">
      <c r="A115" s="57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ht="15.75" customHeight="1">
      <c r="A116" s="57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ht="15.75" customHeight="1">
      <c r="A117" s="57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ht="15.75" customHeight="1">
      <c r="A118" s="57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ht="15.75" customHeight="1">
      <c r="A119" s="57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ht="15.75" customHeight="1">
      <c r="A120" s="57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ht="15.75" customHeight="1">
      <c r="A121" s="57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ht="15.75" customHeight="1">
      <c r="A122" s="57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ht="15.75" customHeight="1">
      <c r="A123" s="57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ht="15.75" customHeight="1">
      <c r="A124" s="57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ht="15.75" customHeight="1">
      <c r="A125" s="57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ht="15.75" customHeight="1">
      <c r="A126" s="57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ht="15.75" customHeight="1">
      <c r="A127" s="57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ht="15.75" customHeight="1">
      <c r="A128" s="57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ht="15.75" customHeight="1">
      <c r="A129" s="57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ht="15.75" customHeight="1">
      <c r="A130" s="57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ht="15.75" customHeight="1">
      <c r="A131" s="57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ht="15.75" customHeight="1">
      <c r="A132" s="57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ht="15.75" customHeight="1">
      <c r="A133" s="57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ht="15.75" customHeight="1">
      <c r="A134" s="57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ht="15.75" customHeight="1">
      <c r="A135" s="57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ht="15.75" customHeight="1">
      <c r="A136" s="57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ht="15.75" customHeight="1">
      <c r="A137" s="57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ht="15.75" customHeight="1">
      <c r="A138" s="57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ht="15.75" customHeight="1">
      <c r="A139" s="57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ht="15.75" customHeight="1">
      <c r="A140" s="57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ht="15.75" customHeight="1">
      <c r="A141" s="57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ht="15.75" customHeight="1">
      <c r="A142" s="57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ht="15.75" customHeight="1">
      <c r="A143" s="57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ht="15.75" customHeight="1">
      <c r="A144" s="57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ht="15.75" customHeight="1">
      <c r="A145" s="57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ht="15.75" customHeight="1">
      <c r="A146" s="57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ht="15.75" customHeight="1">
      <c r="A147" s="57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ht="15.75" customHeight="1">
      <c r="A148" s="57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ht="15.75" customHeight="1">
      <c r="A149" s="57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ht="15.75" customHeight="1">
      <c r="A150" s="57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ht="15.75" customHeight="1">
      <c r="A151" s="57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ht="15.75" customHeight="1">
      <c r="A152" s="57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ht="15.75" customHeight="1">
      <c r="A153" s="57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ht="15.75" customHeight="1">
      <c r="A154" s="57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ht="15.75" customHeight="1">
      <c r="A155" s="57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ht="15.75" customHeight="1">
      <c r="A156" s="57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ht="15.75" customHeight="1">
      <c r="A157" s="57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ht="15.75" customHeight="1">
      <c r="A158" s="57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ht="15.75" customHeight="1">
      <c r="A159" s="57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ht="15.75" customHeight="1">
      <c r="A160" s="57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ht="15.75" customHeight="1">
      <c r="A161" s="57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ht="15.75" customHeight="1">
      <c r="A162" s="57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ht="15.75" customHeight="1">
      <c r="A163" s="57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ht="15.75" customHeight="1">
      <c r="A164" s="57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ht="15.75" customHeight="1">
      <c r="A165" s="57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ht="15.75" customHeight="1">
      <c r="A166" s="57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ht="15.75" customHeight="1">
      <c r="A167" s="57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ht="15.75" customHeight="1">
      <c r="A168" s="57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ht="15.75" customHeight="1">
      <c r="A169" s="57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ht="15.75" customHeight="1">
      <c r="A170" s="57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ht="15.75" customHeight="1">
      <c r="A171" s="57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ht="15.75" customHeight="1">
      <c r="A172" s="57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ht="15.75" customHeight="1">
      <c r="A173" s="57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ht="15.75" customHeight="1">
      <c r="A174" s="57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ht="15.75" customHeight="1">
      <c r="A175" s="57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ht="15.75" customHeight="1">
      <c r="A176" s="57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ht="15.75" customHeight="1">
      <c r="A177" s="57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ht="15.75" customHeight="1">
      <c r="A178" s="57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ht="15.75" customHeight="1">
      <c r="A179" s="57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ht="15.75" customHeight="1">
      <c r="A180" s="57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ht="15.75" customHeight="1">
      <c r="A181" s="57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ht="15.75" customHeight="1">
      <c r="A182" s="57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ht="15.75" customHeight="1">
      <c r="A183" s="57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ht="15.75" customHeight="1">
      <c r="A184" s="57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ht="15.75" customHeight="1">
      <c r="A185" s="57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ht="15.75" customHeight="1">
      <c r="A186" s="57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ht="15.75" customHeight="1">
      <c r="A187" s="57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ht="15.75" customHeight="1">
      <c r="A188" s="57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ht="15.75" customHeight="1">
      <c r="A189" s="57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ht="15.75" customHeight="1">
      <c r="A190" s="57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ht="15.75" customHeight="1">
      <c r="A191" s="57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ht="15.75" customHeight="1">
      <c r="A192" s="57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ht="15.75" customHeight="1">
      <c r="A193" s="57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ht="15.75" customHeight="1">
      <c r="A194" s="57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ht="15.75" customHeight="1">
      <c r="A195" s="57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ht="15.75" customHeight="1">
      <c r="A196" s="57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ht="15.75" customHeight="1">
      <c r="A197" s="57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ht="15.75" customHeight="1">
      <c r="A198" s="57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ht="15.75" customHeight="1">
      <c r="A199" s="57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ht="15.75" customHeight="1">
      <c r="A200" s="57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ht="15.75" customHeight="1">
      <c r="A201" s="57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ht="15.75" customHeight="1">
      <c r="A202" s="57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ht="15.75" customHeight="1">
      <c r="A203" s="57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ht="15.75" customHeight="1">
      <c r="A204" s="57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ht="15.75" customHeight="1">
      <c r="A205" s="57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ht="15.75" customHeight="1">
      <c r="A206" s="57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ht="15.75" customHeight="1">
      <c r="A207" s="57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ht="15.75" customHeight="1">
      <c r="A208" s="57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ht="15.75" customHeight="1">
      <c r="A209" s="57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ht="15.75" customHeight="1">
      <c r="A210" s="57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ht="15.75" customHeight="1">
      <c r="A211" s="57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ht="15.75" customHeight="1">
      <c r="A212" s="57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ht="15.75" customHeight="1">
      <c r="A213" s="57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ht="15.75" customHeight="1">
      <c r="A214" s="57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ht="15.75" customHeight="1">
      <c r="A215" s="57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ht="15.75" customHeight="1">
      <c r="A216" s="57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ht="15.75" customHeight="1">
      <c r="A217" s="57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ht="15.75" customHeight="1">
      <c r="A218" s="57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ht="15.75" customHeight="1">
      <c r="A219" s="57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ht="15.75" customHeight="1">
      <c r="A220" s="57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ht="15.75" customHeight="1">
      <c r="A221" s="57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ht="15.75" customHeight="1">
      <c r="A222" s="57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ht="15.75" customHeight="1">
      <c r="A223" s="57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ht="15.75" customHeight="1">
      <c r="A224" s="57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ht="15.75" customHeight="1">
      <c r="A225" s="57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ht="15.75" customHeight="1">
      <c r="A226" s="57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ht="15.75" customHeight="1">
      <c r="A227" s="57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ht="15.75" customHeight="1">
      <c r="A228" s="57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ht="15.75" customHeight="1">
      <c r="A229" s="57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ht="15.75" customHeight="1">
      <c r="A230" s="57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ht="15.75" customHeight="1">
      <c r="A231" s="57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ht="15.75" customHeight="1">
      <c r="A232" s="57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ht="15.75" customHeight="1">
      <c r="A233" s="57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ht="15.75" customHeight="1">
      <c r="A234" s="57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ht="15.75" customHeight="1">
      <c r="A235" s="57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ht="15.75" customHeight="1">
      <c r="A236" s="57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ht="15.75" customHeight="1">
      <c r="A237" s="57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ht="15.75" customHeight="1">
      <c r="A238" s="57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ht="15.75" customHeight="1">
      <c r="A239" s="57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ht="15.75" customHeight="1">
      <c r="A240" s="57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ht="15.75" customHeight="1">
      <c r="A241" s="57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ht="15.75" customHeight="1">
      <c r="A242" s="57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ht="15.75" customHeight="1">
      <c r="A243" s="57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ht="15.75" customHeight="1">
      <c r="A244" s="57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ht="15.75" customHeight="1">
      <c r="A245" s="57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ht="15.75" customHeight="1">
      <c r="A246" s="57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ht="15.75" customHeight="1">
      <c r="A247" s="57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ht="15.75" customHeight="1">
      <c r="A248" s="57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ht="15.75" customHeight="1">
      <c r="A249" s="57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ht="15.75" customHeight="1">
      <c r="A250" s="57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ht="15.75" customHeight="1">
      <c r="A251" s="57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ht="15.75" customHeight="1">
      <c r="A252" s="57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ht="15.75" customHeight="1">
      <c r="A253" s="57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ht="15.75" customHeight="1">
      <c r="A254" s="57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ht="15.75" customHeight="1">
      <c r="A255" s="57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ht="15.75" customHeight="1">
      <c r="A256" s="57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ht="15.75" customHeight="1">
      <c r="A257" s="57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ht="15.75" customHeight="1">
      <c r="A258" s="57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ht="15.75" customHeight="1">
      <c r="A259" s="57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ht="15.75" customHeight="1">
      <c r="A260" s="57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ht="15.75" customHeight="1">
      <c r="A261" s="57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ht="15.75" customHeight="1">
      <c r="A262" s="57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ht="15.75" customHeight="1">
      <c r="A263" s="57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ht="15.75" customHeight="1">
      <c r="A264" s="57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ht="15.75" customHeight="1">
      <c r="A265" s="57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ht="15.75" customHeight="1">
      <c r="A266" s="57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ht="15.75" customHeight="1">
      <c r="A267" s="57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ht="15.75" customHeight="1">
      <c r="A268" s="57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ht="15.75" customHeight="1">
      <c r="A269" s="57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ht="15.75" customHeight="1">
      <c r="A270" s="57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ht="15.75" customHeight="1">
      <c r="A271" s="57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ht="15.75" customHeight="1">
      <c r="A272" s="57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ht="15.75" customHeight="1">
      <c r="A273" s="57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ht="15.75" customHeight="1">
      <c r="A274" s="57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ht="15.75" customHeight="1">
      <c r="A275" s="57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ht="15.75" customHeight="1">
      <c r="A276" s="57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ht="15.75" customHeight="1">
      <c r="A277" s="57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ht="15.75" customHeight="1">
      <c r="A278" s="57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ht="15.75" customHeight="1">
      <c r="A279" s="57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ht="15.75" customHeight="1">
      <c r="A280" s="57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ht="15.75" customHeight="1">
      <c r="A281" s="57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ht="15.75" customHeight="1">
      <c r="A282" s="57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ht="15.75" customHeight="1">
      <c r="A283" s="57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ht="15.75" customHeight="1">
      <c r="A284" s="57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ht="15.75" customHeight="1">
      <c r="A285" s="57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ht="15.75" customHeight="1">
      <c r="A286" s="57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ht="15.75" customHeight="1">
      <c r="A287" s="57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ht="15.75" customHeight="1">
      <c r="A288" s="57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ht="15.75" customHeight="1">
      <c r="A289" s="57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ht="15.75" customHeight="1">
      <c r="A290" s="57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ht="15.75" customHeight="1">
      <c r="A291" s="57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ht="15.75" customHeight="1">
      <c r="A292" s="57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ht="15.75" customHeight="1">
      <c r="A293" s="57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ht="15.75" customHeight="1">
      <c r="A294" s="57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ht="15.75" customHeight="1">
      <c r="A295" s="57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ht="15.75" customHeight="1">
      <c r="A296" s="57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ht="15.75" customHeight="1">
      <c r="A297" s="57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ht="15.75" customHeight="1">
      <c r="A298" s="57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ht="15.75" customHeight="1">
      <c r="A299" s="57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ht="15.75" customHeight="1">
      <c r="A300" s="57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ht="15.75" customHeight="1">
      <c r="A301" s="57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ht="15.75" customHeight="1">
      <c r="A302" s="57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ht="15.75" customHeight="1">
      <c r="A303" s="57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ht="15.75" customHeight="1">
      <c r="A304" s="57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ht="15.75" customHeight="1">
      <c r="A305" s="57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ht="15.75" customHeight="1">
      <c r="A306" s="57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ht="15.75" customHeight="1">
      <c r="A307" s="57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ht="15.75" customHeight="1">
      <c r="A308" s="57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ht="15.75" customHeight="1">
      <c r="A309" s="57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ht="15.75" customHeight="1">
      <c r="A310" s="57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ht="15.75" customHeight="1">
      <c r="A311" s="57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ht="15.75" customHeight="1">
      <c r="A312" s="57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ht="15.75" customHeight="1">
      <c r="A313" s="57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ht="15.75" customHeight="1">
      <c r="A314" s="57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ht="15.75" customHeight="1">
      <c r="A315" s="57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ht="15.75" customHeight="1">
      <c r="A316" s="57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ht="15.75" customHeight="1">
      <c r="A317" s="57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ht="15.75" customHeight="1">
      <c r="A318" s="57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ht="15.75" customHeight="1">
      <c r="A319" s="57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ht="15.75" customHeight="1">
      <c r="A320" s="57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ht="15.75" customHeight="1">
      <c r="A321" s="57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ht="15.75" customHeight="1">
      <c r="A322" s="57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ht="15.75" customHeight="1">
      <c r="A323" s="57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ht="15.75" customHeight="1">
      <c r="A324" s="57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ht="15.75" customHeight="1">
      <c r="A325" s="57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ht="15.75" customHeight="1">
      <c r="A326" s="57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ht="15.75" customHeight="1">
      <c r="A327" s="57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ht="15.75" customHeight="1">
      <c r="A328" s="57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ht="15.75" customHeight="1">
      <c r="A329" s="57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ht="15.75" customHeight="1">
      <c r="A330" s="57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ht="15.75" customHeight="1">
      <c r="A331" s="57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ht="15.75" customHeight="1">
      <c r="A332" s="57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ht="15.75" customHeight="1">
      <c r="A333" s="57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ht="15.75" customHeight="1">
      <c r="A334" s="57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ht="15.75" customHeight="1">
      <c r="A335" s="57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ht="15.75" customHeight="1">
      <c r="A336" s="57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ht="15.75" customHeight="1">
      <c r="A337" s="57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ht="15.75" customHeight="1">
      <c r="A338" s="57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ht="15.75" customHeight="1">
      <c r="A339" s="57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ht="15.75" customHeight="1">
      <c r="A340" s="57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ht="15.75" customHeight="1">
      <c r="A341" s="57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ht="15.75" customHeight="1">
      <c r="A342" s="57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ht="15.75" customHeight="1">
      <c r="A343" s="57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ht="15.75" customHeight="1">
      <c r="A344" s="57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ht="15.75" customHeight="1">
      <c r="A345" s="57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ht="15.75" customHeight="1">
      <c r="A346" s="57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ht="15.75" customHeight="1">
      <c r="A347" s="57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ht="15.75" customHeight="1">
      <c r="A348" s="57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ht="15.75" customHeight="1">
      <c r="A349" s="57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ht="15.75" customHeight="1">
      <c r="A350" s="57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ht="15.75" customHeight="1">
      <c r="A351" s="57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ht="15.75" customHeight="1">
      <c r="A352" s="57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ht="15.75" customHeight="1">
      <c r="A353" s="57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ht="15.75" customHeight="1">
      <c r="A354" s="57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ht="15.75" customHeight="1">
      <c r="A355" s="57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ht="15.75" customHeight="1">
      <c r="A356" s="57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ht="15.75" customHeight="1">
      <c r="A357" s="57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ht="15.75" customHeight="1">
      <c r="A358" s="57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ht="15.75" customHeight="1">
      <c r="A359" s="57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ht="15.75" customHeight="1">
      <c r="A360" s="57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ht="15.75" customHeight="1">
      <c r="A361" s="57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ht="15.75" customHeight="1">
      <c r="A362" s="57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ht="15.75" customHeight="1">
      <c r="A363" s="57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ht="15.75" customHeight="1">
      <c r="A364" s="57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ht="15.75" customHeight="1">
      <c r="A365" s="57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ht="15.75" customHeight="1">
      <c r="A366" s="57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ht="15.75" customHeight="1">
      <c r="A367" s="57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ht="15.75" customHeight="1">
      <c r="A368" s="57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ht="15.75" customHeight="1">
      <c r="A369" s="57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ht="15.75" customHeight="1">
      <c r="A370" s="57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ht="15.75" customHeight="1">
      <c r="A371" s="57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ht="15.75" customHeight="1">
      <c r="A372" s="57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ht="15.75" customHeight="1">
      <c r="A373" s="57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ht="15.75" customHeight="1">
      <c r="A374" s="57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ht="15.75" customHeight="1">
      <c r="A375" s="57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ht="15.75" customHeight="1">
      <c r="A376" s="57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ht="15.75" customHeight="1">
      <c r="A377" s="57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ht="15.75" customHeight="1">
      <c r="A378" s="57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ht="15.75" customHeight="1">
      <c r="A379" s="57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ht="15.75" customHeight="1">
      <c r="A380" s="57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ht="15.75" customHeight="1">
      <c r="A381" s="57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ht="15.75" customHeight="1">
      <c r="A382" s="57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ht="15.75" customHeight="1">
      <c r="A383" s="57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ht="15.75" customHeight="1">
      <c r="A384" s="57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ht="15.75" customHeight="1">
      <c r="A385" s="57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ht="15.75" customHeight="1">
      <c r="A386" s="57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ht="15.75" customHeight="1">
      <c r="A387" s="57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ht="15.75" customHeight="1">
      <c r="A388" s="57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ht="15.75" customHeight="1">
      <c r="A389" s="57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ht="15.75" customHeight="1">
      <c r="A390" s="57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ht="15.75" customHeight="1">
      <c r="A391" s="57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ht="15.75" customHeight="1">
      <c r="A392" s="57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ht="15.75" customHeight="1">
      <c r="A393" s="57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ht="15.75" customHeight="1">
      <c r="A394" s="57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ht="15.75" customHeight="1">
      <c r="A395" s="57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ht="15.75" customHeight="1">
      <c r="A396" s="57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ht="15.75" customHeight="1">
      <c r="A397" s="57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ht="15.75" customHeight="1">
      <c r="A398" s="57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ht="15.75" customHeight="1">
      <c r="A399" s="57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ht="15.75" customHeight="1">
      <c r="A400" s="57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ht="15.75" customHeight="1">
      <c r="A401" s="57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ht="15.75" customHeight="1">
      <c r="A402" s="57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ht="15.75" customHeight="1">
      <c r="A403" s="57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ht="15.75" customHeight="1">
      <c r="A404" s="57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ht="15.75" customHeight="1">
      <c r="A405" s="57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ht="15.75" customHeight="1">
      <c r="A406" s="57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ht="15.75" customHeight="1">
      <c r="A407" s="57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ht="15.75" customHeight="1">
      <c r="A408" s="57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ht="15.75" customHeight="1">
      <c r="A409" s="57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ht="15.75" customHeight="1">
      <c r="A410" s="57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ht="15.75" customHeight="1">
      <c r="A411" s="57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ht="15.75" customHeight="1">
      <c r="A412" s="57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ht="15.75" customHeight="1">
      <c r="A413" s="57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ht="15.75" customHeight="1">
      <c r="A414" s="57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ht="15.75" customHeight="1">
      <c r="A415" s="57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ht="15.75" customHeight="1">
      <c r="A416" s="57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ht="15.75" customHeight="1">
      <c r="A417" s="57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ht="15.75" customHeight="1">
      <c r="A418" s="57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ht="15.75" customHeight="1">
      <c r="A419" s="57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ht="15.75" customHeight="1">
      <c r="A420" s="57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ht="15.75" customHeight="1">
      <c r="A421" s="57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ht="15.75" customHeight="1">
      <c r="A422" s="57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ht="15.75" customHeight="1">
      <c r="A423" s="57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ht="15.75" customHeight="1">
      <c r="A424" s="57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ht="15.75" customHeight="1">
      <c r="A425" s="57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ht="15.75" customHeight="1">
      <c r="A426" s="57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ht="15.75" customHeight="1">
      <c r="A427" s="57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ht="15.75" customHeight="1">
      <c r="A428" s="57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ht="15.75" customHeight="1">
      <c r="A429" s="57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ht="15.75" customHeight="1">
      <c r="A430" s="57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ht="15.75" customHeight="1">
      <c r="A431" s="57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ht="15.75" customHeight="1">
      <c r="A432" s="57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ht="15.75" customHeight="1">
      <c r="A433" s="57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ht="15.75" customHeight="1">
      <c r="A434" s="57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ht="15.75" customHeight="1">
      <c r="A435" s="57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ht="15.75" customHeight="1">
      <c r="A436" s="57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ht="15.75" customHeight="1">
      <c r="A437" s="57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ht="15.75" customHeight="1">
      <c r="A438" s="57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ht="15.75" customHeight="1">
      <c r="A439" s="57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ht="15.75" customHeight="1">
      <c r="A440" s="57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ht="15.75" customHeight="1">
      <c r="A441" s="57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ht="15.75" customHeight="1">
      <c r="A442" s="57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ht="15.75" customHeight="1">
      <c r="A443" s="57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ht="15.75" customHeight="1">
      <c r="A444" s="57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ht="15.75" customHeight="1">
      <c r="A445" s="57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ht="15.75" customHeight="1">
      <c r="A446" s="57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ht="15.75" customHeight="1">
      <c r="A447" s="57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ht="15.75" customHeight="1">
      <c r="A448" s="57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ht="15.75" customHeight="1">
      <c r="A449" s="57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ht="15.75" customHeight="1">
      <c r="A450" s="57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ht="15.75" customHeight="1">
      <c r="A451" s="57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ht="15.75" customHeight="1">
      <c r="A452" s="57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ht="15.75" customHeight="1">
      <c r="A453" s="57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ht="15.75" customHeight="1">
      <c r="A454" s="57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ht="15.75" customHeight="1">
      <c r="A455" s="57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ht="15.75" customHeight="1">
      <c r="A456" s="57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ht="15.75" customHeight="1">
      <c r="A457" s="57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ht="15.75" customHeight="1">
      <c r="A458" s="57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ht="15.75" customHeight="1">
      <c r="A459" s="57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ht="15.75" customHeight="1">
      <c r="A460" s="57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ht="15.75" customHeight="1">
      <c r="A461" s="57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ht="15.75" customHeight="1">
      <c r="A462" s="57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ht="15.75" customHeight="1">
      <c r="A463" s="57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ht="15.75" customHeight="1">
      <c r="A464" s="57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ht="15.75" customHeight="1">
      <c r="A465" s="57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ht="15.75" customHeight="1">
      <c r="A466" s="57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ht="15.75" customHeight="1">
      <c r="A467" s="57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ht="15.75" customHeight="1">
      <c r="A468" s="57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ht="15.75" customHeight="1">
      <c r="A469" s="57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ht="15.75" customHeight="1">
      <c r="A470" s="57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ht="15.75" customHeight="1">
      <c r="A471" s="57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ht="15.75" customHeight="1">
      <c r="A472" s="57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ht="15.75" customHeight="1">
      <c r="A473" s="57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ht="15.75" customHeight="1">
      <c r="A474" s="57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ht="15.75" customHeight="1">
      <c r="A475" s="57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ht="15.75" customHeight="1">
      <c r="A476" s="57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ht="15.75" customHeight="1">
      <c r="A477" s="57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ht="15.75" customHeight="1">
      <c r="A478" s="57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ht="15.75" customHeight="1">
      <c r="A479" s="57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ht="15.75" customHeight="1">
      <c r="A480" s="57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ht="15.75" customHeight="1">
      <c r="A481" s="57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ht="15.75" customHeight="1">
      <c r="A482" s="57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ht="15.75" customHeight="1">
      <c r="A483" s="57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ht="15.75" customHeight="1">
      <c r="A484" s="57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ht="15.75" customHeight="1">
      <c r="A485" s="57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ht="15.75" customHeight="1">
      <c r="A486" s="57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ht="15.75" customHeight="1">
      <c r="A487" s="57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ht="15.75" customHeight="1">
      <c r="A488" s="57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ht="15.75" customHeight="1">
      <c r="A489" s="57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ht="15.75" customHeight="1">
      <c r="A490" s="57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ht="15.75" customHeight="1">
      <c r="A491" s="57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ht="15.75" customHeight="1">
      <c r="A492" s="57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ht="15.75" customHeight="1">
      <c r="A493" s="57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ht="15.75" customHeight="1">
      <c r="A494" s="57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ht="15.75" customHeight="1">
      <c r="A495" s="57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ht="15.75" customHeight="1">
      <c r="A496" s="57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ht="15.75" customHeight="1">
      <c r="A497" s="57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ht="15.75" customHeight="1">
      <c r="A498" s="57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ht="15.75" customHeight="1">
      <c r="A499" s="57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ht="15.75" customHeight="1">
      <c r="A500" s="57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ht="15.75" customHeight="1">
      <c r="A501" s="57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ht="15.75" customHeight="1">
      <c r="A502" s="57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ht="15.75" customHeight="1">
      <c r="A503" s="57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ht="15.75" customHeight="1">
      <c r="A504" s="57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ht="15.75" customHeight="1">
      <c r="A505" s="57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ht="15.75" customHeight="1">
      <c r="A506" s="57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ht="15.75" customHeight="1">
      <c r="A507" s="57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ht="15.75" customHeight="1">
      <c r="A508" s="57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ht="15.75" customHeight="1">
      <c r="A509" s="57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ht="15.75" customHeight="1">
      <c r="A510" s="57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ht="15.75" customHeight="1">
      <c r="A511" s="57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ht="15.75" customHeight="1">
      <c r="A512" s="57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ht="15.75" customHeight="1">
      <c r="A513" s="57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ht="15.75" customHeight="1">
      <c r="A514" s="57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ht="15.75" customHeight="1">
      <c r="A515" s="57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ht="15.75" customHeight="1">
      <c r="A516" s="57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ht="15.75" customHeight="1">
      <c r="A517" s="57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ht="15.75" customHeight="1">
      <c r="A518" s="57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ht="15.75" customHeight="1">
      <c r="A519" s="57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ht="15.75" customHeight="1">
      <c r="A520" s="57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ht="15.75" customHeight="1">
      <c r="A521" s="57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ht="15.75" customHeight="1">
      <c r="A522" s="57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ht="15.75" customHeight="1">
      <c r="A523" s="57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ht="15.75" customHeight="1">
      <c r="A524" s="57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ht="15.75" customHeight="1">
      <c r="A525" s="57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ht="15.75" customHeight="1">
      <c r="A526" s="57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ht="15.75" customHeight="1">
      <c r="A527" s="57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ht="15.75" customHeight="1">
      <c r="A528" s="57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ht="15.75" customHeight="1">
      <c r="A529" s="57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ht="15.75" customHeight="1">
      <c r="A530" s="57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ht="15.75" customHeight="1">
      <c r="A531" s="57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ht="15.75" customHeight="1">
      <c r="A532" s="57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ht="15.75" customHeight="1">
      <c r="A533" s="57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ht="15.75" customHeight="1">
      <c r="A534" s="57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ht="15.75" customHeight="1">
      <c r="A535" s="57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ht="15.75" customHeight="1">
      <c r="A536" s="57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ht="15.75" customHeight="1">
      <c r="A537" s="57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ht="15.75" customHeight="1">
      <c r="A538" s="57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ht="15.75" customHeight="1">
      <c r="A539" s="57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ht="15.75" customHeight="1">
      <c r="A540" s="57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ht="15.75" customHeight="1">
      <c r="A541" s="57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ht="15.75" customHeight="1">
      <c r="A542" s="57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ht="15.75" customHeight="1">
      <c r="A543" s="57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ht="15.75" customHeight="1">
      <c r="A544" s="57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ht="15.75" customHeight="1">
      <c r="A545" s="57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ht="15.75" customHeight="1">
      <c r="A546" s="57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ht="15.75" customHeight="1">
      <c r="A547" s="57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ht="15.75" customHeight="1">
      <c r="A548" s="57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ht="15.75" customHeight="1">
      <c r="A549" s="57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ht="15.75" customHeight="1">
      <c r="A550" s="57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ht="15.75" customHeight="1">
      <c r="A551" s="57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ht="15.75" customHeight="1">
      <c r="A552" s="57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ht="15.75" customHeight="1">
      <c r="A553" s="57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ht="15.75" customHeight="1">
      <c r="A554" s="57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ht="15.75" customHeight="1">
      <c r="A555" s="57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ht="15.75" customHeight="1">
      <c r="A556" s="57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ht="15.75" customHeight="1">
      <c r="A557" s="57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ht="15.75" customHeight="1">
      <c r="A558" s="57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ht="15.75" customHeight="1">
      <c r="A559" s="57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ht="15.75" customHeight="1">
      <c r="A560" s="57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ht="15.75" customHeight="1">
      <c r="A561" s="57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ht="15.75" customHeight="1">
      <c r="A562" s="57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ht="15.75" customHeight="1">
      <c r="A563" s="57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ht="15.75" customHeight="1">
      <c r="A564" s="57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ht="15.75" customHeight="1">
      <c r="A565" s="57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ht="15.75" customHeight="1">
      <c r="A566" s="57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ht="15.75" customHeight="1">
      <c r="A567" s="57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ht="15.75" customHeight="1">
      <c r="A568" s="57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ht="15.75" customHeight="1">
      <c r="A569" s="57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ht="15.75" customHeight="1">
      <c r="A570" s="57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ht="15.75" customHeight="1">
      <c r="A571" s="57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ht="15.75" customHeight="1">
      <c r="A572" s="57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ht="15.75" customHeight="1">
      <c r="A573" s="57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ht="15.75" customHeight="1">
      <c r="A574" s="57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ht="15.75" customHeight="1">
      <c r="A575" s="57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ht="15.75" customHeight="1">
      <c r="A576" s="57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ht="15.75" customHeight="1">
      <c r="A577" s="57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ht="15.75" customHeight="1">
      <c r="A578" s="57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ht="15.75" customHeight="1">
      <c r="A579" s="57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ht="15.75" customHeight="1">
      <c r="A580" s="57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ht="15.75" customHeight="1">
      <c r="A581" s="57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ht="15.75" customHeight="1">
      <c r="A582" s="57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ht="15.75" customHeight="1">
      <c r="A583" s="57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ht="15.75" customHeight="1">
      <c r="A584" s="57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ht="15.75" customHeight="1">
      <c r="A585" s="57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ht="15.75" customHeight="1">
      <c r="A586" s="57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ht="15.75" customHeight="1">
      <c r="A587" s="57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ht="15.75" customHeight="1">
      <c r="A588" s="57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ht="15.75" customHeight="1">
      <c r="A589" s="57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ht="15.75" customHeight="1">
      <c r="A590" s="57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ht="15.75" customHeight="1">
      <c r="A591" s="57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ht="15.75" customHeight="1">
      <c r="A592" s="57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ht="15.75" customHeight="1">
      <c r="A593" s="57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ht="15.75" customHeight="1">
      <c r="A594" s="57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ht="15.75" customHeight="1">
      <c r="A595" s="57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ht="15.75" customHeight="1">
      <c r="A596" s="57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ht="15.75" customHeight="1">
      <c r="A597" s="57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ht="15.75" customHeight="1">
      <c r="A598" s="57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ht="15.75" customHeight="1">
      <c r="A599" s="57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ht="15.75" customHeight="1">
      <c r="A600" s="57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ht="15.75" customHeight="1">
      <c r="A601" s="57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ht="15.75" customHeight="1">
      <c r="A602" s="57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ht="15.75" customHeight="1">
      <c r="A603" s="57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ht="15.75" customHeight="1">
      <c r="A604" s="57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ht="15.75" customHeight="1">
      <c r="A605" s="57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ht="15.75" customHeight="1">
      <c r="A606" s="57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ht="15.75" customHeight="1">
      <c r="A607" s="57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ht="15.75" customHeight="1">
      <c r="A608" s="57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ht="15.75" customHeight="1">
      <c r="A609" s="57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ht="15.75" customHeight="1">
      <c r="A610" s="57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ht="15.75" customHeight="1">
      <c r="A611" s="57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ht="15.75" customHeight="1">
      <c r="A612" s="57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ht="15.75" customHeight="1">
      <c r="A613" s="57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ht="15.75" customHeight="1">
      <c r="A614" s="57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ht="15.75" customHeight="1">
      <c r="A615" s="57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ht="15.75" customHeight="1">
      <c r="A616" s="57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ht="15.75" customHeight="1">
      <c r="A617" s="57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ht="15.75" customHeight="1">
      <c r="A618" s="57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ht="15.75" customHeight="1">
      <c r="A619" s="57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ht="15.75" customHeight="1">
      <c r="A620" s="57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ht="15.75" customHeight="1">
      <c r="A621" s="57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ht="15.75" customHeight="1">
      <c r="A622" s="57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ht="15.75" customHeight="1">
      <c r="A623" s="57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ht="15.75" customHeight="1">
      <c r="A624" s="57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ht="15.75" customHeight="1">
      <c r="A625" s="57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ht="15.75" customHeight="1">
      <c r="A626" s="57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ht="15.75" customHeight="1">
      <c r="A627" s="57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ht="15.75" customHeight="1">
      <c r="A628" s="57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ht="15.75" customHeight="1">
      <c r="A629" s="57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ht="15.75" customHeight="1">
      <c r="A630" s="57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ht="15.75" customHeight="1">
      <c r="A631" s="57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ht="15.75" customHeight="1">
      <c r="A632" s="57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ht="15.75" customHeight="1">
      <c r="A633" s="57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ht="15.75" customHeight="1">
      <c r="A634" s="57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ht="15.75" customHeight="1">
      <c r="A635" s="57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ht="15.75" customHeight="1">
      <c r="A636" s="57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ht="15.75" customHeight="1">
      <c r="A637" s="57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ht="15.75" customHeight="1">
      <c r="A638" s="57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ht="15.75" customHeight="1">
      <c r="A639" s="57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ht="15.75" customHeight="1">
      <c r="A640" s="57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ht="15.75" customHeight="1">
      <c r="A641" s="57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ht="15.75" customHeight="1">
      <c r="A642" s="57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ht="15.75" customHeight="1">
      <c r="A643" s="57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ht="15.75" customHeight="1">
      <c r="A644" s="57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ht="15.75" customHeight="1">
      <c r="A645" s="57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ht="15.75" customHeight="1">
      <c r="A646" s="57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ht="15.75" customHeight="1">
      <c r="A647" s="57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ht="15.75" customHeight="1">
      <c r="A648" s="57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ht="15.75" customHeight="1">
      <c r="A649" s="57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ht="15.75" customHeight="1">
      <c r="A650" s="57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ht="15.75" customHeight="1">
      <c r="A651" s="57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ht="15.75" customHeight="1">
      <c r="A652" s="57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ht="15.75" customHeight="1">
      <c r="A653" s="57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ht="15.75" customHeight="1">
      <c r="A654" s="57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ht="15.75" customHeight="1">
      <c r="A655" s="57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ht="15.75" customHeight="1">
      <c r="A656" s="57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ht="15.75" customHeight="1">
      <c r="A657" s="57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ht="15.75" customHeight="1">
      <c r="A658" s="57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ht="15.75" customHeight="1">
      <c r="A659" s="57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ht="15.75" customHeight="1">
      <c r="A660" s="57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ht="15.75" customHeight="1">
      <c r="A661" s="57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ht="15.75" customHeight="1">
      <c r="A662" s="57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ht="15.75" customHeight="1">
      <c r="A663" s="57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ht="15.75" customHeight="1">
      <c r="A664" s="57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ht="15.75" customHeight="1">
      <c r="A665" s="57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ht="15.75" customHeight="1">
      <c r="A666" s="57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ht="15.75" customHeight="1">
      <c r="A667" s="57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ht="15.75" customHeight="1">
      <c r="A668" s="57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ht="15.75" customHeight="1">
      <c r="A669" s="57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ht="15.75" customHeight="1">
      <c r="A670" s="57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ht="15.75" customHeight="1">
      <c r="A671" s="57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ht="15.75" customHeight="1">
      <c r="A672" s="57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ht="15.75" customHeight="1">
      <c r="A673" s="57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ht="15.75" customHeight="1">
      <c r="A674" s="57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ht="15.75" customHeight="1">
      <c r="A675" s="57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ht="15.75" customHeight="1">
      <c r="A676" s="57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ht="15.75" customHeight="1">
      <c r="A677" s="57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ht="15.75" customHeight="1">
      <c r="A678" s="57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ht="15.75" customHeight="1">
      <c r="A679" s="57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ht="15.75" customHeight="1">
      <c r="A680" s="57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ht="15.75" customHeight="1">
      <c r="A681" s="57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ht="15.75" customHeight="1">
      <c r="A682" s="57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ht="15.75" customHeight="1">
      <c r="A683" s="57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ht="15.75" customHeight="1">
      <c r="A684" s="57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ht="15.75" customHeight="1">
      <c r="A685" s="57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ht="15.75" customHeight="1">
      <c r="A686" s="57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ht="15.75" customHeight="1">
      <c r="A687" s="57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ht="15.75" customHeight="1">
      <c r="A688" s="57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ht="15.75" customHeight="1">
      <c r="A689" s="57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ht="15.75" customHeight="1">
      <c r="A690" s="57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ht="15.75" customHeight="1">
      <c r="A691" s="57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ht="15.75" customHeight="1">
      <c r="A692" s="57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ht="15.75" customHeight="1">
      <c r="A693" s="57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ht="15.75" customHeight="1">
      <c r="A694" s="57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ht="15.75" customHeight="1">
      <c r="A695" s="57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ht="15.75" customHeight="1">
      <c r="A696" s="57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ht="15.75" customHeight="1">
      <c r="A697" s="57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ht="15.75" customHeight="1">
      <c r="A698" s="57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ht="15.75" customHeight="1">
      <c r="A699" s="57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ht="15.75" customHeight="1">
      <c r="A700" s="57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ht="15.75" customHeight="1">
      <c r="A701" s="57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ht="15.75" customHeight="1">
      <c r="A702" s="57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ht="15.75" customHeight="1">
      <c r="A703" s="57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ht="15.75" customHeight="1">
      <c r="A704" s="57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ht="15.75" customHeight="1">
      <c r="A705" s="57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ht="15.75" customHeight="1">
      <c r="A706" s="57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ht="15.75" customHeight="1">
      <c r="A707" s="57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ht="15.75" customHeight="1">
      <c r="A708" s="57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ht="15.75" customHeight="1">
      <c r="A709" s="57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ht="15.75" customHeight="1">
      <c r="A710" s="57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ht="15.75" customHeight="1">
      <c r="A711" s="57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ht="15.75" customHeight="1">
      <c r="A712" s="57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ht="15.75" customHeight="1">
      <c r="A713" s="57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ht="15.75" customHeight="1">
      <c r="A714" s="57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ht="15.75" customHeight="1">
      <c r="A715" s="57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ht="15.75" customHeight="1">
      <c r="A716" s="57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ht="15.75" customHeight="1">
      <c r="A717" s="57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ht="15.75" customHeight="1">
      <c r="A718" s="57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ht="15.75" customHeight="1">
      <c r="A719" s="57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ht="15.75" customHeight="1">
      <c r="A720" s="57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ht="15.75" customHeight="1">
      <c r="A721" s="57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ht="15.75" customHeight="1">
      <c r="A722" s="57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ht="15.75" customHeight="1">
      <c r="A723" s="57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ht="15.75" customHeight="1">
      <c r="A724" s="57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ht="15.75" customHeight="1">
      <c r="A725" s="57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ht="15.75" customHeight="1">
      <c r="A726" s="57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ht="15.75" customHeight="1">
      <c r="A727" s="57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ht="15.75" customHeight="1">
      <c r="A728" s="57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ht="15.75" customHeight="1">
      <c r="A729" s="57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ht="15.75" customHeight="1">
      <c r="A730" s="57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ht="15.75" customHeight="1">
      <c r="A731" s="57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ht="15.75" customHeight="1">
      <c r="A732" s="57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ht="15.75" customHeight="1">
      <c r="A733" s="57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ht="15.75" customHeight="1">
      <c r="A734" s="57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ht="15.75" customHeight="1">
      <c r="A735" s="57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ht="15.75" customHeight="1">
      <c r="A736" s="57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ht="15.75" customHeight="1">
      <c r="A737" s="57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ht="15.75" customHeight="1">
      <c r="A738" s="57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ht="15.75" customHeight="1">
      <c r="A739" s="57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ht="15.75" customHeight="1">
      <c r="A740" s="57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ht="15.75" customHeight="1">
      <c r="A741" s="57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ht="15.75" customHeight="1">
      <c r="A742" s="57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ht="15.75" customHeight="1">
      <c r="A743" s="57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ht="15.75" customHeight="1">
      <c r="A744" s="57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ht="15.75" customHeight="1">
      <c r="A745" s="57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ht="15.75" customHeight="1">
      <c r="A746" s="57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ht="15.75" customHeight="1">
      <c r="A747" s="57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ht="15.75" customHeight="1">
      <c r="A748" s="57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ht="15.75" customHeight="1">
      <c r="A749" s="57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ht="15.75" customHeight="1">
      <c r="A750" s="57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ht="15.75" customHeight="1">
      <c r="A751" s="57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ht="15.75" customHeight="1">
      <c r="A752" s="57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ht="15.75" customHeight="1">
      <c r="A753" s="57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ht="15.75" customHeight="1">
      <c r="A754" s="57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ht="15.75" customHeight="1">
      <c r="A755" s="57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ht="15.75" customHeight="1">
      <c r="A756" s="57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ht="15.75" customHeight="1">
      <c r="A757" s="57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ht="15.75" customHeight="1">
      <c r="A758" s="57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ht="15.75" customHeight="1">
      <c r="A759" s="57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ht="15.75" customHeight="1">
      <c r="A760" s="57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ht="15.75" customHeight="1">
      <c r="A761" s="57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ht="15.75" customHeight="1">
      <c r="A762" s="57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ht="15.75" customHeight="1">
      <c r="A763" s="57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ht="15.75" customHeight="1">
      <c r="A764" s="57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ht="15.75" customHeight="1">
      <c r="A765" s="57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ht="15.75" customHeight="1">
      <c r="A766" s="57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ht="15.75" customHeight="1">
      <c r="A767" s="57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ht="15.75" customHeight="1">
      <c r="A768" s="57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ht="15.75" customHeight="1">
      <c r="A769" s="57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ht="15.75" customHeight="1">
      <c r="A770" s="57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ht="15.75" customHeight="1">
      <c r="A771" s="57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ht="15.75" customHeight="1">
      <c r="A772" s="57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ht="15.75" customHeight="1">
      <c r="A773" s="57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ht="15.75" customHeight="1">
      <c r="A774" s="57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ht="15.75" customHeight="1">
      <c r="A775" s="57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ht="15.75" customHeight="1">
      <c r="A776" s="57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ht="15.75" customHeight="1">
      <c r="A777" s="57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ht="15.75" customHeight="1">
      <c r="A778" s="57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ht="15.75" customHeight="1">
      <c r="A779" s="57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ht="15.75" customHeight="1">
      <c r="A780" s="57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ht="15.75" customHeight="1">
      <c r="A781" s="57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ht="15.75" customHeight="1">
      <c r="A782" s="57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ht="15.75" customHeight="1">
      <c r="A783" s="57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ht="15.75" customHeight="1">
      <c r="A784" s="57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ht="15.75" customHeight="1">
      <c r="A785" s="57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ht="15.75" customHeight="1">
      <c r="A786" s="57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ht="15.75" customHeight="1">
      <c r="A787" s="57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ht="15.75" customHeight="1">
      <c r="A788" s="57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ht="15.75" customHeight="1">
      <c r="A789" s="57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ht="15.75" customHeight="1">
      <c r="A790" s="57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ht="15.75" customHeight="1">
      <c r="A791" s="57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ht="15.75" customHeight="1">
      <c r="A792" s="57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ht="15.75" customHeight="1">
      <c r="A793" s="57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ht="15.75" customHeight="1">
      <c r="A794" s="57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ht="15.75" customHeight="1">
      <c r="A795" s="57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ht="15.75" customHeight="1">
      <c r="A796" s="57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ht="15.75" customHeight="1">
      <c r="A797" s="57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ht="15.75" customHeight="1">
      <c r="A798" s="57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ht="15.75" customHeight="1">
      <c r="A799" s="57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ht="15.75" customHeight="1">
      <c r="A800" s="57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ht="15.75" customHeight="1">
      <c r="A801" s="57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ht="15.75" customHeight="1">
      <c r="A802" s="57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ht="15.75" customHeight="1">
      <c r="A803" s="57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ht="15.75" customHeight="1">
      <c r="A804" s="57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ht="15.75" customHeight="1">
      <c r="A805" s="57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ht="15.75" customHeight="1">
      <c r="A806" s="57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ht="15.75" customHeight="1">
      <c r="A807" s="57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ht="15.75" customHeight="1">
      <c r="A808" s="57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ht="15.75" customHeight="1">
      <c r="A809" s="57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ht="15.75" customHeight="1">
      <c r="A810" s="57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ht="15.75" customHeight="1">
      <c r="A811" s="57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ht="15.75" customHeight="1">
      <c r="A812" s="57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ht="15.75" customHeight="1">
      <c r="A813" s="57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ht="15.75" customHeight="1">
      <c r="A814" s="57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ht="15.75" customHeight="1">
      <c r="A815" s="57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ht="15.75" customHeight="1">
      <c r="A816" s="57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ht="15.75" customHeight="1">
      <c r="A817" s="57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ht="15.75" customHeight="1">
      <c r="A818" s="57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ht="15.75" customHeight="1">
      <c r="A819" s="57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ht="15.75" customHeight="1">
      <c r="A820" s="57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ht="15.75" customHeight="1">
      <c r="A821" s="57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ht="15.75" customHeight="1">
      <c r="A822" s="57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ht="15.75" customHeight="1">
      <c r="A823" s="57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ht="15.75" customHeight="1">
      <c r="A824" s="57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ht="15.75" customHeight="1">
      <c r="A825" s="57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ht="15.75" customHeight="1">
      <c r="A826" s="57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ht="15.75" customHeight="1">
      <c r="A827" s="57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ht="15.75" customHeight="1">
      <c r="A828" s="57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ht="15.75" customHeight="1">
      <c r="A829" s="57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ht="15.75" customHeight="1">
      <c r="A830" s="57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ht="15.75" customHeight="1">
      <c r="A831" s="57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ht="15.75" customHeight="1">
      <c r="A832" s="57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ht="15.75" customHeight="1">
      <c r="A833" s="57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ht="15.75" customHeight="1">
      <c r="A834" s="57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ht="15.75" customHeight="1">
      <c r="A835" s="57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ht="15.75" customHeight="1">
      <c r="A836" s="57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ht="15.75" customHeight="1">
      <c r="A837" s="57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ht="15.75" customHeight="1">
      <c r="A838" s="57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ht="15.75" customHeight="1">
      <c r="A839" s="57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ht="15.75" customHeight="1">
      <c r="A840" s="57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ht="15.75" customHeight="1">
      <c r="A841" s="57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ht="15.75" customHeight="1">
      <c r="A842" s="57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ht="15.75" customHeight="1">
      <c r="A843" s="57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ht="15.75" customHeight="1">
      <c r="A844" s="57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ht="15.75" customHeight="1">
      <c r="A845" s="57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ht="15.75" customHeight="1">
      <c r="A846" s="57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ht="15.75" customHeight="1">
      <c r="A847" s="57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ht="15.75" customHeight="1">
      <c r="A848" s="57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ht="15.75" customHeight="1">
      <c r="A849" s="57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ht="15.75" customHeight="1">
      <c r="A850" s="57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ht="15.75" customHeight="1">
      <c r="A851" s="57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ht="15.75" customHeight="1">
      <c r="A852" s="57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ht="15.75" customHeight="1">
      <c r="A853" s="57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ht="15.75" customHeight="1">
      <c r="A854" s="57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ht="15.75" customHeight="1">
      <c r="A855" s="57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ht="15.75" customHeight="1">
      <c r="A856" s="57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ht="15.75" customHeight="1">
      <c r="A857" s="57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ht="15.75" customHeight="1">
      <c r="A858" s="57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ht="15.75" customHeight="1">
      <c r="A859" s="57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ht="15.75" customHeight="1">
      <c r="A860" s="57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ht="15.75" customHeight="1">
      <c r="A861" s="57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ht="15.75" customHeight="1">
      <c r="A862" s="57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ht="15.75" customHeight="1">
      <c r="A863" s="57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ht="15.75" customHeight="1">
      <c r="A864" s="57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ht="15.75" customHeight="1">
      <c r="A865" s="57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ht="15.75" customHeight="1">
      <c r="A866" s="57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ht="15.75" customHeight="1">
      <c r="A867" s="57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ht="15.75" customHeight="1">
      <c r="A868" s="57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ht="15.75" customHeight="1">
      <c r="A869" s="57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ht="15.75" customHeight="1">
      <c r="A870" s="57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ht="15.75" customHeight="1">
      <c r="A871" s="57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ht="15.75" customHeight="1">
      <c r="A872" s="57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ht="15.75" customHeight="1">
      <c r="A873" s="57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ht="15.75" customHeight="1">
      <c r="A874" s="57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ht="15.75" customHeight="1">
      <c r="A875" s="57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ht="15.75" customHeight="1">
      <c r="A876" s="57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ht="15.75" customHeight="1">
      <c r="A877" s="57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ht="15.75" customHeight="1">
      <c r="A878" s="57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ht="15.75" customHeight="1">
      <c r="A879" s="57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ht="15.75" customHeight="1">
      <c r="A880" s="57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ht="15.75" customHeight="1">
      <c r="A881" s="57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ht="15.75" customHeight="1">
      <c r="A882" s="57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ht="15.75" customHeight="1">
      <c r="A883" s="57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ht="15.75" customHeight="1">
      <c r="A884" s="57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ht="15.75" customHeight="1">
      <c r="A885" s="57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ht="15.75" customHeight="1">
      <c r="A886" s="57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ht="15.75" customHeight="1">
      <c r="A887" s="57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ht="15.75" customHeight="1">
      <c r="A888" s="57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ht="15.75" customHeight="1">
      <c r="A889" s="57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ht="15.75" customHeight="1">
      <c r="A890" s="57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ht="15.75" customHeight="1">
      <c r="A891" s="57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ht="15.75" customHeight="1">
      <c r="A892" s="57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ht="15.75" customHeight="1">
      <c r="A893" s="57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ht="15.75" customHeight="1">
      <c r="A894" s="57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ht="15.75" customHeight="1">
      <c r="A895" s="57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ht="15.75" customHeight="1">
      <c r="A896" s="57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ht="15.75" customHeight="1">
      <c r="A897" s="57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ht="15.75" customHeight="1">
      <c r="A898" s="57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ht="15.75" customHeight="1">
      <c r="A899" s="57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ht="15.75" customHeight="1">
      <c r="A900" s="57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ht="15.75" customHeight="1">
      <c r="A901" s="57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ht="15.75" customHeight="1">
      <c r="A902" s="57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ht="15.75" customHeight="1">
      <c r="A903" s="57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ht="15.75" customHeight="1">
      <c r="A904" s="57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ht="15.75" customHeight="1">
      <c r="A905" s="57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ht="15.75" customHeight="1">
      <c r="A906" s="57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ht="15.75" customHeight="1">
      <c r="A907" s="57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ht="15.75" customHeight="1">
      <c r="A908" s="57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ht="15.75" customHeight="1">
      <c r="A909" s="57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ht="15.75" customHeight="1">
      <c r="A910" s="57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ht="15.75" customHeight="1">
      <c r="A911" s="57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ht="15.75" customHeight="1">
      <c r="A912" s="57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ht="15.75" customHeight="1">
      <c r="A913" s="57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ht="15.75" customHeight="1">
      <c r="A914" s="57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ht="15.75" customHeight="1">
      <c r="A915" s="57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ht="15.75" customHeight="1">
      <c r="A916" s="57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ht="15.75" customHeight="1">
      <c r="A917" s="57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ht="15.75" customHeight="1">
      <c r="A918" s="57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ht="15.75" customHeight="1">
      <c r="A919" s="57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ht="15.75" customHeight="1">
      <c r="A920" s="57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ht="15.75" customHeight="1">
      <c r="A921" s="57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ht="15.75" customHeight="1">
      <c r="A922" s="57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ht="15.75" customHeight="1">
      <c r="A923" s="57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ht="15.75" customHeight="1">
      <c r="A924" s="57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ht="15.75" customHeight="1">
      <c r="A925" s="57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ht="15.75" customHeight="1">
      <c r="A926" s="57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ht="15.75" customHeight="1">
      <c r="A927" s="57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ht="15.75" customHeight="1">
      <c r="A928" s="57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ht="15.75" customHeight="1">
      <c r="A929" s="57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ht="15.75" customHeight="1">
      <c r="A930" s="57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ht="15.75" customHeight="1">
      <c r="A931" s="57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ht="15.75" customHeight="1">
      <c r="A932" s="57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ht="15.75" customHeight="1">
      <c r="A933" s="57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ht="15.75" customHeight="1">
      <c r="A934" s="57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ht="15.75" customHeight="1">
      <c r="A935" s="57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ht="15.75" customHeight="1">
      <c r="A936" s="57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ht="15.75" customHeight="1">
      <c r="A937" s="57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ht="15.75" customHeight="1">
      <c r="A938" s="57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ht="15.75" customHeight="1">
      <c r="A939" s="57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ht="15.75" customHeight="1">
      <c r="A940" s="57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ht="15.75" customHeight="1">
      <c r="A941" s="57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ht="15.75" customHeight="1">
      <c r="A942" s="57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ht="15.75" customHeight="1">
      <c r="A943" s="57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ht="15.75" customHeight="1">
      <c r="A944" s="57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ht="15.75" customHeight="1">
      <c r="A945" s="57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ht="15.75" customHeight="1">
      <c r="A946" s="57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ht="15.75" customHeight="1">
      <c r="A947" s="57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ht="15.75" customHeight="1">
      <c r="A948" s="57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ht="15.75" customHeight="1">
      <c r="A949" s="57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ht="15.75" customHeight="1">
      <c r="A950" s="57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ht="15.75" customHeight="1">
      <c r="A951" s="57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ht="15.75" customHeight="1">
      <c r="A952" s="57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ht="15.75" customHeight="1">
      <c r="A953" s="57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ht="15.75" customHeight="1">
      <c r="A954" s="57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ht="15.75" customHeight="1">
      <c r="A955" s="57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ht="15.75" customHeight="1">
      <c r="A956" s="57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ht="15.75" customHeight="1">
      <c r="A957" s="57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ht="15.75" customHeight="1">
      <c r="A958" s="57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ht="15.75" customHeight="1">
      <c r="A959" s="57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ht="15.75" customHeight="1">
      <c r="A960" s="57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ht="15.75" customHeight="1">
      <c r="A961" s="57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ht="15.75" customHeight="1">
      <c r="A962" s="57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ht="15.75" customHeight="1">
      <c r="A963" s="57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ht="15.75" customHeight="1">
      <c r="A964" s="57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ht="15.75" customHeight="1">
      <c r="A965" s="57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ht="15.75" customHeight="1">
      <c r="A966" s="57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ht="15.75" customHeight="1">
      <c r="A967" s="57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ht="15.75" customHeight="1">
      <c r="A968" s="57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ht="15.75" customHeight="1">
      <c r="A969" s="57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ht="15.75" customHeight="1">
      <c r="A970" s="57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ht="15.75" customHeight="1">
      <c r="A971" s="57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ht="15.75" customHeight="1">
      <c r="A972" s="57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ht="15.75" customHeight="1">
      <c r="A973" s="57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ht="15.75" customHeight="1">
      <c r="A974" s="57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ht="15.75" customHeight="1">
      <c r="A975" s="57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ht="15.75" customHeight="1">
      <c r="A976" s="57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ht="15.75" customHeight="1">
      <c r="A977" s="57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ht="15.75" customHeight="1">
      <c r="A978" s="57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ht="15.75" customHeight="1">
      <c r="A979" s="57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ht="15.75" customHeight="1">
      <c r="A980" s="57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ht="15.75" customHeight="1">
      <c r="A981" s="57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ht="15.75" customHeight="1">
      <c r="A982" s="57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ht="15.75" customHeight="1">
      <c r="A983" s="57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ht="15.75" customHeight="1">
      <c r="A984" s="57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ht="15.75" customHeight="1">
      <c r="A985" s="57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ht="15.75" customHeight="1">
      <c r="A986" s="57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ht="15.75" customHeight="1">
      <c r="A987" s="57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ht="15.75" customHeight="1">
      <c r="A988" s="57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ht="15.75" customHeight="1">
      <c r="A989" s="57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ht="15.75" customHeight="1">
      <c r="A990" s="57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ht="15.75" customHeight="1">
      <c r="A991" s="57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ht="15.75" customHeight="1">
      <c r="A992" s="57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ht="15.75" customHeight="1">
      <c r="A993" s="57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ht="15.75" customHeight="1">
      <c r="A994" s="57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ht="15.75" customHeight="1">
      <c r="A995" s="57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ht="15.75" customHeight="1">
      <c r="A996" s="57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ht="15.75" customHeight="1">
      <c r="A997" s="57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ht="15.75" customHeight="1">
      <c r="A998" s="57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ht="15.75" customHeight="1">
      <c r="A999" s="57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  <row r="1000" spans="1:20" ht="15.75" customHeight="1">
      <c r="A1000" s="57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</row>
    <row r="1001" spans="1:20" ht="15" customHeight="1">
      <c r="A1001" s="57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</row>
  </sheetData>
  <mergeCells count="17">
    <mergeCell ref="B84:L84"/>
    <mergeCell ref="B85:L85"/>
    <mergeCell ref="B86:L86"/>
    <mergeCell ref="B87:L87"/>
    <mergeCell ref="B88:L88"/>
    <mergeCell ref="B83:L83"/>
    <mergeCell ref="B72:L72"/>
    <mergeCell ref="B77:L77"/>
    <mergeCell ref="B78:L78"/>
    <mergeCell ref="B79:L79"/>
    <mergeCell ref="B80:L80"/>
    <mergeCell ref="B81:L81"/>
    <mergeCell ref="B73:L73"/>
    <mergeCell ref="B74:L74"/>
    <mergeCell ref="B75:L75"/>
    <mergeCell ref="B76:L76"/>
    <mergeCell ref="B82:L82"/>
  </mergeCells>
  <pageMargins left="3.937007874015748E-2" right="3.937007874015748E-2" top="3.937007874015748E-2" bottom="3.937007874015748E-2" header="0" footer="0"/>
  <pageSetup scale="79" orientation="landscape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1001"/>
  <sheetViews>
    <sheetView topLeftCell="B1" zoomScale="78" workbookViewId="0">
      <selection activeCell="O8" sqref="O8"/>
    </sheetView>
  </sheetViews>
  <sheetFormatPr defaultColWidth="14.44140625" defaultRowHeight="15" customHeight="1"/>
  <cols>
    <col min="1" max="1" width="10.44140625" customWidth="1"/>
    <col min="2" max="2" width="42.6640625" customWidth="1"/>
    <col min="3" max="3" width="11.88671875" customWidth="1"/>
    <col min="4" max="7" width="11.44140625" customWidth="1"/>
    <col min="8" max="8" width="12.6640625" customWidth="1"/>
    <col min="9" max="9" width="12" customWidth="1"/>
    <col min="10" max="12" width="11.44140625" customWidth="1"/>
    <col min="13" max="13" width="12.33203125" customWidth="1"/>
    <col min="14" max="20" width="9.109375" customWidth="1"/>
  </cols>
  <sheetData>
    <row r="1" spans="1:20" ht="14.4">
      <c r="A1" s="57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4.4">
      <c r="A2" s="57" t="s">
        <v>138</v>
      </c>
      <c r="B2" s="45" t="s">
        <v>139</v>
      </c>
      <c r="C2" s="3" t="s">
        <v>142</v>
      </c>
      <c r="D2" s="3" t="s">
        <v>143</v>
      </c>
      <c r="E2" s="3" t="s">
        <v>144</v>
      </c>
      <c r="F2" s="3" t="s">
        <v>145</v>
      </c>
      <c r="G2" s="3" t="s">
        <v>146</v>
      </c>
      <c r="H2" s="3" t="s">
        <v>147</v>
      </c>
      <c r="I2" s="3" t="s">
        <v>148</v>
      </c>
      <c r="J2" s="3" t="s">
        <v>149</v>
      </c>
      <c r="K2" s="3" t="s">
        <v>150</v>
      </c>
      <c r="L2" s="69" t="s">
        <v>151</v>
      </c>
      <c r="M2" s="1"/>
      <c r="N2" s="1"/>
      <c r="O2" s="1"/>
      <c r="P2" s="1"/>
      <c r="Q2" s="1"/>
      <c r="R2" s="1"/>
      <c r="S2" s="1"/>
      <c r="T2" s="1"/>
    </row>
    <row r="3" spans="1:20" ht="14.4">
      <c r="A3" s="57"/>
      <c r="B3" s="45" t="s">
        <v>133</v>
      </c>
      <c r="C3" s="3"/>
      <c r="D3" s="3"/>
      <c r="E3" s="3"/>
      <c r="F3" s="3"/>
      <c r="G3" s="3"/>
      <c r="H3" s="3"/>
      <c r="I3" s="3"/>
      <c r="J3" s="3"/>
      <c r="K3" s="3"/>
      <c r="L3" s="69"/>
      <c r="M3" s="1"/>
      <c r="N3" s="1"/>
      <c r="O3" s="1"/>
      <c r="P3" s="1"/>
      <c r="Q3" s="1"/>
      <c r="R3" s="1"/>
      <c r="S3" s="1"/>
      <c r="T3" s="1"/>
    </row>
    <row r="4" spans="1:20" ht="42.75" customHeight="1">
      <c r="A4" s="57"/>
      <c r="B4" s="46" t="s">
        <v>2</v>
      </c>
      <c r="C4" s="45" t="s">
        <v>4</v>
      </c>
      <c r="D4" s="3"/>
      <c r="E4" s="3"/>
      <c r="F4" s="3"/>
      <c r="G4" s="4"/>
      <c r="H4" s="45" t="s">
        <v>5</v>
      </c>
      <c r="I4" s="3"/>
      <c r="J4" s="3"/>
      <c r="K4" s="3"/>
      <c r="L4" s="69"/>
      <c r="M4" s="1"/>
      <c r="N4" s="1"/>
      <c r="O4" s="1"/>
      <c r="P4" s="1"/>
      <c r="Q4" s="1"/>
      <c r="R4" s="1"/>
      <c r="S4" s="1"/>
      <c r="T4" s="1"/>
    </row>
    <row r="5" spans="1:20" ht="36.75" customHeight="1">
      <c r="A5" s="57"/>
      <c r="B5" s="8"/>
      <c r="C5" s="5" t="s">
        <v>152</v>
      </c>
      <c r="D5" s="7" t="s">
        <v>153</v>
      </c>
      <c r="E5" s="4" t="s">
        <v>154</v>
      </c>
      <c r="F5" s="9" t="s">
        <v>155</v>
      </c>
      <c r="G5" s="4" t="s">
        <v>156</v>
      </c>
      <c r="H5" s="5" t="s">
        <v>157</v>
      </c>
      <c r="I5" s="7" t="s">
        <v>158</v>
      </c>
      <c r="J5" s="4" t="s">
        <v>159</v>
      </c>
      <c r="K5" s="9" t="s">
        <v>160</v>
      </c>
      <c r="L5" s="69" t="s">
        <v>161</v>
      </c>
      <c r="M5" s="1"/>
      <c r="N5" s="1"/>
      <c r="O5" s="1"/>
      <c r="P5" s="1"/>
      <c r="Q5" s="1"/>
      <c r="R5" s="1"/>
      <c r="S5" s="1"/>
      <c r="T5" s="1"/>
    </row>
    <row r="6" spans="1:20" ht="14.4">
      <c r="A6" s="57"/>
      <c r="B6" s="8"/>
      <c r="C6" s="10"/>
      <c r="D6" s="38" t="s">
        <v>6</v>
      </c>
      <c r="E6" s="38" t="s">
        <v>115</v>
      </c>
      <c r="F6" s="39" t="s">
        <v>6</v>
      </c>
      <c r="G6" s="39" t="s">
        <v>115</v>
      </c>
      <c r="H6" s="10"/>
      <c r="I6" s="38" t="s">
        <v>6</v>
      </c>
      <c r="J6" s="38" t="s">
        <v>115</v>
      </c>
      <c r="K6" s="40" t="s">
        <v>6</v>
      </c>
      <c r="L6" s="93" t="s">
        <v>115</v>
      </c>
      <c r="M6" s="1"/>
      <c r="N6" s="1"/>
      <c r="O6" s="1"/>
      <c r="P6" s="1"/>
      <c r="Q6" s="1"/>
      <c r="R6" s="1"/>
      <c r="S6" s="1"/>
      <c r="T6" s="1"/>
    </row>
    <row r="7" spans="1:20" ht="14.4">
      <c r="A7" s="57"/>
      <c r="B7" s="10"/>
      <c r="C7" s="38">
        <v>7</v>
      </c>
      <c r="D7" s="38">
        <v>8</v>
      </c>
      <c r="E7" s="38">
        <v>9</v>
      </c>
      <c r="F7" s="38">
        <v>10</v>
      </c>
      <c r="G7" s="38">
        <v>11</v>
      </c>
      <c r="H7" s="38">
        <v>12</v>
      </c>
      <c r="I7" s="38">
        <v>13</v>
      </c>
      <c r="J7" s="38">
        <v>14</v>
      </c>
      <c r="K7" s="38">
        <v>15</v>
      </c>
      <c r="L7" s="95">
        <v>16</v>
      </c>
      <c r="M7" s="1"/>
      <c r="N7" s="1"/>
      <c r="O7" s="1"/>
      <c r="P7" s="1"/>
      <c r="Q7" s="1"/>
      <c r="R7" s="1"/>
      <c r="S7" s="1"/>
      <c r="T7" s="1"/>
    </row>
    <row r="8" spans="1:20" ht="14.4">
      <c r="A8" s="57"/>
      <c r="B8" s="34" t="s">
        <v>87</v>
      </c>
      <c r="C8" s="3"/>
      <c r="D8" s="3"/>
      <c r="E8" s="3"/>
      <c r="F8" s="3"/>
      <c r="G8" s="3"/>
      <c r="H8" s="3"/>
      <c r="I8" s="3"/>
      <c r="J8" s="3"/>
      <c r="K8" s="3"/>
      <c r="L8" s="69"/>
      <c r="M8" s="1"/>
      <c r="N8" s="1"/>
      <c r="O8" s="1"/>
      <c r="P8" s="1"/>
      <c r="Q8" s="1"/>
      <c r="R8" s="1"/>
      <c r="S8" s="1"/>
      <c r="T8" s="1"/>
    </row>
    <row r="9" spans="1:20" ht="14.4">
      <c r="A9" s="57"/>
      <c r="B9" s="34" t="s">
        <v>88</v>
      </c>
      <c r="C9" s="3"/>
      <c r="D9" s="3"/>
      <c r="E9" s="3"/>
      <c r="F9" s="3"/>
      <c r="G9" s="3"/>
      <c r="H9" s="3"/>
      <c r="I9" s="3"/>
      <c r="J9" s="3"/>
      <c r="K9" s="3"/>
      <c r="L9" s="69"/>
      <c r="M9" s="1"/>
      <c r="N9" s="25"/>
      <c r="O9" s="1"/>
      <c r="P9" s="25"/>
      <c r="Q9" s="1"/>
      <c r="R9" s="1"/>
      <c r="S9" s="1"/>
      <c r="T9" s="1"/>
    </row>
    <row r="10" spans="1:20" ht="14.4">
      <c r="A10" s="57"/>
      <c r="B10" s="15" t="s">
        <v>9</v>
      </c>
      <c r="C10" s="30">
        <v>543093</v>
      </c>
      <c r="D10" s="30">
        <v>8704</v>
      </c>
      <c r="E10" s="30">
        <v>1211970</v>
      </c>
      <c r="F10" s="30">
        <v>389.53500000000003</v>
      </c>
      <c r="G10" s="30">
        <v>33741.882804500005</v>
      </c>
      <c r="H10" s="30">
        <v>63291645</v>
      </c>
      <c r="I10" s="30">
        <v>27643906</v>
      </c>
      <c r="J10" s="30">
        <v>16392607</v>
      </c>
      <c r="K10" s="30">
        <v>1248189.2551899999</v>
      </c>
      <c r="L10" s="84">
        <v>252453.14628310001</v>
      </c>
      <c r="M10" s="1"/>
      <c r="N10" s="25"/>
      <c r="O10" s="1"/>
      <c r="P10" s="25"/>
      <c r="Q10" s="1"/>
      <c r="R10" s="1"/>
      <c r="S10" s="1"/>
      <c r="T10" s="1"/>
    </row>
    <row r="11" spans="1:20" ht="14.4">
      <c r="A11" s="57"/>
      <c r="B11" s="15" t="s">
        <v>10</v>
      </c>
      <c r="C11" s="30">
        <v>168609</v>
      </c>
      <c r="D11" s="30">
        <v>11939</v>
      </c>
      <c r="E11" s="30">
        <v>403847</v>
      </c>
      <c r="F11" s="30">
        <v>692.61428219999993</v>
      </c>
      <c r="G11" s="30">
        <v>9743.7841740000003</v>
      </c>
      <c r="H11" s="30">
        <v>40492994</v>
      </c>
      <c r="I11" s="30">
        <v>19264181</v>
      </c>
      <c r="J11" s="30">
        <v>10233198</v>
      </c>
      <c r="K11" s="30">
        <v>727818.02408399992</v>
      </c>
      <c r="L11" s="84">
        <v>135830.21264529999</v>
      </c>
      <c r="M11" s="18"/>
      <c r="N11" s="25"/>
      <c r="O11" s="18"/>
      <c r="P11" s="25"/>
      <c r="Q11" s="18"/>
      <c r="R11" s="18"/>
      <c r="S11" s="18"/>
      <c r="T11" s="18"/>
    </row>
    <row r="12" spans="1:20" ht="14.4">
      <c r="A12" s="59"/>
      <c r="B12" s="15" t="s">
        <v>11</v>
      </c>
      <c r="C12" s="30">
        <v>9671</v>
      </c>
      <c r="D12" s="30">
        <v>89</v>
      </c>
      <c r="E12" s="30">
        <v>5197</v>
      </c>
      <c r="F12" s="30">
        <v>4.4539999999999997</v>
      </c>
      <c r="G12" s="30">
        <v>159.56528</v>
      </c>
      <c r="H12" s="30">
        <v>9027748</v>
      </c>
      <c r="I12" s="30">
        <v>7213453</v>
      </c>
      <c r="J12" s="30">
        <v>4760388</v>
      </c>
      <c r="K12" s="30">
        <v>295135.61590019998</v>
      </c>
      <c r="L12" s="84">
        <v>62440.323969999998</v>
      </c>
      <c r="M12" s="1"/>
      <c r="N12" s="25"/>
      <c r="O12" s="1"/>
      <c r="P12" s="25"/>
      <c r="Q12" s="1"/>
      <c r="R12" s="1"/>
      <c r="S12" s="1"/>
      <c r="T12" s="1"/>
    </row>
    <row r="13" spans="1:20" ht="14.4">
      <c r="A13" s="57"/>
      <c r="B13" s="15" t="s">
        <v>12</v>
      </c>
      <c r="C13" s="30">
        <v>735570</v>
      </c>
      <c r="D13" s="30">
        <v>51820</v>
      </c>
      <c r="E13" s="30">
        <v>968642</v>
      </c>
      <c r="F13" s="30">
        <v>2369.6408927000002</v>
      </c>
      <c r="G13" s="30">
        <v>24125.068804099999</v>
      </c>
      <c r="H13" s="30">
        <v>38814447</v>
      </c>
      <c r="I13" s="30">
        <v>30943747</v>
      </c>
      <c r="J13" s="30">
        <v>14715844</v>
      </c>
      <c r="K13" s="30">
        <v>1340434.3322922001</v>
      </c>
      <c r="L13" s="84">
        <v>230150.28244939999</v>
      </c>
      <c r="M13" s="1"/>
      <c r="N13" s="25"/>
      <c r="O13" s="1"/>
      <c r="P13" s="25"/>
      <c r="Q13" s="1"/>
      <c r="R13" s="1"/>
      <c r="S13" s="1"/>
      <c r="T13" s="1"/>
    </row>
    <row r="14" spans="1:20" ht="14.4">
      <c r="A14" s="57"/>
      <c r="B14" s="15" t="s">
        <v>13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25937789</v>
      </c>
      <c r="I14" s="30">
        <v>10991472</v>
      </c>
      <c r="J14" s="30">
        <v>5957292</v>
      </c>
      <c r="K14" s="30">
        <v>490838.67025000002</v>
      </c>
      <c r="L14" s="84">
        <v>93521.522230000002</v>
      </c>
      <c r="M14" s="1"/>
      <c r="N14" s="25"/>
      <c r="O14" s="1"/>
      <c r="P14" s="25"/>
      <c r="Q14" s="1"/>
      <c r="R14" s="1"/>
      <c r="S14" s="1"/>
      <c r="T14" s="1"/>
    </row>
    <row r="15" spans="1:20" ht="14.4">
      <c r="A15" s="57"/>
      <c r="B15" s="15" t="s">
        <v>15</v>
      </c>
      <c r="C15" s="30">
        <v>105257</v>
      </c>
      <c r="D15" s="30">
        <v>3172</v>
      </c>
      <c r="E15" s="30">
        <v>174097</v>
      </c>
      <c r="F15" s="30">
        <v>195.82234</v>
      </c>
      <c r="G15" s="30">
        <v>4367.6206099999999</v>
      </c>
      <c r="H15" s="30">
        <v>23447077</v>
      </c>
      <c r="I15" s="30">
        <v>21630662</v>
      </c>
      <c r="J15" s="30">
        <v>11193304</v>
      </c>
      <c r="K15" s="30">
        <v>962577.02437449992</v>
      </c>
      <c r="L15" s="84">
        <v>159854.16784790001</v>
      </c>
      <c r="M15" s="1"/>
      <c r="N15" s="25"/>
      <c r="O15" s="1"/>
      <c r="P15" s="25"/>
      <c r="Q15" s="1"/>
      <c r="R15" s="1"/>
      <c r="S15" s="1"/>
      <c r="T15" s="1"/>
    </row>
    <row r="16" spans="1:20" ht="14.4">
      <c r="A16" s="57"/>
      <c r="B16" s="15" t="s">
        <v>16</v>
      </c>
      <c r="C16" s="30">
        <v>60740</v>
      </c>
      <c r="D16" s="30">
        <v>576</v>
      </c>
      <c r="E16" s="30">
        <v>78058</v>
      </c>
      <c r="F16" s="30">
        <v>25.006</v>
      </c>
      <c r="G16" s="30">
        <v>1543.9880700000001</v>
      </c>
      <c r="H16" s="30">
        <v>18835561</v>
      </c>
      <c r="I16" s="30">
        <v>13589417</v>
      </c>
      <c r="J16" s="30">
        <v>5457424</v>
      </c>
      <c r="K16" s="30">
        <v>564984.23899999994</v>
      </c>
      <c r="L16" s="84">
        <v>82701.76728</v>
      </c>
      <c r="M16" s="1"/>
      <c r="N16" s="25"/>
      <c r="O16" s="1"/>
      <c r="P16" s="25"/>
      <c r="Q16" s="1"/>
      <c r="R16" s="1"/>
      <c r="S16" s="1"/>
      <c r="T16" s="1"/>
    </row>
    <row r="17" spans="1:20" ht="14.4">
      <c r="A17" s="57"/>
      <c r="B17" s="15" t="s">
        <v>18</v>
      </c>
      <c r="C17" s="30">
        <v>0</v>
      </c>
      <c r="D17" s="30">
        <v>0</v>
      </c>
      <c r="E17" s="30">
        <v>0</v>
      </c>
      <c r="F17" s="30">
        <v>0</v>
      </c>
      <c r="G17" s="30">
        <v>0</v>
      </c>
      <c r="H17" s="30">
        <v>3081119</v>
      </c>
      <c r="I17" s="30">
        <v>1900827</v>
      </c>
      <c r="J17" s="30">
        <v>953759</v>
      </c>
      <c r="K17" s="30">
        <v>81541.123999999996</v>
      </c>
      <c r="L17" s="84">
        <v>15984.3507887</v>
      </c>
      <c r="M17" s="1"/>
      <c r="N17" s="25"/>
      <c r="O17" s="1"/>
      <c r="P17" s="25"/>
      <c r="Q17" s="1"/>
      <c r="R17" s="1"/>
      <c r="S17" s="1"/>
      <c r="T17" s="1"/>
    </row>
    <row r="18" spans="1:20" ht="14.4">
      <c r="A18" s="57"/>
      <c r="B18" s="61" t="s">
        <v>19</v>
      </c>
      <c r="C18" s="62">
        <v>363873</v>
      </c>
      <c r="D18" s="62">
        <v>3871</v>
      </c>
      <c r="E18" s="62">
        <v>579244</v>
      </c>
      <c r="F18" s="62">
        <v>116.9171865</v>
      </c>
      <c r="G18" s="62">
        <v>13755.438972399999</v>
      </c>
      <c r="H18" s="62">
        <v>43402879</v>
      </c>
      <c r="I18" s="62">
        <v>38699163</v>
      </c>
      <c r="J18" s="62">
        <v>15429855</v>
      </c>
      <c r="K18" s="62">
        <v>1603458.5140201</v>
      </c>
      <c r="L18" s="97">
        <v>268946.53835619998</v>
      </c>
      <c r="M18" s="1"/>
      <c r="N18" s="25"/>
      <c r="O18" s="1"/>
      <c r="P18" s="25"/>
      <c r="Q18" s="1"/>
      <c r="R18" s="1"/>
      <c r="S18" s="1"/>
      <c r="T18" s="1"/>
    </row>
    <row r="19" spans="1:20" ht="14.4">
      <c r="A19" s="57"/>
      <c r="B19" s="15" t="s">
        <v>21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9715947</v>
      </c>
      <c r="I19" s="30">
        <v>6364617</v>
      </c>
      <c r="J19" s="30">
        <v>3562048</v>
      </c>
      <c r="K19" s="30">
        <v>271308.94733</v>
      </c>
      <c r="L19" s="84">
        <v>54775.976269999999</v>
      </c>
      <c r="M19" s="1"/>
      <c r="N19" s="25"/>
      <c r="O19" s="1"/>
      <c r="P19" s="25"/>
      <c r="Q19" s="1"/>
      <c r="R19" s="1"/>
      <c r="S19" s="1"/>
      <c r="T19" s="1"/>
    </row>
    <row r="20" spans="1:20" ht="14.4">
      <c r="A20" s="57"/>
      <c r="B20" s="15" t="s">
        <v>22</v>
      </c>
      <c r="C20" s="30">
        <v>460728</v>
      </c>
      <c r="D20" s="30">
        <v>11612</v>
      </c>
      <c r="E20" s="30">
        <v>847582</v>
      </c>
      <c r="F20" s="30">
        <v>569.60374939999997</v>
      </c>
      <c r="G20" s="30">
        <v>22442.291647499998</v>
      </c>
      <c r="H20" s="30">
        <v>43607630</v>
      </c>
      <c r="I20" s="30">
        <v>46613412</v>
      </c>
      <c r="J20" s="30">
        <v>26248201</v>
      </c>
      <c r="K20" s="30">
        <v>1430874.4685022</v>
      </c>
      <c r="L20" s="84">
        <v>412142.14533690002</v>
      </c>
      <c r="M20" s="1"/>
      <c r="N20" s="25"/>
      <c r="O20" s="1"/>
      <c r="P20" s="25"/>
      <c r="Q20" s="1"/>
      <c r="R20" s="1"/>
      <c r="S20" s="1"/>
      <c r="T20" s="1"/>
    </row>
    <row r="21" spans="1:20" ht="15.75" customHeight="1">
      <c r="A21" s="57"/>
      <c r="B21" s="15" t="s">
        <v>25</v>
      </c>
      <c r="C21" s="30">
        <v>11490041</v>
      </c>
      <c r="D21" s="30">
        <v>92486</v>
      </c>
      <c r="E21" s="30">
        <v>33745890</v>
      </c>
      <c r="F21" s="30">
        <v>3569.4504999999999</v>
      </c>
      <c r="G21" s="30">
        <v>1213406.6534899999</v>
      </c>
      <c r="H21" s="30">
        <v>294528525</v>
      </c>
      <c r="I21" s="30">
        <v>192388076</v>
      </c>
      <c r="J21" s="30">
        <v>112916097</v>
      </c>
      <c r="K21" s="30">
        <v>9625769.0744770989</v>
      </c>
      <c r="L21" s="84">
        <v>1840951.1345599999</v>
      </c>
      <c r="M21" s="1"/>
      <c r="N21" s="25"/>
      <c r="O21" s="1"/>
      <c r="P21" s="25"/>
      <c r="Q21" s="1"/>
      <c r="R21" s="1"/>
      <c r="S21" s="1"/>
      <c r="T21" s="1"/>
    </row>
    <row r="22" spans="1:20" ht="15.75" customHeight="1">
      <c r="A22" s="57"/>
      <c r="B22" s="21" t="s">
        <v>89</v>
      </c>
      <c r="C22" s="16"/>
      <c r="D22" s="16"/>
      <c r="E22" s="16"/>
      <c r="F22" s="16"/>
      <c r="G22" s="16"/>
      <c r="H22" s="16"/>
      <c r="I22" s="16"/>
      <c r="J22" s="16"/>
      <c r="K22" s="16"/>
      <c r="L22" s="48"/>
      <c r="M22" s="1"/>
      <c r="N22" s="25"/>
      <c r="O22" s="1"/>
      <c r="P22" s="25"/>
      <c r="Q22" s="1"/>
      <c r="R22" s="1"/>
      <c r="S22" s="1"/>
      <c r="T22" s="1"/>
    </row>
    <row r="23" spans="1:20" ht="15.75" customHeight="1">
      <c r="A23" s="57"/>
      <c r="B23" s="15" t="s">
        <v>26</v>
      </c>
      <c r="C23" s="30">
        <v>6872099</v>
      </c>
      <c r="D23" s="30">
        <v>34435</v>
      </c>
      <c r="E23" s="30">
        <v>14795615</v>
      </c>
      <c r="F23" s="30">
        <v>1722.2100662</v>
      </c>
      <c r="G23" s="30">
        <v>519772.87807999999</v>
      </c>
      <c r="H23" s="30">
        <v>23143406</v>
      </c>
      <c r="I23" s="30">
        <v>22912024</v>
      </c>
      <c r="J23" s="30">
        <v>22237195</v>
      </c>
      <c r="K23" s="30">
        <v>1319532.0453013999</v>
      </c>
      <c r="L23" s="84">
        <v>445692.13147779985</v>
      </c>
      <c r="M23" s="1"/>
      <c r="N23" s="25"/>
      <c r="O23" s="1"/>
      <c r="P23" s="25"/>
      <c r="Q23" s="1"/>
      <c r="R23" s="1"/>
      <c r="S23" s="1"/>
      <c r="T23" s="1"/>
    </row>
    <row r="24" spans="1:20" ht="15.75" customHeight="1">
      <c r="A24" s="57"/>
      <c r="B24" s="15" t="s">
        <v>27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4325881</v>
      </c>
      <c r="I24" s="30">
        <v>2582941</v>
      </c>
      <c r="J24" s="30">
        <v>1138751</v>
      </c>
      <c r="K24" s="30">
        <v>108066.75537</v>
      </c>
      <c r="L24" s="84">
        <v>21734.138987099999</v>
      </c>
      <c r="M24" s="1"/>
      <c r="N24" s="25"/>
      <c r="O24" s="1"/>
      <c r="P24" s="25"/>
      <c r="Q24" s="1"/>
      <c r="R24" s="1"/>
      <c r="S24" s="1"/>
      <c r="T24" s="1"/>
    </row>
    <row r="25" spans="1:20" ht="15.75" customHeight="1">
      <c r="A25" s="57"/>
      <c r="B25" s="15" t="s">
        <v>28</v>
      </c>
      <c r="C25" s="30">
        <v>0</v>
      </c>
      <c r="D25" s="30">
        <v>0</v>
      </c>
      <c r="E25" s="30">
        <v>0</v>
      </c>
      <c r="F25" s="30">
        <v>0</v>
      </c>
      <c r="G25" s="30">
        <v>0</v>
      </c>
      <c r="H25" s="30">
        <v>771240</v>
      </c>
      <c r="I25" s="30">
        <v>493978</v>
      </c>
      <c r="J25" s="30">
        <v>310622</v>
      </c>
      <c r="K25" s="30">
        <v>21415.2495313</v>
      </c>
      <c r="L25" s="84">
        <v>4786.0878700000003</v>
      </c>
      <c r="M25" s="1"/>
      <c r="N25" s="25"/>
      <c r="O25" s="1"/>
      <c r="P25" s="25"/>
      <c r="Q25" s="1"/>
      <c r="R25" s="1"/>
      <c r="S25" s="1"/>
      <c r="T25" s="1"/>
    </row>
    <row r="26" spans="1:20" ht="15.75" customHeight="1">
      <c r="A26" s="57"/>
      <c r="B26" s="15" t="s">
        <v>29</v>
      </c>
      <c r="C26" s="30">
        <v>4409</v>
      </c>
      <c r="D26" s="30">
        <v>24</v>
      </c>
      <c r="E26" s="30">
        <v>3532</v>
      </c>
      <c r="F26" s="30">
        <v>0.8</v>
      </c>
      <c r="G26" s="30">
        <v>71.8025801</v>
      </c>
      <c r="H26" s="30">
        <v>2244067</v>
      </c>
      <c r="I26" s="30">
        <v>2439964</v>
      </c>
      <c r="J26" s="30">
        <v>1247506</v>
      </c>
      <c r="K26" s="30">
        <v>114830.79473569999</v>
      </c>
      <c r="L26" s="84">
        <v>19065.936591199999</v>
      </c>
      <c r="M26" s="1"/>
      <c r="N26" s="25"/>
      <c r="O26" s="1"/>
      <c r="P26" s="25"/>
      <c r="Q26" s="1"/>
      <c r="R26" s="1"/>
      <c r="S26" s="1"/>
      <c r="T26" s="1"/>
    </row>
    <row r="27" spans="1:20" ht="15.75" customHeight="1">
      <c r="A27" s="57"/>
      <c r="B27" s="15" t="s">
        <v>30</v>
      </c>
      <c r="C27" s="30">
        <v>5806</v>
      </c>
      <c r="D27" s="30">
        <v>353</v>
      </c>
      <c r="E27" s="30">
        <v>16397</v>
      </c>
      <c r="F27" s="30">
        <v>21.502980000000001</v>
      </c>
      <c r="G27" s="30">
        <v>418.83539999999999</v>
      </c>
      <c r="H27" s="30">
        <v>785309</v>
      </c>
      <c r="I27" s="30">
        <v>399173</v>
      </c>
      <c r="J27" s="30">
        <v>447486</v>
      </c>
      <c r="K27" s="30">
        <v>22785.79277</v>
      </c>
      <c r="L27" s="84">
        <v>10717.00763</v>
      </c>
      <c r="M27" s="1"/>
      <c r="N27" s="25"/>
      <c r="O27" s="1"/>
      <c r="P27" s="25"/>
      <c r="Q27" s="1"/>
      <c r="R27" s="1"/>
      <c r="S27" s="1"/>
      <c r="T27" s="1"/>
    </row>
    <row r="28" spans="1:20" ht="15.75" customHeight="1">
      <c r="A28" s="57"/>
      <c r="B28" s="15" t="s">
        <v>31</v>
      </c>
      <c r="C28" s="30">
        <v>5972</v>
      </c>
      <c r="D28" s="30">
        <v>627</v>
      </c>
      <c r="E28" s="30">
        <v>20032</v>
      </c>
      <c r="F28" s="30">
        <v>9.5489997999999989</v>
      </c>
      <c r="G28" s="30">
        <v>411.36320420000004</v>
      </c>
      <c r="H28" s="30">
        <v>523498</v>
      </c>
      <c r="I28" s="30">
        <v>531509</v>
      </c>
      <c r="J28" s="30">
        <v>293030</v>
      </c>
      <c r="K28" s="30">
        <v>18272.071053199998</v>
      </c>
      <c r="L28" s="84">
        <v>4461.0834935000003</v>
      </c>
      <c r="M28" s="1"/>
      <c r="N28" s="25"/>
      <c r="O28" s="1"/>
      <c r="P28" s="25"/>
      <c r="Q28" s="1"/>
      <c r="R28" s="1"/>
      <c r="S28" s="1"/>
      <c r="T28" s="1"/>
    </row>
    <row r="29" spans="1:20" ht="15.75" customHeight="1">
      <c r="A29" s="57"/>
      <c r="B29" s="15" t="s">
        <v>32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8343549</v>
      </c>
      <c r="I29" s="30">
        <v>8253718</v>
      </c>
      <c r="J29" s="30">
        <v>6298922</v>
      </c>
      <c r="K29" s="30">
        <v>396124.76114999998</v>
      </c>
      <c r="L29" s="84">
        <v>105693.76274999999</v>
      </c>
      <c r="M29" s="1"/>
      <c r="N29" s="25"/>
      <c r="O29" s="1"/>
      <c r="P29" s="25"/>
      <c r="Q29" s="1"/>
      <c r="R29" s="1"/>
      <c r="S29" s="1"/>
      <c r="T29" s="1"/>
    </row>
    <row r="30" spans="1:20" ht="15.75" customHeight="1">
      <c r="A30" s="57"/>
      <c r="B30" s="15" t="s">
        <v>33</v>
      </c>
      <c r="C30" s="30">
        <v>15308843</v>
      </c>
      <c r="D30" s="30">
        <v>131014</v>
      </c>
      <c r="E30" s="30">
        <v>50262404</v>
      </c>
      <c r="F30" s="30">
        <v>8165.16554</v>
      </c>
      <c r="G30" s="30">
        <v>1964923.5907699999</v>
      </c>
      <c r="H30" s="30">
        <v>35499961</v>
      </c>
      <c r="I30" s="30">
        <v>37009305</v>
      </c>
      <c r="J30" s="30">
        <v>44887441</v>
      </c>
      <c r="K30" s="30">
        <v>2082163.26972</v>
      </c>
      <c r="L30" s="84">
        <v>898608.28382000001</v>
      </c>
      <c r="M30" s="1"/>
      <c r="N30" s="25"/>
      <c r="O30" s="1"/>
      <c r="P30" s="25"/>
      <c r="Q30" s="1"/>
      <c r="R30" s="1"/>
      <c r="S30" s="1"/>
      <c r="T30" s="1"/>
    </row>
    <row r="31" spans="1:20" ht="15.75" customHeight="1">
      <c r="A31" s="57"/>
      <c r="B31" s="15" t="s">
        <v>34</v>
      </c>
      <c r="C31" s="30">
        <v>9911510</v>
      </c>
      <c r="D31" s="30">
        <v>33107</v>
      </c>
      <c r="E31" s="30">
        <v>28790677</v>
      </c>
      <c r="F31" s="30">
        <v>1448.68418</v>
      </c>
      <c r="G31" s="30">
        <v>930995.88606000005</v>
      </c>
      <c r="H31" s="30">
        <v>45379093</v>
      </c>
      <c r="I31" s="30">
        <v>26621824</v>
      </c>
      <c r="J31" s="30">
        <v>30817484</v>
      </c>
      <c r="K31" s="30">
        <v>1545417.4204500001</v>
      </c>
      <c r="L31" s="84">
        <v>649477.91000999999</v>
      </c>
      <c r="M31" s="1"/>
      <c r="N31" s="25"/>
      <c r="O31" s="1"/>
      <c r="P31" s="25"/>
      <c r="Q31" s="1"/>
      <c r="R31" s="1"/>
      <c r="S31" s="1"/>
      <c r="T31" s="1"/>
    </row>
    <row r="32" spans="1:20" ht="15.75" customHeight="1">
      <c r="A32" s="57"/>
      <c r="B32" s="15" t="s">
        <v>24</v>
      </c>
      <c r="C32" s="30">
        <v>36870</v>
      </c>
      <c r="D32" s="30">
        <v>402</v>
      </c>
      <c r="E32" s="30">
        <v>112143</v>
      </c>
      <c r="F32" s="30">
        <v>20.884247999999999</v>
      </c>
      <c r="G32" s="30">
        <v>3014.7770973001175</v>
      </c>
      <c r="H32" s="30">
        <v>13063436</v>
      </c>
      <c r="I32" s="30">
        <v>7553083</v>
      </c>
      <c r="J32" s="30">
        <v>4924778</v>
      </c>
      <c r="K32" s="30">
        <v>364522.92762259999</v>
      </c>
      <c r="L32" s="84">
        <v>81608.153944200021</v>
      </c>
      <c r="M32" s="1"/>
      <c r="N32" s="25"/>
      <c r="O32" s="1"/>
      <c r="P32" s="25"/>
      <c r="Q32" s="1"/>
      <c r="R32" s="1"/>
      <c r="S32" s="1"/>
      <c r="T32" s="1"/>
    </row>
    <row r="33" spans="1:20" ht="15.75" customHeight="1">
      <c r="A33" s="57"/>
      <c r="B33" s="15" t="s">
        <v>35</v>
      </c>
      <c r="C33" s="30">
        <v>56799</v>
      </c>
      <c r="D33" s="30">
        <v>206</v>
      </c>
      <c r="E33" s="30">
        <v>277701</v>
      </c>
      <c r="F33" s="30">
        <v>3.7480000000000002</v>
      </c>
      <c r="G33" s="30">
        <v>8088.4869562000003</v>
      </c>
      <c r="H33" s="30">
        <v>2666051</v>
      </c>
      <c r="I33" s="30">
        <v>2557183</v>
      </c>
      <c r="J33" s="30">
        <v>1856743</v>
      </c>
      <c r="K33" s="30">
        <v>100959.91772</v>
      </c>
      <c r="L33" s="84">
        <v>27096.769895900001</v>
      </c>
      <c r="M33" s="1"/>
      <c r="N33" s="25"/>
      <c r="O33" s="1"/>
      <c r="P33" s="25"/>
      <c r="Q33" s="1"/>
      <c r="R33" s="1"/>
      <c r="S33" s="1"/>
      <c r="T33" s="1"/>
    </row>
    <row r="34" spans="1:20" ht="15.75" customHeight="1">
      <c r="A34" s="57"/>
      <c r="B34" s="15" t="s">
        <v>36</v>
      </c>
      <c r="C34" s="30">
        <v>1504599</v>
      </c>
      <c r="D34" s="30">
        <v>15963</v>
      </c>
      <c r="E34" s="30">
        <v>3931094</v>
      </c>
      <c r="F34" s="30">
        <v>833.55525999999998</v>
      </c>
      <c r="G34" s="30">
        <v>315680.95593</v>
      </c>
      <c r="H34" s="30">
        <v>6370753</v>
      </c>
      <c r="I34" s="30">
        <v>4165695</v>
      </c>
      <c r="J34" s="30">
        <v>2879589</v>
      </c>
      <c r="K34" s="30">
        <v>187410.30382840001</v>
      </c>
      <c r="L34" s="84">
        <v>56988.067230000001</v>
      </c>
      <c r="M34" s="1"/>
      <c r="N34" s="25"/>
      <c r="O34" s="1"/>
      <c r="P34" s="25"/>
      <c r="Q34" s="1"/>
      <c r="R34" s="1"/>
      <c r="S34" s="1"/>
      <c r="T34" s="1"/>
    </row>
    <row r="35" spans="1:20" ht="15.75" customHeight="1">
      <c r="A35" s="57"/>
      <c r="B35" s="15" t="s">
        <v>37</v>
      </c>
      <c r="C35" s="30">
        <v>82291</v>
      </c>
      <c r="D35" s="30">
        <v>6175</v>
      </c>
      <c r="E35" s="30">
        <v>307633</v>
      </c>
      <c r="F35" s="30">
        <v>248.45099999999999</v>
      </c>
      <c r="G35" s="30">
        <v>11298.722589999999</v>
      </c>
      <c r="H35" s="30">
        <v>3715610</v>
      </c>
      <c r="I35" s="30">
        <v>5993058</v>
      </c>
      <c r="J35" s="30">
        <v>3797960</v>
      </c>
      <c r="K35" s="30">
        <v>312296.14237000002</v>
      </c>
      <c r="L35" s="84">
        <v>35876.865412300001</v>
      </c>
      <c r="M35" s="1"/>
      <c r="N35" s="25"/>
      <c r="O35" s="1"/>
      <c r="P35" s="25"/>
      <c r="Q35" s="1"/>
      <c r="R35" s="1"/>
      <c r="S35" s="1"/>
      <c r="T35" s="1"/>
    </row>
    <row r="36" spans="1:20" ht="15.75" customHeight="1">
      <c r="A36" s="57"/>
      <c r="B36" s="15" t="s">
        <v>38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5096479</v>
      </c>
      <c r="I36" s="30">
        <v>4407695</v>
      </c>
      <c r="J36" s="30">
        <v>3157372</v>
      </c>
      <c r="K36" s="30">
        <v>182748.10404000001</v>
      </c>
      <c r="L36" s="84">
        <v>39866.05128</v>
      </c>
      <c r="M36" s="1"/>
      <c r="N36" s="25"/>
      <c r="O36" s="1"/>
      <c r="P36" s="25"/>
      <c r="Q36" s="1"/>
      <c r="R36" s="1"/>
      <c r="S36" s="1"/>
      <c r="T36" s="1"/>
    </row>
    <row r="37" spans="1:20" ht="15.75" customHeight="1">
      <c r="A37" s="57"/>
      <c r="B37" s="15" t="s">
        <v>39</v>
      </c>
      <c r="C37" s="30">
        <v>2641</v>
      </c>
      <c r="D37" s="30">
        <v>160</v>
      </c>
      <c r="E37" s="30">
        <v>7541</v>
      </c>
      <c r="F37" s="30">
        <v>6.4162189999999999</v>
      </c>
      <c r="G37" s="30">
        <v>665.14005680000002</v>
      </c>
      <c r="H37" s="30">
        <v>4273012</v>
      </c>
      <c r="I37" s="30">
        <v>5250136</v>
      </c>
      <c r="J37" s="30">
        <v>2731718</v>
      </c>
      <c r="K37" s="30">
        <v>247898.17926</v>
      </c>
      <c r="L37" s="84">
        <v>48476.232940000002</v>
      </c>
      <c r="M37" s="1"/>
      <c r="N37" s="25"/>
      <c r="O37" s="1"/>
      <c r="P37" s="25"/>
      <c r="Q37" s="1"/>
      <c r="R37" s="1"/>
      <c r="S37" s="1"/>
      <c r="T37" s="1"/>
    </row>
    <row r="38" spans="1:20" ht="15.75" customHeight="1">
      <c r="A38" s="57"/>
      <c r="B38" s="15" t="s">
        <v>40</v>
      </c>
      <c r="C38" s="30">
        <v>2343088</v>
      </c>
      <c r="D38" s="30">
        <v>15454</v>
      </c>
      <c r="E38" s="30">
        <v>4706903</v>
      </c>
      <c r="F38" s="30">
        <v>738.42965789999994</v>
      </c>
      <c r="G38" s="30">
        <v>153657.13066970001</v>
      </c>
      <c r="H38" s="30">
        <v>16785762</v>
      </c>
      <c r="I38" s="30">
        <v>8141963</v>
      </c>
      <c r="J38" s="30">
        <v>9994549</v>
      </c>
      <c r="K38" s="30">
        <v>360023.78736009996</v>
      </c>
      <c r="L38" s="84">
        <v>170629.77355529976</v>
      </c>
      <c r="M38" s="1"/>
      <c r="N38" s="25"/>
      <c r="O38" s="1"/>
      <c r="P38" s="25"/>
      <c r="Q38" s="1"/>
      <c r="R38" s="1"/>
      <c r="S38" s="1"/>
      <c r="T38" s="1"/>
    </row>
    <row r="39" spans="1:20" ht="15.75" customHeight="1">
      <c r="A39" s="57"/>
      <c r="B39" s="15" t="s">
        <v>41</v>
      </c>
      <c r="C39" s="30">
        <v>2821749</v>
      </c>
      <c r="D39" s="30">
        <v>44336</v>
      </c>
      <c r="E39" s="30">
        <v>8018104</v>
      </c>
      <c r="F39" s="30">
        <v>1595.7987587999999</v>
      </c>
      <c r="G39" s="30">
        <v>294196.85248400003</v>
      </c>
      <c r="H39" s="30">
        <v>1177055</v>
      </c>
      <c r="I39" s="30">
        <v>627893</v>
      </c>
      <c r="J39" s="30">
        <v>551071</v>
      </c>
      <c r="K39" s="30">
        <v>28021.558953000003</v>
      </c>
      <c r="L39" s="84">
        <v>9021.4645400000009</v>
      </c>
      <c r="M39" s="1"/>
      <c r="N39" s="25"/>
      <c r="O39" s="1"/>
      <c r="P39" s="25"/>
      <c r="Q39" s="1"/>
      <c r="R39" s="1"/>
      <c r="S39" s="1"/>
      <c r="T39" s="1"/>
    </row>
    <row r="40" spans="1:20" ht="15.75" customHeight="1">
      <c r="A40" s="57"/>
      <c r="B40" s="15" t="s">
        <v>42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3409863</v>
      </c>
      <c r="I40" s="30">
        <v>3146179</v>
      </c>
      <c r="J40" s="30">
        <v>2438635</v>
      </c>
      <c r="K40" s="30">
        <v>135181.92945209998</v>
      </c>
      <c r="L40" s="84">
        <v>40138.714610000003</v>
      </c>
      <c r="M40" s="1"/>
      <c r="N40" s="25"/>
      <c r="O40" s="1"/>
      <c r="P40" s="25"/>
      <c r="Q40" s="1"/>
      <c r="R40" s="1"/>
      <c r="S40" s="1"/>
      <c r="T40" s="1"/>
    </row>
    <row r="41" spans="1:20" ht="15.75" customHeight="1">
      <c r="A41" s="57"/>
      <c r="B41" s="15" t="s">
        <v>43</v>
      </c>
      <c r="C41" s="30">
        <v>33011</v>
      </c>
      <c r="D41" s="30">
        <v>2073</v>
      </c>
      <c r="E41" s="30">
        <v>65661</v>
      </c>
      <c r="F41" s="30">
        <v>91.626999999999995</v>
      </c>
      <c r="G41" s="30">
        <v>2457.4535140000003</v>
      </c>
      <c r="H41" s="30">
        <v>1880046</v>
      </c>
      <c r="I41" s="30">
        <v>5505104</v>
      </c>
      <c r="J41" s="30">
        <v>776017</v>
      </c>
      <c r="K41" s="30">
        <v>230129.13509</v>
      </c>
      <c r="L41" s="84">
        <v>13540.5549178</v>
      </c>
      <c r="M41" s="1"/>
      <c r="N41" s="25"/>
      <c r="O41" s="1"/>
      <c r="P41" s="25"/>
      <c r="Q41" s="1"/>
      <c r="R41" s="1"/>
      <c r="S41" s="1"/>
      <c r="T41" s="1"/>
    </row>
    <row r="42" spans="1:20" ht="15.75" customHeight="1">
      <c r="A42" s="57"/>
      <c r="B42" s="15" t="s">
        <v>44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1495425</v>
      </c>
      <c r="I42" s="30">
        <v>688646</v>
      </c>
      <c r="J42" s="30">
        <v>274472</v>
      </c>
      <c r="K42" s="30">
        <v>31840.266504700001</v>
      </c>
      <c r="L42" s="84">
        <v>4289.6216262999997</v>
      </c>
      <c r="M42" s="1"/>
      <c r="N42" s="25"/>
      <c r="O42" s="1"/>
      <c r="P42" s="25"/>
      <c r="Q42" s="1"/>
      <c r="R42" s="1"/>
      <c r="S42" s="1"/>
      <c r="T42" s="1"/>
    </row>
    <row r="43" spans="1:20" ht="15.75" customHeight="1">
      <c r="A43" s="57"/>
      <c r="B43" s="15" t="s">
        <v>45</v>
      </c>
      <c r="C43" s="30">
        <v>855620</v>
      </c>
      <c r="D43" s="30">
        <v>9674</v>
      </c>
      <c r="E43" s="30">
        <v>1868740</v>
      </c>
      <c r="F43" s="30">
        <v>405.27962000000002</v>
      </c>
      <c r="G43" s="30">
        <v>69906.553169999999</v>
      </c>
      <c r="H43" s="30">
        <v>3213796</v>
      </c>
      <c r="I43" s="30">
        <v>1987445</v>
      </c>
      <c r="J43" s="30">
        <v>2134449</v>
      </c>
      <c r="K43" s="30">
        <v>91187.179759999999</v>
      </c>
      <c r="L43" s="84">
        <v>39550.172310000002</v>
      </c>
      <c r="M43" s="1"/>
      <c r="N43" s="25"/>
      <c r="O43" s="1"/>
      <c r="P43" s="25"/>
      <c r="Q43" s="1"/>
      <c r="R43" s="1"/>
      <c r="S43" s="1"/>
      <c r="T43" s="1"/>
    </row>
    <row r="44" spans="1:20" ht="15.75" customHeight="1">
      <c r="A44" s="57"/>
      <c r="B44" s="21" t="s">
        <v>90</v>
      </c>
      <c r="C44" s="16"/>
      <c r="D44" s="16"/>
      <c r="E44" s="16"/>
      <c r="F44" s="16"/>
      <c r="G44" s="16"/>
      <c r="H44" s="16"/>
      <c r="I44" s="16"/>
      <c r="J44" s="16"/>
      <c r="K44" s="16"/>
      <c r="L44" s="48"/>
      <c r="M44" s="1"/>
      <c r="N44" s="25"/>
      <c r="O44" s="1"/>
      <c r="P44" s="25"/>
      <c r="Q44" s="1"/>
      <c r="R44" s="1"/>
      <c r="S44" s="1"/>
      <c r="T44" s="1"/>
    </row>
    <row r="45" spans="1:20" ht="15.75" customHeight="1">
      <c r="A45" s="57"/>
      <c r="B45" s="15" t="s">
        <v>46</v>
      </c>
      <c r="C45" s="30">
        <v>1595234</v>
      </c>
      <c r="D45" s="30">
        <v>1956</v>
      </c>
      <c r="E45" s="30">
        <v>5040004</v>
      </c>
      <c r="F45" s="30">
        <v>151.22300000000001</v>
      </c>
      <c r="G45" s="30">
        <v>251298.62109999999</v>
      </c>
      <c r="H45" s="30">
        <v>0</v>
      </c>
      <c r="I45" s="30">
        <v>0</v>
      </c>
      <c r="J45" s="30">
        <v>0</v>
      </c>
      <c r="K45" s="30">
        <v>0</v>
      </c>
      <c r="L45" s="84">
        <v>0</v>
      </c>
      <c r="M45" s="1"/>
      <c r="N45" s="25"/>
      <c r="O45" s="1"/>
      <c r="P45" s="25"/>
      <c r="Q45" s="1"/>
      <c r="R45" s="1"/>
      <c r="S45" s="1"/>
      <c r="T45" s="1"/>
    </row>
    <row r="46" spans="1:20" ht="15.75" customHeight="1">
      <c r="A46" s="57"/>
      <c r="B46" s="15" t="s">
        <v>47</v>
      </c>
      <c r="C46" s="30">
        <v>25900</v>
      </c>
      <c r="D46" s="30">
        <v>2</v>
      </c>
      <c r="E46" s="30">
        <v>19725</v>
      </c>
      <c r="F46" s="30">
        <v>0.2</v>
      </c>
      <c r="G46" s="30">
        <v>756.73948940000002</v>
      </c>
      <c r="H46" s="30">
        <v>0</v>
      </c>
      <c r="I46" s="30">
        <v>0</v>
      </c>
      <c r="J46" s="30">
        <v>0</v>
      </c>
      <c r="K46" s="30">
        <v>0</v>
      </c>
      <c r="L46" s="84">
        <v>0</v>
      </c>
      <c r="M46" s="1"/>
      <c r="N46" s="25"/>
      <c r="O46" s="1"/>
      <c r="P46" s="25"/>
      <c r="Q46" s="1"/>
      <c r="R46" s="1"/>
      <c r="S46" s="1"/>
      <c r="T46" s="1"/>
    </row>
    <row r="47" spans="1:20" ht="15.75" customHeight="1">
      <c r="A47" s="57"/>
      <c r="B47" s="15" t="s">
        <v>48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2126</v>
      </c>
      <c r="I47" s="30">
        <v>99</v>
      </c>
      <c r="J47" s="30">
        <v>155</v>
      </c>
      <c r="K47" s="30">
        <v>8.2206430000000008</v>
      </c>
      <c r="L47" s="84">
        <v>8.2495940000000001</v>
      </c>
      <c r="M47" s="1"/>
      <c r="N47" s="25"/>
      <c r="O47" s="1"/>
      <c r="P47" s="25"/>
      <c r="Q47" s="1"/>
      <c r="R47" s="1"/>
      <c r="S47" s="1"/>
      <c r="T47" s="1"/>
    </row>
    <row r="48" spans="1:20" ht="15.75" customHeight="1">
      <c r="A48" s="57"/>
      <c r="B48" s="15" t="s">
        <v>49</v>
      </c>
      <c r="C48" s="30">
        <v>2694148</v>
      </c>
      <c r="D48" s="30">
        <v>15636</v>
      </c>
      <c r="E48" s="30">
        <v>12978374</v>
      </c>
      <c r="F48" s="30">
        <v>888.37111000000004</v>
      </c>
      <c r="G48" s="30">
        <v>353957.95484000002</v>
      </c>
      <c r="H48" s="30">
        <v>1664775</v>
      </c>
      <c r="I48" s="30">
        <v>1321041</v>
      </c>
      <c r="J48" s="30">
        <v>2858111</v>
      </c>
      <c r="K48" s="30">
        <v>67098.683050000007</v>
      </c>
      <c r="L48" s="84">
        <v>57119.060729999997</v>
      </c>
      <c r="M48" s="1"/>
      <c r="N48" s="25"/>
      <c r="O48" s="1"/>
      <c r="P48" s="25"/>
      <c r="Q48" s="1"/>
      <c r="R48" s="1"/>
      <c r="S48" s="1"/>
      <c r="T48" s="1"/>
    </row>
    <row r="49" spans="1:20" ht="15.75" customHeight="1">
      <c r="A49" s="57"/>
      <c r="B49" s="15" t="s">
        <v>50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1035460</v>
      </c>
      <c r="I49" s="30">
        <v>780290</v>
      </c>
      <c r="J49" s="30">
        <v>1126563</v>
      </c>
      <c r="K49" s="30">
        <v>25247.153200000001</v>
      </c>
      <c r="L49" s="84">
        <v>12746.53327</v>
      </c>
      <c r="M49" s="1"/>
      <c r="N49" s="25"/>
      <c r="O49" s="1"/>
      <c r="P49" s="25"/>
      <c r="Q49" s="1"/>
      <c r="R49" s="1"/>
      <c r="S49" s="1"/>
      <c r="T49" s="1"/>
    </row>
    <row r="50" spans="1:20" ht="15.75" customHeight="1">
      <c r="A50" s="57"/>
      <c r="B50" s="15" t="s">
        <v>51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123689</v>
      </c>
      <c r="I50" s="30">
        <v>60040</v>
      </c>
      <c r="J50" s="30">
        <v>142625</v>
      </c>
      <c r="K50" s="30">
        <v>3261.1312600000001</v>
      </c>
      <c r="L50" s="84">
        <v>2729.32384</v>
      </c>
      <c r="M50" s="1"/>
      <c r="N50" s="25"/>
      <c r="O50" s="1"/>
      <c r="P50" s="25"/>
      <c r="Q50" s="1"/>
      <c r="R50" s="1"/>
      <c r="S50" s="1"/>
      <c r="T50" s="1"/>
    </row>
    <row r="51" spans="1:20" ht="15.75" customHeight="1">
      <c r="A51" s="57"/>
      <c r="B51" s="15" t="s">
        <v>52</v>
      </c>
      <c r="C51" s="30">
        <v>858034</v>
      </c>
      <c r="D51" s="30">
        <v>2179</v>
      </c>
      <c r="E51" s="30">
        <v>1685767</v>
      </c>
      <c r="F51" s="30">
        <v>160.18877790000002</v>
      </c>
      <c r="G51" s="30">
        <v>61840.573425200164</v>
      </c>
      <c r="H51" s="30">
        <v>478119</v>
      </c>
      <c r="I51" s="30">
        <v>299900</v>
      </c>
      <c r="J51" s="30">
        <v>459265</v>
      </c>
      <c r="K51" s="30">
        <v>16979.593211599997</v>
      </c>
      <c r="L51" s="84">
        <v>10660.545231100014</v>
      </c>
      <c r="M51" s="1"/>
      <c r="N51" s="25"/>
      <c r="O51" s="1"/>
      <c r="P51" s="25"/>
      <c r="Q51" s="1"/>
      <c r="R51" s="1"/>
      <c r="S51" s="1"/>
      <c r="T51" s="1"/>
    </row>
    <row r="52" spans="1:20" ht="15.75" customHeight="1">
      <c r="A52" s="57" t="s">
        <v>109</v>
      </c>
      <c r="B52" s="15" t="s">
        <v>53</v>
      </c>
      <c r="C52" s="30">
        <v>1440923</v>
      </c>
      <c r="D52" s="30">
        <v>4001</v>
      </c>
      <c r="E52" s="30">
        <v>3285235</v>
      </c>
      <c r="F52" s="30">
        <v>223.73506</v>
      </c>
      <c r="G52" s="30">
        <v>93354.138309999995</v>
      </c>
      <c r="H52" s="30">
        <v>1009902</v>
      </c>
      <c r="I52" s="30">
        <v>1152415</v>
      </c>
      <c r="J52" s="30">
        <v>1927865</v>
      </c>
      <c r="K52" s="30">
        <v>49420.227879999999</v>
      </c>
      <c r="L52" s="84">
        <v>34719.357949999998</v>
      </c>
      <c r="M52" s="1"/>
      <c r="N52" s="25"/>
      <c r="O52" s="1"/>
      <c r="P52" s="25"/>
      <c r="Q52" s="1"/>
      <c r="R52" s="1"/>
      <c r="S52" s="1"/>
      <c r="T52" s="1"/>
    </row>
    <row r="53" spans="1:20" ht="12.75" customHeight="1">
      <c r="A53" s="57"/>
      <c r="B53" s="21" t="s">
        <v>91</v>
      </c>
      <c r="C53" s="16"/>
      <c r="D53" s="16"/>
      <c r="E53" s="16"/>
      <c r="F53" s="16"/>
      <c r="G53" s="16"/>
      <c r="H53" s="16"/>
      <c r="I53" s="16"/>
      <c r="J53" s="16"/>
      <c r="K53" s="16"/>
      <c r="L53" s="48"/>
      <c r="M53" s="1"/>
      <c r="N53" s="25"/>
      <c r="O53" s="1"/>
      <c r="P53" s="25"/>
      <c r="Q53" s="1"/>
      <c r="R53" s="1"/>
      <c r="S53" s="1"/>
      <c r="T53" s="1"/>
    </row>
    <row r="54" spans="1:20" ht="15.75" customHeight="1">
      <c r="A54" s="57"/>
      <c r="B54" s="15" t="s">
        <v>55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1209451</v>
      </c>
      <c r="I54" s="30">
        <v>0</v>
      </c>
      <c r="J54" s="30">
        <v>377389</v>
      </c>
      <c r="K54" s="30">
        <v>0</v>
      </c>
      <c r="L54" s="84">
        <v>2288.32692</v>
      </c>
      <c r="M54" s="1"/>
      <c r="N54" s="25"/>
      <c r="O54" s="1"/>
      <c r="P54" s="25"/>
      <c r="Q54" s="1"/>
      <c r="R54" s="1"/>
      <c r="S54" s="1"/>
      <c r="T54" s="1"/>
    </row>
    <row r="55" spans="1:20" ht="12" customHeight="1">
      <c r="A55" s="57"/>
      <c r="B55" s="15" t="s">
        <v>56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1911338</v>
      </c>
      <c r="I55" s="30">
        <v>550187</v>
      </c>
      <c r="J55" s="30">
        <v>168372</v>
      </c>
      <c r="K55" s="30">
        <v>16126.052030000001</v>
      </c>
      <c r="L55" s="84">
        <v>2133.5540559999999</v>
      </c>
      <c r="M55" s="1"/>
      <c r="N55" s="25"/>
      <c r="O55" s="1"/>
      <c r="P55" s="25"/>
      <c r="Q55" s="1"/>
      <c r="R55" s="1"/>
      <c r="S55" s="1"/>
      <c r="T55" s="1"/>
    </row>
    <row r="56" spans="1:20" ht="12.75" customHeight="1">
      <c r="A56" s="57"/>
      <c r="B56" s="15" t="s">
        <v>57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411217</v>
      </c>
      <c r="I56" s="30">
        <v>0</v>
      </c>
      <c r="J56" s="30">
        <v>115675</v>
      </c>
      <c r="K56" s="30">
        <v>0</v>
      </c>
      <c r="L56" s="84">
        <v>463.3356435</v>
      </c>
      <c r="M56" s="1"/>
      <c r="N56" s="25"/>
      <c r="O56" s="1"/>
      <c r="P56" s="25"/>
      <c r="Q56" s="1"/>
      <c r="R56" s="1"/>
      <c r="S56" s="1"/>
      <c r="T56" s="1"/>
    </row>
    <row r="57" spans="1:20" ht="12.75" customHeight="1">
      <c r="A57" s="57"/>
      <c r="B57" s="15" t="s">
        <v>58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84">
        <v>0</v>
      </c>
      <c r="M57" s="1"/>
      <c r="N57" s="25"/>
      <c r="O57" s="1"/>
      <c r="P57" s="25"/>
      <c r="Q57" s="1"/>
      <c r="R57" s="1"/>
      <c r="S57" s="1"/>
      <c r="T57" s="1"/>
    </row>
    <row r="58" spans="1:20" ht="12.75" customHeight="1">
      <c r="A58" s="57"/>
      <c r="B58" s="15" t="s">
        <v>59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110112</v>
      </c>
      <c r="I58" s="30">
        <v>1523</v>
      </c>
      <c r="J58" s="30">
        <v>20898</v>
      </c>
      <c r="K58" s="30">
        <v>47.439854000000004</v>
      </c>
      <c r="L58" s="84">
        <v>99.698297300000007</v>
      </c>
      <c r="M58" s="1"/>
      <c r="N58" s="25"/>
      <c r="O58" s="1"/>
      <c r="P58" s="25"/>
      <c r="Q58" s="1"/>
      <c r="R58" s="1"/>
      <c r="S58" s="1"/>
      <c r="T58" s="1"/>
    </row>
    <row r="59" spans="1:20" ht="12.75" customHeight="1">
      <c r="A59" s="57"/>
      <c r="B59" s="15" t="s">
        <v>60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62270786</v>
      </c>
      <c r="I59" s="30">
        <v>1685455</v>
      </c>
      <c r="J59" s="30">
        <v>2444435</v>
      </c>
      <c r="K59" s="30">
        <v>54535.137300000002</v>
      </c>
      <c r="L59" s="84">
        <v>23093.830699999999</v>
      </c>
      <c r="M59" s="1"/>
      <c r="N59" s="25"/>
      <c r="O59" s="1"/>
      <c r="P59" s="25"/>
      <c r="Q59" s="1"/>
      <c r="R59" s="1"/>
      <c r="S59" s="1"/>
      <c r="T59" s="1"/>
    </row>
    <row r="60" spans="1:20" ht="15.75" customHeight="1">
      <c r="A60" s="57"/>
      <c r="B60" s="21" t="s">
        <v>92</v>
      </c>
      <c r="C60" s="16"/>
      <c r="D60" s="16"/>
      <c r="E60" s="16"/>
      <c r="F60" s="16"/>
      <c r="G60" s="16"/>
      <c r="H60" s="16"/>
      <c r="I60" s="16"/>
      <c r="J60" s="16"/>
      <c r="K60" s="16"/>
      <c r="L60" s="48"/>
      <c r="M60" s="63"/>
      <c r="N60" s="25"/>
      <c r="O60" s="1"/>
      <c r="P60" s="25"/>
      <c r="Q60" s="1"/>
      <c r="R60" s="1"/>
      <c r="S60" s="1"/>
      <c r="T60" s="1"/>
    </row>
    <row r="61" spans="1:20" ht="12.75" customHeight="1">
      <c r="A61" s="57"/>
      <c r="B61" s="15" t="s">
        <v>61</v>
      </c>
      <c r="C61" s="17">
        <v>43</v>
      </c>
      <c r="D61" s="17">
        <v>2</v>
      </c>
      <c r="E61" s="17">
        <v>138</v>
      </c>
      <c r="F61" s="17">
        <v>4.4999999999999998E-2</v>
      </c>
      <c r="G61" s="17">
        <v>1.7674088999999999</v>
      </c>
      <c r="H61" s="17">
        <v>1433240</v>
      </c>
      <c r="I61" s="17">
        <v>614466</v>
      </c>
      <c r="J61" s="17">
        <v>359583</v>
      </c>
      <c r="K61" s="17">
        <v>40867.227184800002</v>
      </c>
      <c r="L61" s="71">
        <v>9005.7461803000024</v>
      </c>
      <c r="M61" s="63"/>
      <c r="N61" s="25"/>
      <c r="O61" s="1"/>
      <c r="P61" s="25"/>
      <c r="Q61" s="1"/>
      <c r="R61" s="1"/>
      <c r="S61" s="1"/>
      <c r="T61" s="1"/>
    </row>
    <row r="62" spans="1:20" ht="12.75" customHeight="1">
      <c r="A62" s="57"/>
      <c r="B62" s="15" t="s">
        <v>62</v>
      </c>
      <c r="C62" s="17">
        <v>0</v>
      </c>
      <c r="D62" s="17">
        <v>0</v>
      </c>
      <c r="E62" s="17">
        <v>0</v>
      </c>
      <c r="F62" s="17">
        <v>0</v>
      </c>
      <c r="G62" s="17">
        <v>0</v>
      </c>
      <c r="H62" s="17">
        <v>144997</v>
      </c>
      <c r="I62" s="17">
        <v>98423</v>
      </c>
      <c r="J62" s="17">
        <v>69695</v>
      </c>
      <c r="K62" s="17">
        <v>5055.6486699999996</v>
      </c>
      <c r="L62" s="71">
        <v>1285.4179429999999</v>
      </c>
      <c r="M62" s="63"/>
      <c r="N62" s="25"/>
      <c r="O62" s="1"/>
      <c r="P62" s="25"/>
      <c r="Q62" s="1"/>
      <c r="R62" s="1"/>
      <c r="S62" s="1"/>
      <c r="T62" s="1"/>
    </row>
    <row r="63" spans="1:20" ht="12.75" customHeight="1">
      <c r="A63" s="57"/>
      <c r="B63" s="15" t="s">
        <v>63</v>
      </c>
      <c r="C63" s="17">
        <v>0</v>
      </c>
      <c r="D63" s="17">
        <v>0</v>
      </c>
      <c r="E63" s="17">
        <v>0</v>
      </c>
      <c r="F63" s="17">
        <v>0</v>
      </c>
      <c r="G63" s="17">
        <v>0</v>
      </c>
      <c r="H63" s="17">
        <v>2491588</v>
      </c>
      <c r="I63" s="17">
        <v>640441</v>
      </c>
      <c r="J63" s="17">
        <v>60119</v>
      </c>
      <c r="K63" s="17">
        <v>31183.077069999999</v>
      </c>
      <c r="L63" s="71">
        <v>611.44340009999996</v>
      </c>
      <c r="M63" s="63"/>
      <c r="N63" s="25"/>
      <c r="O63" s="1"/>
      <c r="P63" s="25"/>
      <c r="Q63" s="1"/>
      <c r="R63" s="1"/>
      <c r="S63" s="1"/>
      <c r="T63" s="1"/>
    </row>
    <row r="64" spans="1:20" ht="12.75" customHeight="1">
      <c r="A64" s="57"/>
      <c r="B64" s="15" t="s">
        <v>64</v>
      </c>
      <c r="C64" s="17">
        <v>0</v>
      </c>
      <c r="D64" s="17">
        <v>0</v>
      </c>
      <c r="E64" s="17">
        <v>0</v>
      </c>
      <c r="F64" s="17">
        <v>0</v>
      </c>
      <c r="G64" s="17">
        <v>0</v>
      </c>
      <c r="H64" s="17">
        <v>1019263</v>
      </c>
      <c r="I64" s="17">
        <v>855994</v>
      </c>
      <c r="J64" s="17">
        <v>204447</v>
      </c>
      <c r="K64" s="17">
        <v>21614.654999999999</v>
      </c>
      <c r="L64" s="71">
        <v>4175.5029889999996</v>
      </c>
      <c r="M64" s="63"/>
      <c r="N64" s="25"/>
      <c r="O64" s="1"/>
      <c r="P64" s="25"/>
      <c r="Q64" s="1"/>
      <c r="R64" s="1"/>
      <c r="S64" s="1"/>
      <c r="T64" s="1"/>
    </row>
    <row r="65" spans="1:20" ht="12.75" customHeight="1">
      <c r="A65" s="57"/>
      <c r="B65" s="15" t="s">
        <v>65</v>
      </c>
      <c r="C65" s="17">
        <v>0</v>
      </c>
      <c r="D65" s="17">
        <v>0</v>
      </c>
      <c r="E65" s="17">
        <v>0</v>
      </c>
      <c r="F65" s="17">
        <v>0</v>
      </c>
      <c r="G65" s="17">
        <v>0</v>
      </c>
      <c r="H65" s="17">
        <v>3483834</v>
      </c>
      <c r="I65" s="17">
        <v>876852</v>
      </c>
      <c r="J65" s="17">
        <v>220530</v>
      </c>
      <c r="K65" s="17">
        <v>44637.57357</v>
      </c>
      <c r="L65" s="71">
        <v>2091.8438378000005</v>
      </c>
      <c r="M65" s="63"/>
      <c r="N65" s="25"/>
      <c r="O65" s="1"/>
      <c r="P65" s="25"/>
      <c r="Q65" s="1"/>
      <c r="R65" s="1"/>
      <c r="S65" s="1"/>
      <c r="T65" s="1"/>
    </row>
    <row r="66" spans="1:20" ht="12.75" customHeight="1">
      <c r="A66" s="57"/>
      <c r="B66" s="15" t="s">
        <v>66</v>
      </c>
      <c r="C66" s="17">
        <v>0</v>
      </c>
      <c r="D66" s="17">
        <v>0</v>
      </c>
      <c r="E66" s="17">
        <v>0</v>
      </c>
      <c r="F66" s="17">
        <v>0</v>
      </c>
      <c r="G66" s="17">
        <v>0</v>
      </c>
      <c r="H66" s="17">
        <v>1714329</v>
      </c>
      <c r="I66" s="17">
        <v>430407</v>
      </c>
      <c r="J66" s="17">
        <v>101363</v>
      </c>
      <c r="K66" s="17">
        <v>22155.8315</v>
      </c>
      <c r="L66" s="71">
        <v>1267.8833480000001</v>
      </c>
      <c r="M66" s="63"/>
      <c r="N66" s="25"/>
      <c r="O66" s="1"/>
      <c r="P66" s="25"/>
      <c r="Q66" s="1"/>
      <c r="R66" s="1"/>
      <c r="S66" s="1"/>
      <c r="T66" s="1"/>
    </row>
    <row r="67" spans="1:20" ht="12.75" customHeight="1">
      <c r="A67" s="57"/>
      <c r="B67" s="15" t="s">
        <v>67</v>
      </c>
      <c r="C67" s="17">
        <v>0</v>
      </c>
      <c r="D67" s="17">
        <v>0</v>
      </c>
      <c r="E67" s="17">
        <v>0</v>
      </c>
      <c r="F67" s="17">
        <v>0</v>
      </c>
      <c r="G67" s="17">
        <v>0</v>
      </c>
      <c r="H67" s="17">
        <v>226485</v>
      </c>
      <c r="I67" s="17">
        <v>29366</v>
      </c>
      <c r="J67" s="17">
        <v>18843</v>
      </c>
      <c r="K67" s="17">
        <v>1085.78998</v>
      </c>
      <c r="L67" s="71">
        <v>215.00351910000001</v>
      </c>
      <c r="M67" s="63"/>
      <c r="N67" s="25"/>
      <c r="O67" s="1"/>
      <c r="P67" s="25"/>
      <c r="Q67" s="1"/>
      <c r="R67" s="1"/>
      <c r="S67" s="1"/>
      <c r="T67" s="1"/>
    </row>
    <row r="68" spans="1:20" ht="12.75" customHeight="1">
      <c r="A68" s="57"/>
      <c r="B68" s="15" t="s">
        <v>68</v>
      </c>
      <c r="C68" s="17">
        <v>0</v>
      </c>
      <c r="D68" s="17">
        <v>0</v>
      </c>
      <c r="E68" s="17">
        <v>0</v>
      </c>
      <c r="F68" s="17">
        <v>0</v>
      </c>
      <c r="G68" s="17">
        <v>0</v>
      </c>
      <c r="H68" s="17">
        <v>160028</v>
      </c>
      <c r="I68" s="17">
        <v>76371</v>
      </c>
      <c r="J68" s="17">
        <v>33947</v>
      </c>
      <c r="K68" s="17">
        <v>3423.9797600000002</v>
      </c>
      <c r="L68" s="71">
        <v>395.8704606</v>
      </c>
      <c r="M68" s="63"/>
      <c r="N68" s="25"/>
      <c r="O68" s="1"/>
      <c r="P68" s="25"/>
      <c r="Q68" s="1"/>
      <c r="R68" s="1"/>
      <c r="S68" s="1"/>
      <c r="T68" s="1"/>
    </row>
    <row r="69" spans="1:20" ht="12" customHeight="1">
      <c r="A69" s="57"/>
      <c r="B69" s="15" t="s">
        <v>69</v>
      </c>
      <c r="C69" s="17">
        <v>0</v>
      </c>
      <c r="D69" s="17">
        <v>0</v>
      </c>
      <c r="E69" s="17">
        <v>0</v>
      </c>
      <c r="F69" s="17">
        <v>0</v>
      </c>
      <c r="G69" s="17">
        <v>0</v>
      </c>
      <c r="H69" s="17">
        <v>5796732</v>
      </c>
      <c r="I69" s="17">
        <v>2342584</v>
      </c>
      <c r="J69" s="17">
        <v>467584</v>
      </c>
      <c r="K69" s="17">
        <v>99725.527728999994</v>
      </c>
      <c r="L69" s="71">
        <v>6560.6242173000001</v>
      </c>
      <c r="M69" s="63"/>
      <c r="N69" s="25"/>
      <c r="O69" s="1"/>
      <c r="P69" s="25"/>
      <c r="Q69" s="1"/>
      <c r="R69" s="1"/>
      <c r="S69" s="1"/>
      <c r="T69" s="1"/>
    </row>
    <row r="70" spans="1:20" ht="15.75" customHeight="1">
      <c r="A70" s="57"/>
      <c r="B70" s="15" t="s">
        <v>70</v>
      </c>
      <c r="C70" s="17">
        <v>0</v>
      </c>
      <c r="D70" s="17">
        <v>0</v>
      </c>
      <c r="E70" s="17">
        <v>0</v>
      </c>
      <c r="F70" s="17">
        <v>0</v>
      </c>
      <c r="G70" s="17">
        <v>0</v>
      </c>
      <c r="H70" s="17">
        <v>615630</v>
      </c>
      <c r="I70" s="17">
        <v>142231</v>
      </c>
      <c r="J70" s="17">
        <v>54276</v>
      </c>
      <c r="K70" s="17">
        <v>4350.9475069</v>
      </c>
      <c r="L70" s="71">
        <v>525.5174016999996</v>
      </c>
      <c r="M70" s="23"/>
      <c r="N70" s="23"/>
      <c r="O70" s="23"/>
      <c r="P70" s="23"/>
      <c r="Q70" s="23"/>
      <c r="R70" s="23"/>
      <c r="S70" s="23"/>
      <c r="T70" s="23"/>
    </row>
    <row r="71" spans="1:20" ht="12.75" customHeight="1">
      <c r="A71" s="60"/>
      <c r="B71" s="42" t="s">
        <v>71</v>
      </c>
      <c r="C71" s="22">
        <f t="shared" ref="C71:L71" si="0">SUM(C10:C70)</f>
        <v>60397171</v>
      </c>
      <c r="D71" s="22">
        <f t="shared" si="0"/>
        <v>502048</v>
      </c>
      <c r="E71" s="22">
        <f t="shared" si="0"/>
        <v>174207947</v>
      </c>
      <c r="F71" s="22">
        <f t="shared" si="0"/>
        <v>24668.908428399998</v>
      </c>
      <c r="G71" s="22">
        <f t="shared" si="0"/>
        <v>6360056.5169883007</v>
      </c>
      <c r="H71" s="22">
        <f t="shared" si="0"/>
        <v>885659754</v>
      </c>
      <c r="I71" s="22">
        <f t="shared" si="0"/>
        <v>580469534</v>
      </c>
      <c r="J71" s="22">
        <f t="shared" si="0"/>
        <v>382247547</v>
      </c>
      <c r="K71" s="22">
        <f t="shared" si="0"/>
        <v>27050580.777862098</v>
      </c>
      <c r="L71" s="22">
        <f t="shared" si="0"/>
        <v>6509267.0224376991</v>
      </c>
      <c r="M71" s="1"/>
      <c r="N71" s="1"/>
      <c r="O71" s="1"/>
      <c r="P71" s="1"/>
      <c r="Q71" s="1"/>
      <c r="R71" s="1"/>
      <c r="S71" s="1"/>
      <c r="T71" s="1"/>
    </row>
    <row r="72" spans="1:20" ht="15.75" customHeight="1">
      <c r="A72" s="57"/>
      <c r="B72" s="130"/>
      <c r="C72" s="123"/>
      <c r="D72" s="123"/>
      <c r="E72" s="123"/>
      <c r="F72" s="123"/>
      <c r="G72" s="123"/>
      <c r="H72" s="123"/>
      <c r="I72" s="123"/>
      <c r="J72" s="123"/>
      <c r="K72" s="123"/>
      <c r="L72" s="124"/>
      <c r="M72" s="1"/>
      <c r="N72" s="1"/>
      <c r="O72" s="1"/>
      <c r="P72" s="1"/>
      <c r="Q72" s="1"/>
      <c r="R72" s="1"/>
      <c r="S72" s="1"/>
      <c r="T72" s="1"/>
    </row>
    <row r="73" spans="1:20" ht="15.75" customHeight="1">
      <c r="A73" s="57"/>
      <c r="B73" s="128" t="s">
        <v>94</v>
      </c>
      <c r="C73" s="123"/>
      <c r="D73" s="123"/>
      <c r="E73" s="123"/>
      <c r="F73" s="123"/>
      <c r="G73" s="123"/>
      <c r="H73" s="123"/>
      <c r="I73" s="123"/>
      <c r="J73" s="123"/>
      <c r="K73" s="123"/>
      <c r="L73" s="124"/>
      <c r="M73" s="1"/>
      <c r="N73" s="1"/>
      <c r="O73" s="1"/>
      <c r="P73" s="1"/>
      <c r="Q73" s="1"/>
      <c r="R73" s="1"/>
      <c r="S73" s="1"/>
      <c r="T73" s="1"/>
    </row>
    <row r="74" spans="1:20" ht="12.75" customHeight="1">
      <c r="A74" s="57"/>
      <c r="B74" s="128" t="s">
        <v>95</v>
      </c>
      <c r="C74" s="123"/>
      <c r="D74" s="123"/>
      <c r="E74" s="123"/>
      <c r="F74" s="123"/>
      <c r="G74" s="123"/>
      <c r="H74" s="123"/>
      <c r="I74" s="123"/>
      <c r="J74" s="123"/>
      <c r="K74" s="123"/>
      <c r="L74" s="124"/>
      <c r="M74" s="1"/>
      <c r="N74" s="1"/>
      <c r="O74" s="1"/>
      <c r="P74" s="1"/>
      <c r="Q74" s="1"/>
      <c r="R74" s="1"/>
      <c r="S74" s="1"/>
      <c r="T74" s="1"/>
    </row>
    <row r="75" spans="1:20" ht="12.75" customHeight="1">
      <c r="A75" s="57"/>
      <c r="B75" s="128" t="s">
        <v>96</v>
      </c>
      <c r="C75" s="123"/>
      <c r="D75" s="123"/>
      <c r="E75" s="123"/>
      <c r="F75" s="123"/>
      <c r="G75" s="123"/>
      <c r="H75" s="123"/>
      <c r="I75" s="123"/>
      <c r="J75" s="123"/>
      <c r="K75" s="123"/>
      <c r="L75" s="124"/>
      <c r="M75" s="1"/>
      <c r="N75" s="1"/>
      <c r="O75" s="1"/>
      <c r="P75" s="1"/>
      <c r="Q75" s="1"/>
      <c r="R75" s="1"/>
      <c r="S75" s="1"/>
      <c r="T75" s="1"/>
    </row>
    <row r="76" spans="1:20" ht="12.75" customHeight="1">
      <c r="A76" s="57"/>
      <c r="B76" s="128" t="s">
        <v>97</v>
      </c>
      <c r="C76" s="123"/>
      <c r="D76" s="123"/>
      <c r="E76" s="123"/>
      <c r="F76" s="123"/>
      <c r="G76" s="123"/>
      <c r="H76" s="123"/>
      <c r="I76" s="123"/>
      <c r="J76" s="123"/>
      <c r="K76" s="123"/>
      <c r="L76" s="124"/>
      <c r="M76" s="1"/>
      <c r="N76" s="1"/>
      <c r="O76" s="1"/>
      <c r="P76" s="1"/>
      <c r="Q76" s="1"/>
      <c r="R76" s="1"/>
      <c r="S76" s="1"/>
      <c r="T76" s="1"/>
    </row>
    <row r="77" spans="1:20" ht="12.75" customHeight="1">
      <c r="A77" s="57"/>
      <c r="B77" s="128" t="s">
        <v>116</v>
      </c>
      <c r="C77" s="123"/>
      <c r="D77" s="123"/>
      <c r="E77" s="123"/>
      <c r="F77" s="123"/>
      <c r="G77" s="123"/>
      <c r="H77" s="123"/>
      <c r="I77" s="123"/>
      <c r="J77" s="123"/>
      <c r="K77" s="123"/>
      <c r="L77" s="124"/>
      <c r="M77" s="1"/>
      <c r="N77" s="1"/>
      <c r="O77" s="1"/>
      <c r="P77" s="1"/>
      <c r="Q77" s="1"/>
      <c r="R77" s="1"/>
      <c r="S77" s="1"/>
      <c r="T77" s="1"/>
    </row>
    <row r="78" spans="1:20" ht="12.75" customHeight="1">
      <c r="A78" s="57"/>
      <c r="B78" s="128" t="s">
        <v>117</v>
      </c>
      <c r="C78" s="123"/>
      <c r="D78" s="123"/>
      <c r="E78" s="123"/>
      <c r="F78" s="123"/>
      <c r="G78" s="123"/>
      <c r="H78" s="123"/>
      <c r="I78" s="123"/>
      <c r="J78" s="123"/>
      <c r="K78" s="123"/>
      <c r="L78" s="124"/>
      <c r="M78" s="1"/>
      <c r="N78" s="1"/>
      <c r="O78" s="1"/>
      <c r="P78" s="1"/>
      <c r="Q78" s="1"/>
      <c r="R78" s="1"/>
      <c r="S78" s="1"/>
      <c r="T78" s="1"/>
    </row>
    <row r="79" spans="1:20" ht="12.75" customHeight="1">
      <c r="A79" s="57"/>
      <c r="B79" s="128" t="s">
        <v>118</v>
      </c>
      <c r="C79" s="123"/>
      <c r="D79" s="123"/>
      <c r="E79" s="123"/>
      <c r="F79" s="123"/>
      <c r="G79" s="123"/>
      <c r="H79" s="123"/>
      <c r="I79" s="123"/>
      <c r="J79" s="123"/>
      <c r="K79" s="123"/>
      <c r="L79" s="124"/>
      <c r="M79" s="1"/>
      <c r="N79" s="1"/>
      <c r="O79" s="1"/>
      <c r="P79" s="1"/>
      <c r="Q79" s="1"/>
      <c r="R79" s="1"/>
      <c r="S79" s="1"/>
      <c r="T79" s="1"/>
    </row>
    <row r="80" spans="1:20" ht="12.75" customHeight="1">
      <c r="A80" s="57"/>
      <c r="B80" s="128" t="s">
        <v>119</v>
      </c>
      <c r="C80" s="123"/>
      <c r="D80" s="123"/>
      <c r="E80" s="123"/>
      <c r="F80" s="123"/>
      <c r="G80" s="123"/>
      <c r="H80" s="123"/>
      <c r="I80" s="123"/>
      <c r="J80" s="123"/>
      <c r="K80" s="123"/>
      <c r="L80" s="124"/>
      <c r="M80" s="1"/>
      <c r="N80" s="1"/>
      <c r="O80" s="1"/>
      <c r="P80" s="1"/>
      <c r="Q80" s="1"/>
      <c r="R80" s="1"/>
      <c r="S80" s="1"/>
      <c r="T80" s="1"/>
    </row>
    <row r="81" spans="1:20" ht="12.75" customHeight="1">
      <c r="A81" s="57"/>
      <c r="B81" s="128" t="s">
        <v>120</v>
      </c>
      <c r="C81" s="123"/>
      <c r="D81" s="123"/>
      <c r="E81" s="123"/>
      <c r="F81" s="123"/>
      <c r="G81" s="123"/>
      <c r="H81" s="123"/>
      <c r="I81" s="123"/>
      <c r="J81" s="123"/>
      <c r="K81" s="123"/>
      <c r="L81" s="124"/>
      <c r="M81" s="1"/>
      <c r="N81" s="1"/>
      <c r="O81" s="1"/>
      <c r="P81" s="1"/>
      <c r="Q81" s="1"/>
      <c r="R81" s="1"/>
      <c r="S81" s="1"/>
      <c r="T81" s="1"/>
    </row>
    <row r="82" spans="1:20" ht="12.75" customHeight="1">
      <c r="A82" s="57"/>
      <c r="B82" s="128" t="s">
        <v>121</v>
      </c>
      <c r="C82" s="123"/>
      <c r="D82" s="123"/>
      <c r="E82" s="123"/>
      <c r="F82" s="123"/>
      <c r="G82" s="123"/>
      <c r="H82" s="123"/>
      <c r="I82" s="123"/>
      <c r="J82" s="123"/>
      <c r="K82" s="123"/>
      <c r="L82" s="124"/>
      <c r="M82" s="1"/>
      <c r="N82" s="1"/>
      <c r="O82" s="1"/>
      <c r="P82" s="1"/>
      <c r="Q82" s="1"/>
      <c r="R82" s="1"/>
      <c r="S82" s="1"/>
      <c r="T82" s="1"/>
    </row>
    <row r="83" spans="1:20" ht="12.75" customHeight="1">
      <c r="A83" s="57"/>
      <c r="B83" s="128" t="s">
        <v>122</v>
      </c>
      <c r="C83" s="123"/>
      <c r="D83" s="123"/>
      <c r="E83" s="123"/>
      <c r="F83" s="123"/>
      <c r="G83" s="123"/>
      <c r="H83" s="123"/>
      <c r="I83" s="123"/>
      <c r="J83" s="123"/>
      <c r="K83" s="123"/>
      <c r="L83" s="124"/>
      <c r="M83" s="1"/>
      <c r="N83" s="1"/>
      <c r="O83" s="1"/>
      <c r="P83" s="1"/>
      <c r="Q83" s="1"/>
      <c r="R83" s="1"/>
      <c r="S83" s="1"/>
      <c r="T83" s="1"/>
    </row>
    <row r="84" spans="1:20" ht="15.75" customHeight="1">
      <c r="A84" s="57"/>
      <c r="B84" s="128" t="s">
        <v>123</v>
      </c>
      <c r="C84" s="123"/>
      <c r="D84" s="123"/>
      <c r="E84" s="123"/>
      <c r="F84" s="123"/>
      <c r="G84" s="123"/>
      <c r="H84" s="123"/>
      <c r="I84" s="123"/>
      <c r="J84" s="123"/>
      <c r="K84" s="123"/>
      <c r="L84" s="124"/>
      <c r="M84" s="1"/>
      <c r="N84" s="1"/>
      <c r="O84" s="1"/>
      <c r="P84" s="1"/>
      <c r="Q84" s="1"/>
      <c r="R84" s="1"/>
      <c r="S84" s="1"/>
      <c r="T84" s="1"/>
    </row>
    <row r="85" spans="1:20" ht="15.75" customHeight="1">
      <c r="A85" s="57"/>
      <c r="B85" s="128" t="s">
        <v>124</v>
      </c>
      <c r="C85" s="123"/>
      <c r="D85" s="123"/>
      <c r="E85" s="123"/>
      <c r="F85" s="123"/>
      <c r="G85" s="123"/>
      <c r="H85" s="123"/>
      <c r="I85" s="123"/>
      <c r="J85" s="123"/>
      <c r="K85" s="123"/>
      <c r="L85" s="124"/>
      <c r="M85" s="1"/>
      <c r="N85" s="1"/>
      <c r="O85" s="1"/>
      <c r="P85" s="1"/>
      <c r="Q85" s="1"/>
      <c r="R85" s="1"/>
      <c r="S85" s="1"/>
      <c r="T85" s="1"/>
    </row>
    <row r="86" spans="1:20" ht="15.75" customHeight="1">
      <c r="A86" s="57"/>
      <c r="B86" s="128" t="s">
        <v>125</v>
      </c>
      <c r="C86" s="123"/>
      <c r="D86" s="123"/>
      <c r="E86" s="123"/>
      <c r="F86" s="123"/>
      <c r="G86" s="123"/>
      <c r="H86" s="123"/>
      <c r="I86" s="123"/>
      <c r="J86" s="123"/>
      <c r="K86" s="123"/>
      <c r="L86" s="124"/>
      <c r="M86" s="1"/>
      <c r="N86" s="1"/>
      <c r="O86" s="1"/>
      <c r="P86" s="1"/>
      <c r="Q86" s="1"/>
      <c r="R86" s="1"/>
      <c r="S86" s="1"/>
      <c r="T86" s="1"/>
    </row>
    <row r="87" spans="1:20" ht="15.75" customHeight="1">
      <c r="A87" s="57"/>
      <c r="B87" s="128" t="s">
        <v>126</v>
      </c>
      <c r="C87" s="123"/>
      <c r="D87" s="123"/>
      <c r="E87" s="123"/>
      <c r="F87" s="123"/>
      <c r="G87" s="123"/>
      <c r="H87" s="123"/>
      <c r="I87" s="123"/>
      <c r="J87" s="123"/>
      <c r="K87" s="123"/>
      <c r="L87" s="124"/>
      <c r="M87" s="1"/>
      <c r="N87" s="1"/>
      <c r="O87" s="1"/>
      <c r="P87" s="1"/>
      <c r="Q87" s="1"/>
      <c r="R87" s="1"/>
      <c r="S87" s="1"/>
      <c r="T87" s="1"/>
    </row>
    <row r="88" spans="1:20" ht="15.75" customHeight="1">
      <c r="A88" s="57"/>
      <c r="B88" s="128" t="s">
        <v>127</v>
      </c>
      <c r="C88" s="123"/>
      <c r="D88" s="123"/>
      <c r="E88" s="123"/>
      <c r="F88" s="123"/>
      <c r="G88" s="123"/>
      <c r="H88" s="123"/>
      <c r="I88" s="123"/>
      <c r="J88" s="123"/>
      <c r="K88" s="123"/>
      <c r="L88" s="124"/>
      <c r="M88" s="1"/>
      <c r="N88" s="1"/>
      <c r="O88" s="1"/>
      <c r="P88" s="1"/>
      <c r="Q88" s="1"/>
      <c r="R88" s="1"/>
      <c r="S88" s="1"/>
      <c r="T88" s="1"/>
    </row>
    <row r="89" spans="1:20" ht="15.75" customHeight="1">
      <c r="A89" s="57"/>
      <c r="B89" s="1"/>
      <c r="C89" s="1"/>
      <c r="D89" s="1"/>
      <c r="E89" s="1"/>
      <c r="F89" s="1"/>
      <c r="G89" s="25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ht="15.75" customHeight="1">
      <c r="A90" s="57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ht="15.75" customHeight="1">
      <c r="A91" s="57"/>
      <c r="B91" s="1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1"/>
      <c r="N91" s="1"/>
      <c r="O91" s="1"/>
      <c r="P91" s="1"/>
      <c r="Q91" s="1"/>
      <c r="R91" s="1"/>
      <c r="S91" s="1"/>
      <c r="T91" s="1"/>
    </row>
    <row r="92" spans="1:20" ht="15.75" customHeight="1">
      <c r="A92" s="57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ht="15.75" customHeight="1">
      <c r="A93" s="57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ht="15.75" customHeight="1">
      <c r="A94" s="57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ht="15.75" customHeight="1">
      <c r="A95" s="57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ht="15.75" customHeight="1">
      <c r="A96" s="57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ht="15.75" customHeight="1">
      <c r="A97" s="57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ht="15.75" customHeight="1">
      <c r="A98" s="57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ht="15.75" customHeight="1">
      <c r="A99" s="57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ht="15.75" customHeight="1">
      <c r="A100" s="57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ht="15.75" customHeight="1">
      <c r="A101" s="57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ht="15.75" customHeight="1">
      <c r="A102" s="57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ht="15.75" customHeight="1">
      <c r="A103" s="57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ht="15.75" customHeight="1">
      <c r="A104" s="57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ht="15.75" customHeight="1">
      <c r="A105" s="57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ht="15.75" customHeight="1">
      <c r="A106" s="57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ht="15.75" customHeight="1">
      <c r="A107" s="57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ht="15.75" customHeight="1">
      <c r="A108" s="57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ht="15.75" customHeight="1">
      <c r="A109" s="57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ht="15.75" customHeight="1">
      <c r="A110" s="57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ht="15.75" customHeight="1">
      <c r="A111" s="57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ht="15.75" customHeight="1">
      <c r="A112" s="57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ht="15.75" customHeight="1">
      <c r="A113" s="57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ht="15.75" customHeight="1">
      <c r="A114" s="57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ht="15.75" customHeight="1">
      <c r="A115" s="57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ht="15.75" customHeight="1">
      <c r="A116" s="57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ht="15.75" customHeight="1">
      <c r="A117" s="57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ht="15.75" customHeight="1">
      <c r="A118" s="57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ht="15.75" customHeight="1">
      <c r="A119" s="57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ht="15.75" customHeight="1">
      <c r="A120" s="57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ht="15.75" customHeight="1">
      <c r="A121" s="57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ht="15.75" customHeight="1">
      <c r="A122" s="57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ht="15.75" customHeight="1">
      <c r="A123" s="57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ht="15.75" customHeight="1">
      <c r="A124" s="57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ht="15.75" customHeight="1">
      <c r="A125" s="57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ht="15.75" customHeight="1">
      <c r="A126" s="57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ht="15.75" customHeight="1">
      <c r="A127" s="57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ht="15.75" customHeight="1">
      <c r="A128" s="57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ht="15.75" customHeight="1">
      <c r="A129" s="57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ht="15.75" customHeight="1">
      <c r="A130" s="57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ht="15.75" customHeight="1">
      <c r="A131" s="57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ht="15.75" customHeight="1">
      <c r="A132" s="57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ht="15.75" customHeight="1">
      <c r="A133" s="57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ht="15.75" customHeight="1">
      <c r="A134" s="57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ht="15.75" customHeight="1">
      <c r="A135" s="57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ht="15.75" customHeight="1">
      <c r="A136" s="57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ht="15.75" customHeight="1">
      <c r="A137" s="57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ht="15.75" customHeight="1">
      <c r="A138" s="57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ht="15.75" customHeight="1">
      <c r="A139" s="57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ht="15.75" customHeight="1">
      <c r="A140" s="57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ht="15.75" customHeight="1">
      <c r="A141" s="57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ht="15.75" customHeight="1">
      <c r="A142" s="57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ht="15.75" customHeight="1">
      <c r="A143" s="57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ht="15.75" customHeight="1">
      <c r="A144" s="57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ht="15.75" customHeight="1">
      <c r="A145" s="57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ht="15.75" customHeight="1">
      <c r="A146" s="57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ht="15.75" customHeight="1">
      <c r="A147" s="57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ht="15.75" customHeight="1">
      <c r="A148" s="57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ht="15.75" customHeight="1">
      <c r="A149" s="57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ht="15.75" customHeight="1">
      <c r="A150" s="57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ht="15.75" customHeight="1">
      <c r="A151" s="57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ht="15.75" customHeight="1">
      <c r="A152" s="57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ht="15.75" customHeight="1">
      <c r="A153" s="57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ht="15.75" customHeight="1">
      <c r="A154" s="57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ht="15.75" customHeight="1">
      <c r="A155" s="57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ht="15.75" customHeight="1">
      <c r="A156" s="57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ht="15.75" customHeight="1">
      <c r="A157" s="57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ht="15.75" customHeight="1">
      <c r="A158" s="57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ht="15.75" customHeight="1">
      <c r="A159" s="57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ht="15.75" customHeight="1">
      <c r="A160" s="57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ht="15.75" customHeight="1">
      <c r="A161" s="57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ht="15.75" customHeight="1">
      <c r="A162" s="57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ht="15.75" customHeight="1">
      <c r="A163" s="57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ht="15.75" customHeight="1">
      <c r="A164" s="57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ht="15.75" customHeight="1">
      <c r="A165" s="57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ht="15.75" customHeight="1">
      <c r="A166" s="57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ht="15.75" customHeight="1">
      <c r="A167" s="57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ht="15.75" customHeight="1">
      <c r="A168" s="57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ht="15.75" customHeight="1">
      <c r="A169" s="57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ht="15.75" customHeight="1">
      <c r="A170" s="57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ht="15.75" customHeight="1">
      <c r="A171" s="57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ht="15.75" customHeight="1">
      <c r="A172" s="57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ht="15.75" customHeight="1">
      <c r="A173" s="57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ht="15.75" customHeight="1">
      <c r="A174" s="57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ht="15.75" customHeight="1">
      <c r="A175" s="57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ht="15.75" customHeight="1">
      <c r="A176" s="57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ht="15.75" customHeight="1">
      <c r="A177" s="57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ht="15.75" customHeight="1">
      <c r="A178" s="57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ht="15.75" customHeight="1">
      <c r="A179" s="57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ht="15.75" customHeight="1">
      <c r="A180" s="57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ht="15.75" customHeight="1">
      <c r="A181" s="57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ht="15.75" customHeight="1">
      <c r="A182" s="57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ht="15.75" customHeight="1">
      <c r="A183" s="57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ht="15.75" customHeight="1">
      <c r="A184" s="57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ht="15.75" customHeight="1">
      <c r="A185" s="57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ht="15.75" customHeight="1">
      <c r="A186" s="57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ht="15.75" customHeight="1">
      <c r="A187" s="57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ht="15.75" customHeight="1">
      <c r="A188" s="57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ht="15.75" customHeight="1">
      <c r="A189" s="57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ht="15.75" customHeight="1">
      <c r="A190" s="57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ht="15.75" customHeight="1">
      <c r="A191" s="57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ht="15.75" customHeight="1">
      <c r="A192" s="57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ht="15.75" customHeight="1">
      <c r="A193" s="57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ht="15.75" customHeight="1">
      <c r="A194" s="57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ht="15.75" customHeight="1">
      <c r="A195" s="57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ht="15.75" customHeight="1">
      <c r="A196" s="57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ht="15.75" customHeight="1">
      <c r="A197" s="57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ht="15.75" customHeight="1">
      <c r="A198" s="57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ht="15.75" customHeight="1">
      <c r="A199" s="57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ht="15.75" customHeight="1">
      <c r="A200" s="57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ht="15.75" customHeight="1">
      <c r="A201" s="57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ht="15.75" customHeight="1">
      <c r="A202" s="57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ht="15.75" customHeight="1">
      <c r="A203" s="57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ht="15.75" customHeight="1">
      <c r="A204" s="57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ht="15.75" customHeight="1">
      <c r="A205" s="57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ht="15.75" customHeight="1">
      <c r="A206" s="57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ht="15.75" customHeight="1">
      <c r="A207" s="57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ht="15.75" customHeight="1">
      <c r="A208" s="57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ht="15.75" customHeight="1">
      <c r="A209" s="57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ht="15.75" customHeight="1">
      <c r="A210" s="57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ht="15.75" customHeight="1">
      <c r="A211" s="57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ht="15.75" customHeight="1">
      <c r="A212" s="57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ht="15.75" customHeight="1">
      <c r="A213" s="57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ht="15.75" customHeight="1">
      <c r="A214" s="57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ht="15.75" customHeight="1">
      <c r="A215" s="57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ht="15.75" customHeight="1">
      <c r="A216" s="57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ht="15.75" customHeight="1">
      <c r="A217" s="57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ht="15.75" customHeight="1">
      <c r="A218" s="57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ht="15.75" customHeight="1">
      <c r="A219" s="57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ht="15.75" customHeight="1">
      <c r="A220" s="57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ht="15.75" customHeight="1">
      <c r="A221" s="57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ht="15.75" customHeight="1">
      <c r="A222" s="57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ht="15.75" customHeight="1">
      <c r="A223" s="57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ht="15.75" customHeight="1">
      <c r="A224" s="57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ht="15.75" customHeight="1">
      <c r="A225" s="57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ht="15.75" customHeight="1">
      <c r="A226" s="57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ht="15.75" customHeight="1">
      <c r="A227" s="57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ht="15.75" customHeight="1">
      <c r="A228" s="57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ht="15.75" customHeight="1">
      <c r="A229" s="57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ht="15.75" customHeight="1">
      <c r="A230" s="57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ht="15.75" customHeight="1">
      <c r="A231" s="57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ht="15.75" customHeight="1">
      <c r="A232" s="57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ht="15.75" customHeight="1">
      <c r="A233" s="57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ht="15.75" customHeight="1">
      <c r="A234" s="57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ht="15.75" customHeight="1">
      <c r="A235" s="57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ht="15.75" customHeight="1">
      <c r="A236" s="57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ht="15.75" customHeight="1">
      <c r="A237" s="57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ht="15.75" customHeight="1">
      <c r="A238" s="57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ht="15.75" customHeight="1">
      <c r="A239" s="57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ht="15.75" customHeight="1">
      <c r="A240" s="57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ht="15.75" customHeight="1">
      <c r="A241" s="57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ht="15.75" customHeight="1">
      <c r="A242" s="57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ht="15.75" customHeight="1">
      <c r="A243" s="57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ht="15.75" customHeight="1">
      <c r="A244" s="57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ht="15.75" customHeight="1">
      <c r="A245" s="57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ht="15.75" customHeight="1">
      <c r="A246" s="57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ht="15.75" customHeight="1">
      <c r="A247" s="57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ht="15.75" customHeight="1">
      <c r="A248" s="57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ht="15.75" customHeight="1">
      <c r="A249" s="57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ht="15.75" customHeight="1">
      <c r="A250" s="57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ht="15.75" customHeight="1">
      <c r="A251" s="57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ht="15.75" customHeight="1">
      <c r="A252" s="57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ht="15.75" customHeight="1">
      <c r="A253" s="57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ht="15.75" customHeight="1">
      <c r="A254" s="57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ht="15.75" customHeight="1">
      <c r="A255" s="57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ht="15.75" customHeight="1">
      <c r="A256" s="57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ht="15.75" customHeight="1">
      <c r="A257" s="57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ht="15.75" customHeight="1">
      <c r="A258" s="57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ht="15.75" customHeight="1">
      <c r="A259" s="57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ht="15.75" customHeight="1">
      <c r="A260" s="57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ht="15.75" customHeight="1">
      <c r="A261" s="57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ht="15.75" customHeight="1">
      <c r="A262" s="57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ht="15.75" customHeight="1">
      <c r="A263" s="57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ht="15.75" customHeight="1">
      <c r="A264" s="57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ht="15.75" customHeight="1">
      <c r="A265" s="57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ht="15.75" customHeight="1">
      <c r="A266" s="57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ht="15.75" customHeight="1">
      <c r="A267" s="57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ht="15.75" customHeight="1">
      <c r="A268" s="57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ht="15.75" customHeight="1">
      <c r="A269" s="57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ht="15.75" customHeight="1">
      <c r="A270" s="57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ht="15.75" customHeight="1">
      <c r="A271" s="57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ht="15.75" customHeight="1">
      <c r="A272" s="57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ht="15.75" customHeight="1">
      <c r="A273" s="57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ht="15.75" customHeight="1">
      <c r="A274" s="57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ht="15.75" customHeight="1">
      <c r="A275" s="57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ht="15.75" customHeight="1">
      <c r="A276" s="57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ht="15.75" customHeight="1">
      <c r="A277" s="57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ht="15.75" customHeight="1">
      <c r="A278" s="57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ht="15.75" customHeight="1">
      <c r="A279" s="57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ht="15.75" customHeight="1">
      <c r="A280" s="57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ht="15.75" customHeight="1">
      <c r="A281" s="57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ht="15.75" customHeight="1">
      <c r="A282" s="57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ht="15.75" customHeight="1">
      <c r="A283" s="57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ht="15.75" customHeight="1">
      <c r="A284" s="57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ht="15.75" customHeight="1">
      <c r="A285" s="57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ht="15.75" customHeight="1">
      <c r="A286" s="57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ht="15.75" customHeight="1">
      <c r="A287" s="57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ht="15.75" customHeight="1">
      <c r="A288" s="57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ht="15.75" customHeight="1">
      <c r="A289" s="57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ht="15.75" customHeight="1">
      <c r="A290" s="57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ht="15.75" customHeight="1">
      <c r="A291" s="57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ht="15.75" customHeight="1">
      <c r="A292" s="57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ht="15.75" customHeight="1">
      <c r="A293" s="57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ht="15.75" customHeight="1">
      <c r="A294" s="57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ht="15.75" customHeight="1">
      <c r="A295" s="57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ht="15.75" customHeight="1">
      <c r="A296" s="57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ht="15.75" customHeight="1">
      <c r="A297" s="57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ht="15.75" customHeight="1">
      <c r="A298" s="57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ht="15.75" customHeight="1">
      <c r="A299" s="57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ht="15.75" customHeight="1">
      <c r="A300" s="57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ht="15.75" customHeight="1">
      <c r="A301" s="57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ht="15.75" customHeight="1">
      <c r="A302" s="57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ht="15.75" customHeight="1">
      <c r="A303" s="57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ht="15.75" customHeight="1">
      <c r="A304" s="57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ht="15.75" customHeight="1">
      <c r="A305" s="57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ht="15.75" customHeight="1">
      <c r="A306" s="57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ht="15.75" customHeight="1">
      <c r="A307" s="57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ht="15.75" customHeight="1">
      <c r="A308" s="57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ht="15.75" customHeight="1">
      <c r="A309" s="57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ht="15.75" customHeight="1">
      <c r="A310" s="57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ht="15.75" customHeight="1">
      <c r="A311" s="57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ht="15.75" customHeight="1">
      <c r="A312" s="57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ht="15.75" customHeight="1">
      <c r="A313" s="57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ht="15.75" customHeight="1">
      <c r="A314" s="57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ht="15.75" customHeight="1">
      <c r="A315" s="57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ht="15.75" customHeight="1">
      <c r="A316" s="57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ht="15.75" customHeight="1">
      <c r="A317" s="57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ht="15.75" customHeight="1">
      <c r="A318" s="57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ht="15.75" customHeight="1">
      <c r="A319" s="57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ht="15.75" customHeight="1">
      <c r="A320" s="57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ht="15.75" customHeight="1">
      <c r="A321" s="57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ht="15.75" customHeight="1">
      <c r="A322" s="57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ht="15.75" customHeight="1">
      <c r="A323" s="57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ht="15.75" customHeight="1">
      <c r="A324" s="57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ht="15.75" customHeight="1">
      <c r="A325" s="57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ht="15.75" customHeight="1">
      <c r="A326" s="57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ht="15.75" customHeight="1">
      <c r="A327" s="57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ht="15.75" customHeight="1">
      <c r="A328" s="57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ht="15.75" customHeight="1">
      <c r="A329" s="57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ht="15.75" customHeight="1">
      <c r="A330" s="57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ht="15.75" customHeight="1">
      <c r="A331" s="57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ht="15.75" customHeight="1">
      <c r="A332" s="57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ht="15.75" customHeight="1">
      <c r="A333" s="57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ht="15.75" customHeight="1">
      <c r="A334" s="57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ht="15.75" customHeight="1">
      <c r="A335" s="57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ht="15.75" customHeight="1">
      <c r="A336" s="57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ht="15.75" customHeight="1">
      <c r="A337" s="57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ht="15.75" customHeight="1">
      <c r="A338" s="57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ht="15.75" customHeight="1">
      <c r="A339" s="57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ht="15.75" customHeight="1">
      <c r="A340" s="57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ht="15.75" customHeight="1">
      <c r="A341" s="57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ht="15.75" customHeight="1">
      <c r="A342" s="57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ht="15.75" customHeight="1">
      <c r="A343" s="57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ht="15.75" customHeight="1">
      <c r="A344" s="57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ht="15.75" customHeight="1">
      <c r="A345" s="57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ht="15.75" customHeight="1">
      <c r="A346" s="57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ht="15.75" customHeight="1">
      <c r="A347" s="57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ht="15.75" customHeight="1">
      <c r="A348" s="57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ht="15.75" customHeight="1">
      <c r="A349" s="57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ht="15.75" customHeight="1">
      <c r="A350" s="57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ht="15.75" customHeight="1">
      <c r="A351" s="57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ht="15.75" customHeight="1">
      <c r="A352" s="57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ht="15.75" customHeight="1">
      <c r="A353" s="57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ht="15.75" customHeight="1">
      <c r="A354" s="57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ht="15.75" customHeight="1">
      <c r="A355" s="57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ht="15.75" customHeight="1">
      <c r="A356" s="57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ht="15.75" customHeight="1">
      <c r="A357" s="57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ht="15.75" customHeight="1">
      <c r="A358" s="57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ht="15.75" customHeight="1">
      <c r="A359" s="57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ht="15.75" customHeight="1">
      <c r="A360" s="57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ht="15.75" customHeight="1">
      <c r="A361" s="57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ht="15.75" customHeight="1">
      <c r="A362" s="57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ht="15.75" customHeight="1">
      <c r="A363" s="57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ht="15.75" customHeight="1">
      <c r="A364" s="57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ht="15.75" customHeight="1">
      <c r="A365" s="57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ht="15.75" customHeight="1">
      <c r="A366" s="57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ht="15.75" customHeight="1">
      <c r="A367" s="57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ht="15.75" customHeight="1">
      <c r="A368" s="57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ht="15.75" customHeight="1">
      <c r="A369" s="57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ht="15.75" customHeight="1">
      <c r="A370" s="57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ht="15.75" customHeight="1">
      <c r="A371" s="57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ht="15.75" customHeight="1">
      <c r="A372" s="57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ht="15.75" customHeight="1">
      <c r="A373" s="57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ht="15.75" customHeight="1">
      <c r="A374" s="57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ht="15.75" customHeight="1">
      <c r="A375" s="57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ht="15.75" customHeight="1">
      <c r="A376" s="57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ht="15.75" customHeight="1">
      <c r="A377" s="57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ht="15.75" customHeight="1">
      <c r="A378" s="57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ht="15.75" customHeight="1">
      <c r="A379" s="57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ht="15.75" customHeight="1">
      <c r="A380" s="57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ht="15.75" customHeight="1">
      <c r="A381" s="57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ht="15.75" customHeight="1">
      <c r="A382" s="57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ht="15.75" customHeight="1">
      <c r="A383" s="57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ht="15.75" customHeight="1">
      <c r="A384" s="57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ht="15.75" customHeight="1">
      <c r="A385" s="57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ht="15.75" customHeight="1">
      <c r="A386" s="57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ht="15.75" customHeight="1">
      <c r="A387" s="57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ht="15.75" customHeight="1">
      <c r="A388" s="57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ht="15.75" customHeight="1">
      <c r="A389" s="57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ht="15.75" customHeight="1">
      <c r="A390" s="57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ht="15.75" customHeight="1">
      <c r="A391" s="57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ht="15.75" customHeight="1">
      <c r="A392" s="57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ht="15.75" customHeight="1">
      <c r="A393" s="57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ht="15.75" customHeight="1">
      <c r="A394" s="57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ht="15.75" customHeight="1">
      <c r="A395" s="57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ht="15.75" customHeight="1">
      <c r="A396" s="57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ht="15.75" customHeight="1">
      <c r="A397" s="57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ht="15.75" customHeight="1">
      <c r="A398" s="57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ht="15.75" customHeight="1">
      <c r="A399" s="57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ht="15.75" customHeight="1">
      <c r="A400" s="57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ht="15.75" customHeight="1">
      <c r="A401" s="57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ht="15.75" customHeight="1">
      <c r="A402" s="57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ht="15.75" customHeight="1">
      <c r="A403" s="57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ht="15.75" customHeight="1">
      <c r="A404" s="57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ht="15.75" customHeight="1">
      <c r="A405" s="57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ht="15.75" customHeight="1">
      <c r="A406" s="57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ht="15.75" customHeight="1">
      <c r="A407" s="57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ht="15.75" customHeight="1">
      <c r="A408" s="57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ht="15.75" customHeight="1">
      <c r="A409" s="57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ht="15.75" customHeight="1">
      <c r="A410" s="57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ht="15.75" customHeight="1">
      <c r="A411" s="57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ht="15.75" customHeight="1">
      <c r="A412" s="57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ht="15.75" customHeight="1">
      <c r="A413" s="57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ht="15.75" customHeight="1">
      <c r="A414" s="57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ht="15.75" customHeight="1">
      <c r="A415" s="57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ht="15.75" customHeight="1">
      <c r="A416" s="57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ht="15.75" customHeight="1">
      <c r="A417" s="57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ht="15.75" customHeight="1">
      <c r="A418" s="57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ht="15.75" customHeight="1">
      <c r="A419" s="57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ht="15.75" customHeight="1">
      <c r="A420" s="57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ht="15.75" customHeight="1">
      <c r="A421" s="57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ht="15.75" customHeight="1">
      <c r="A422" s="57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ht="15.75" customHeight="1">
      <c r="A423" s="57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ht="15.75" customHeight="1">
      <c r="A424" s="57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ht="15.75" customHeight="1">
      <c r="A425" s="57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ht="15.75" customHeight="1">
      <c r="A426" s="57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ht="15.75" customHeight="1">
      <c r="A427" s="57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ht="15.75" customHeight="1">
      <c r="A428" s="57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ht="15.75" customHeight="1">
      <c r="A429" s="57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ht="15.75" customHeight="1">
      <c r="A430" s="57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ht="15.75" customHeight="1">
      <c r="A431" s="57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ht="15.75" customHeight="1">
      <c r="A432" s="57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ht="15.75" customHeight="1">
      <c r="A433" s="57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ht="15.75" customHeight="1">
      <c r="A434" s="57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ht="15.75" customHeight="1">
      <c r="A435" s="57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ht="15.75" customHeight="1">
      <c r="A436" s="57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ht="15.75" customHeight="1">
      <c r="A437" s="57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ht="15.75" customHeight="1">
      <c r="A438" s="57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ht="15.75" customHeight="1">
      <c r="A439" s="57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ht="15.75" customHeight="1">
      <c r="A440" s="57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ht="15.75" customHeight="1">
      <c r="A441" s="57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ht="15.75" customHeight="1">
      <c r="A442" s="57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ht="15.75" customHeight="1">
      <c r="A443" s="57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ht="15.75" customHeight="1">
      <c r="A444" s="57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ht="15.75" customHeight="1">
      <c r="A445" s="57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ht="15.75" customHeight="1">
      <c r="A446" s="57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ht="15.75" customHeight="1">
      <c r="A447" s="57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ht="15.75" customHeight="1">
      <c r="A448" s="57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ht="15.75" customHeight="1">
      <c r="A449" s="57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ht="15.75" customHeight="1">
      <c r="A450" s="57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ht="15.75" customHeight="1">
      <c r="A451" s="57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ht="15.75" customHeight="1">
      <c r="A452" s="57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ht="15.75" customHeight="1">
      <c r="A453" s="57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ht="15.75" customHeight="1">
      <c r="A454" s="57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ht="15.75" customHeight="1">
      <c r="A455" s="57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ht="15.75" customHeight="1">
      <c r="A456" s="57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ht="15.75" customHeight="1">
      <c r="A457" s="57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ht="15.75" customHeight="1">
      <c r="A458" s="57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ht="15.75" customHeight="1">
      <c r="A459" s="57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ht="15.75" customHeight="1">
      <c r="A460" s="57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ht="15.75" customHeight="1">
      <c r="A461" s="57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ht="15.75" customHeight="1">
      <c r="A462" s="57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ht="15.75" customHeight="1">
      <c r="A463" s="57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ht="15.75" customHeight="1">
      <c r="A464" s="57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ht="15.75" customHeight="1">
      <c r="A465" s="57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ht="15.75" customHeight="1">
      <c r="A466" s="57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ht="15.75" customHeight="1">
      <c r="A467" s="57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ht="15.75" customHeight="1">
      <c r="A468" s="57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ht="15.75" customHeight="1">
      <c r="A469" s="57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ht="15.75" customHeight="1">
      <c r="A470" s="57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ht="15.75" customHeight="1">
      <c r="A471" s="57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ht="15.75" customHeight="1">
      <c r="A472" s="57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ht="15.75" customHeight="1">
      <c r="A473" s="57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ht="15.75" customHeight="1">
      <c r="A474" s="57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ht="15.75" customHeight="1">
      <c r="A475" s="57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ht="15.75" customHeight="1">
      <c r="A476" s="57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ht="15.75" customHeight="1">
      <c r="A477" s="57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ht="15.75" customHeight="1">
      <c r="A478" s="57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ht="15.75" customHeight="1">
      <c r="A479" s="57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ht="15.75" customHeight="1">
      <c r="A480" s="57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ht="15.75" customHeight="1">
      <c r="A481" s="57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ht="15.75" customHeight="1">
      <c r="A482" s="57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ht="15.75" customHeight="1">
      <c r="A483" s="57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ht="15.75" customHeight="1">
      <c r="A484" s="57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ht="15.75" customHeight="1">
      <c r="A485" s="57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ht="15.75" customHeight="1">
      <c r="A486" s="57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ht="15.75" customHeight="1">
      <c r="A487" s="57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ht="15.75" customHeight="1">
      <c r="A488" s="57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ht="15.75" customHeight="1">
      <c r="A489" s="57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ht="15.75" customHeight="1">
      <c r="A490" s="57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ht="15.75" customHeight="1">
      <c r="A491" s="57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ht="15.75" customHeight="1">
      <c r="A492" s="57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ht="15.75" customHeight="1">
      <c r="A493" s="57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ht="15.75" customHeight="1">
      <c r="A494" s="57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ht="15.75" customHeight="1">
      <c r="A495" s="57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ht="15.75" customHeight="1">
      <c r="A496" s="57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ht="15.75" customHeight="1">
      <c r="A497" s="57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ht="15.75" customHeight="1">
      <c r="A498" s="57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ht="15.75" customHeight="1">
      <c r="A499" s="57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ht="15.75" customHeight="1">
      <c r="A500" s="57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ht="15.75" customHeight="1">
      <c r="A501" s="57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ht="15.75" customHeight="1">
      <c r="A502" s="57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ht="15.75" customHeight="1">
      <c r="A503" s="57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ht="15.75" customHeight="1">
      <c r="A504" s="57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ht="15.75" customHeight="1">
      <c r="A505" s="57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ht="15.75" customHeight="1">
      <c r="A506" s="57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ht="15.75" customHeight="1">
      <c r="A507" s="57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ht="15.75" customHeight="1">
      <c r="A508" s="57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ht="15.75" customHeight="1">
      <c r="A509" s="57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ht="15.75" customHeight="1">
      <c r="A510" s="57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ht="15.75" customHeight="1">
      <c r="A511" s="57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ht="15.75" customHeight="1">
      <c r="A512" s="57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ht="15.75" customHeight="1">
      <c r="A513" s="57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ht="15.75" customHeight="1">
      <c r="A514" s="57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ht="15.75" customHeight="1">
      <c r="A515" s="57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ht="15.75" customHeight="1">
      <c r="A516" s="57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ht="15.75" customHeight="1">
      <c r="A517" s="57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ht="15.75" customHeight="1">
      <c r="A518" s="57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ht="15.75" customHeight="1">
      <c r="A519" s="57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ht="15.75" customHeight="1">
      <c r="A520" s="57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ht="15.75" customHeight="1">
      <c r="A521" s="57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ht="15.75" customHeight="1">
      <c r="A522" s="57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ht="15.75" customHeight="1">
      <c r="A523" s="57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ht="15.75" customHeight="1">
      <c r="A524" s="57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ht="15.75" customHeight="1">
      <c r="A525" s="57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ht="15.75" customHeight="1">
      <c r="A526" s="57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ht="15.75" customHeight="1">
      <c r="A527" s="57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ht="15.75" customHeight="1">
      <c r="A528" s="57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ht="15.75" customHeight="1">
      <c r="A529" s="57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ht="15.75" customHeight="1">
      <c r="A530" s="57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ht="15.75" customHeight="1">
      <c r="A531" s="57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ht="15.75" customHeight="1">
      <c r="A532" s="57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ht="15.75" customHeight="1">
      <c r="A533" s="57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ht="15.75" customHeight="1">
      <c r="A534" s="57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ht="15.75" customHeight="1">
      <c r="A535" s="57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ht="15.75" customHeight="1">
      <c r="A536" s="57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ht="15.75" customHeight="1">
      <c r="A537" s="57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ht="15.75" customHeight="1">
      <c r="A538" s="57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ht="15.75" customHeight="1">
      <c r="A539" s="57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ht="15.75" customHeight="1">
      <c r="A540" s="57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ht="15.75" customHeight="1">
      <c r="A541" s="57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ht="15.75" customHeight="1">
      <c r="A542" s="57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ht="15.75" customHeight="1">
      <c r="A543" s="57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ht="15.75" customHeight="1">
      <c r="A544" s="57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ht="15.75" customHeight="1">
      <c r="A545" s="57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ht="15.75" customHeight="1">
      <c r="A546" s="57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ht="15.75" customHeight="1">
      <c r="A547" s="57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ht="15.75" customHeight="1">
      <c r="A548" s="57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ht="15.75" customHeight="1">
      <c r="A549" s="57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ht="15.75" customHeight="1">
      <c r="A550" s="57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ht="15.75" customHeight="1">
      <c r="A551" s="57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ht="15.75" customHeight="1">
      <c r="A552" s="57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ht="15.75" customHeight="1">
      <c r="A553" s="57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ht="15.75" customHeight="1">
      <c r="A554" s="57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ht="15.75" customHeight="1">
      <c r="A555" s="57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ht="15.75" customHeight="1">
      <c r="A556" s="57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ht="15.75" customHeight="1">
      <c r="A557" s="57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ht="15.75" customHeight="1">
      <c r="A558" s="57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ht="15.75" customHeight="1">
      <c r="A559" s="57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ht="15.75" customHeight="1">
      <c r="A560" s="57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ht="15.75" customHeight="1">
      <c r="A561" s="57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ht="15.75" customHeight="1">
      <c r="A562" s="57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ht="15.75" customHeight="1">
      <c r="A563" s="57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ht="15.75" customHeight="1">
      <c r="A564" s="57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ht="15.75" customHeight="1">
      <c r="A565" s="57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ht="15.75" customHeight="1">
      <c r="A566" s="57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ht="15.75" customHeight="1">
      <c r="A567" s="57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ht="15.75" customHeight="1">
      <c r="A568" s="57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ht="15.75" customHeight="1">
      <c r="A569" s="57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ht="15.75" customHeight="1">
      <c r="A570" s="57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ht="15.75" customHeight="1">
      <c r="A571" s="57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ht="15.75" customHeight="1">
      <c r="A572" s="57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ht="15.75" customHeight="1">
      <c r="A573" s="57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ht="15.75" customHeight="1">
      <c r="A574" s="57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ht="15.75" customHeight="1">
      <c r="A575" s="57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ht="15.75" customHeight="1">
      <c r="A576" s="57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ht="15.75" customHeight="1">
      <c r="A577" s="57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ht="15.75" customHeight="1">
      <c r="A578" s="57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ht="15.75" customHeight="1">
      <c r="A579" s="57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ht="15.75" customHeight="1">
      <c r="A580" s="57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ht="15.75" customHeight="1">
      <c r="A581" s="57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ht="15.75" customHeight="1">
      <c r="A582" s="57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ht="15.75" customHeight="1">
      <c r="A583" s="57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ht="15.75" customHeight="1">
      <c r="A584" s="57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ht="15.75" customHeight="1">
      <c r="A585" s="57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ht="15.75" customHeight="1">
      <c r="A586" s="57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ht="15.75" customHeight="1">
      <c r="A587" s="57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ht="15.75" customHeight="1">
      <c r="A588" s="57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ht="15.75" customHeight="1">
      <c r="A589" s="57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ht="15.75" customHeight="1">
      <c r="A590" s="57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ht="15.75" customHeight="1">
      <c r="A591" s="57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ht="15.75" customHeight="1">
      <c r="A592" s="57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ht="15.75" customHeight="1">
      <c r="A593" s="57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ht="15.75" customHeight="1">
      <c r="A594" s="57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ht="15.75" customHeight="1">
      <c r="A595" s="57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ht="15.75" customHeight="1">
      <c r="A596" s="57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ht="15.75" customHeight="1">
      <c r="A597" s="57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ht="15.75" customHeight="1">
      <c r="A598" s="57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ht="15.75" customHeight="1">
      <c r="A599" s="57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ht="15.75" customHeight="1">
      <c r="A600" s="57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ht="15.75" customHeight="1">
      <c r="A601" s="57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ht="15.75" customHeight="1">
      <c r="A602" s="57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ht="15.75" customHeight="1">
      <c r="A603" s="57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ht="15.75" customHeight="1">
      <c r="A604" s="57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ht="15.75" customHeight="1">
      <c r="A605" s="57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ht="15.75" customHeight="1">
      <c r="A606" s="57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ht="15.75" customHeight="1">
      <c r="A607" s="57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ht="15.75" customHeight="1">
      <c r="A608" s="57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ht="15.75" customHeight="1">
      <c r="A609" s="57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ht="15.75" customHeight="1">
      <c r="A610" s="57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ht="15.75" customHeight="1">
      <c r="A611" s="57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ht="15.75" customHeight="1">
      <c r="A612" s="57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ht="15.75" customHeight="1">
      <c r="A613" s="57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ht="15.75" customHeight="1">
      <c r="A614" s="57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ht="15.75" customHeight="1">
      <c r="A615" s="57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ht="15.75" customHeight="1">
      <c r="A616" s="57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ht="15.75" customHeight="1">
      <c r="A617" s="57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ht="15.75" customHeight="1">
      <c r="A618" s="57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ht="15.75" customHeight="1">
      <c r="A619" s="57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ht="15.75" customHeight="1">
      <c r="A620" s="57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ht="15.75" customHeight="1">
      <c r="A621" s="57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ht="15.75" customHeight="1">
      <c r="A622" s="57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ht="15.75" customHeight="1">
      <c r="A623" s="57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ht="15.75" customHeight="1">
      <c r="A624" s="57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ht="15.75" customHeight="1">
      <c r="A625" s="57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ht="15.75" customHeight="1">
      <c r="A626" s="57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ht="15.75" customHeight="1">
      <c r="A627" s="57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ht="15.75" customHeight="1">
      <c r="A628" s="57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ht="15.75" customHeight="1">
      <c r="A629" s="57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ht="15.75" customHeight="1">
      <c r="A630" s="57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ht="15.75" customHeight="1">
      <c r="A631" s="57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ht="15.75" customHeight="1">
      <c r="A632" s="57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ht="15.75" customHeight="1">
      <c r="A633" s="57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ht="15.75" customHeight="1">
      <c r="A634" s="57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ht="15.75" customHeight="1">
      <c r="A635" s="57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ht="15.75" customHeight="1">
      <c r="A636" s="57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ht="15.75" customHeight="1">
      <c r="A637" s="57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ht="15.75" customHeight="1">
      <c r="A638" s="57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ht="15.75" customHeight="1">
      <c r="A639" s="57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ht="15.75" customHeight="1">
      <c r="A640" s="57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ht="15.75" customHeight="1">
      <c r="A641" s="57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ht="15.75" customHeight="1">
      <c r="A642" s="57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ht="15.75" customHeight="1">
      <c r="A643" s="57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ht="15.75" customHeight="1">
      <c r="A644" s="57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ht="15.75" customHeight="1">
      <c r="A645" s="57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ht="15.75" customHeight="1">
      <c r="A646" s="57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ht="15.75" customHeight="1">
      <c r="A647" s="57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ht="15.75" customHeight="1">
      <c r="A648" s="57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ht="15.75" customHeight="1">
      <c r="A649" s="57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ht="15.75" customHeight="1">
      <c r="A650" s="57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ht="15.75" customHeight="1">
      <c r="A651" s="57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ht="15.75" customHeight="1">
      <c r="A652" s="57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ht="15.75" customHeight="1">
      <c r="A653" s="57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ht="15.75" customHeight="1">
      <c r="A654" s="57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ht="15.75" customHeight="1">
      <c r="A655" s="57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ht="15.75" customHeight="1">
      <c r="A656" s="57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ht="15.75" customHeight="1">
      <c r="A657" s="57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ht="15.75" customHeight="1">
      <c r="A658" s="57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ht="15.75" customHeight="1">
      <c r="A659" s="57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ht="15.75" customHeight="1">
      <c r="A660" s="57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ht="15.75" customHeight="1">
      <c r="A661" s="57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ht="15.75" customHeight="1">
      <c r="A662" s="57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ht="15.75" customHeight="1">
      <c r="A663" s="57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ht="15.75" customHeight="1">
      <c r="A664" s="57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ht="15.75" customHeight="1">
      <c r="A665" s="57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ht="15.75" customHeight="1">
      <c r="A666" s="57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ht="15.75" customHeight="1">
      <c r="A667" s="57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ht="15.75" customHeight="1">
      <c r="A668" s="57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ht="15.75" customHeight="1">
      <c r="A669" s="57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ht="15.75" customHeight="1">
      <c r="A670" s="57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ht="15.75" customHeight="1">
      <c r="A671" s="57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ht="15.75" customHeight="1">
      <c r="A672" s="57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ht="15.75" customHeight="1">
      <c r="A673" s="57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ht="15.75" customHeight="1">
      <c r="A674" s="57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ht="15.75" customHeight="1">
      <c r="A675" s="57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ht="15.75" customHeight="1">
      <c r="A676" s="57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ht="15.75" customHeight="1">
      <c r="A677" s="57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ht="15.75" customHeight="1">
      <c r="A678" s="57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ht="15.75" customHeight="1">
      <c r="A679" s="57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ht="15.75" customHeight="1">
      <c r="A680" s="57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ht="15.75" customHeight="1">
      <c r="A681" s="57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ht="15.75" customHeight="1">
      <c r="A682" s="57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ht="15.75" customHeight="1">
      <c r="A683" s="57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ht="15.75" customHeight="1">
      <c r="A684" s="57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ht="15.75" customHeight="1">
      <c r="A685" s="57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ht="15.75" customHeight="1">
      <c r="A686" s="57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ht="15.75" customHeight="1">
      <c r="A687" s="57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ht="15.75" customHeight="1">
      <c r="A688" s="57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ht="15.75" customHeight="1">
      <c r="A689" s="57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ht="15.75" customHeight="1">
      <c r="A690" s="57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ht="15.75" customHeight="1">
      <c r="A691" s="57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ht="15.75" customHeight="1">
      <c r="A692" s="57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ht="15.75" customHeight="1">
      <c r="A693" s="57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ht="15.75" customHeight="1">
      <c r="A694" s="57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ht="15.75" customHeight="1">
      <c r="A695" s="57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ht="15.75" customHeight="1">
      <c r="A696" s="57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ht="15.75" customHeight="1">
      <c r="A697" s="57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ht="15.75" customHeight="1">
      <c r="A698" s="57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ht="15.75" customHeight="1">
      <c r="A699" s="57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ht="15.75" customHeight="1">
      <c r="A700" s="57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ht="15.75" customHeight="1">
      <c r="A701" s="57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ht="15.75" customHeight="1">
      <c r="A702" s="57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ht="15.75" customHeight="1">
      <c r="A703" s="57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ht="15.75" customHeight="1">
      <c r="A704" s="57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ht="15.75" customHeight="1">
      <c r="A705" s="57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ht="15.75" customHeight="1">
      <c r="A706" s="57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ht="15.75" customHeight="1">
      <c r="A707" s="57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ht="15.75" customHeight="1">
      <c r="A708" s="57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ht="15.75" customHeight="1">
      <c r="A709" s="57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ht="15.75" customHeight="1">
      <c r="A710" s="57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ht="15.75" customHeight="1">
      <c r="A711" s="57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ht="15.75" customHeight="1">
      <c r="A712" s="57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ht="15.75" customHeight="1">
      <c r="A713" s="57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ht="15.75" customHeight="1">
      <c r="A714" s="57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ht="15.75" customHeight="1">
      <c r="A715" s="57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ht="15.75" customHeight="1">
      <c r="A716" s="57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ht="15.75" customHeight="1">
      <c r="A717" s="57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ht="15.75" customHeight="1">
      <c r="A718" s="57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ht="15.75" customHeight="1">
      <c r="A719" s="57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ht="15.75" customHeight="1">
      <c r="A720" s="57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ht="15.75" customHeight="1">
      <c r="A721" s="57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ht="15.75" customHeight="1">
      <c r="A722" s="57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ht="15.75" customHeight="1">
      <c r="A723" s="57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ht="15.75" customHeight="1">
      <c r="A724" s="57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ht="15.75" customHeight="1">
      <c r="A725" s="57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ht="15.75" customHeight="1">
      <c r="A726" s="57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ht="15.75" customHeight="1">
      <c r="A727" s="57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ht="15.75" customHeight="1">
      <c r="A728" s="57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ht="15.75" customHeight="1">
      <c r="A729" s="57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ht="15.75" customHeight="1">
      <c r="A730" s="57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ht="15.75" customHeight="1">
      <c r="A731" s="57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ht="15.75" customHeight="1">
      <c r="A732" s="57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ht="15.75" customHeight="1">
      <c r="A733" s="57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ht="15.75" customHeight="1">
      <c r="A734" s="57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ht="15.75" customHeight="1">
      <c r="A735" s="57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ht="15.75" customHeight="1">
      <c r="A736" s="57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ht="15.75" customHeight="1">
      <c r="A737" s="57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ht="15.75" customHeight="1">
      <c r="A738" s="57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ht="15.75" customHeight="1">
      <c r="A739" s="57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ht="15.75" customHeight="1">
      <c r="A740" s="57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ht="15.75" customHeight="1">
      <c r="A741" s="57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ht="15.75" customHeight="1">
      <c r="A742" s="57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ht="15.75" customHeight="1">
      <c r="A743" s="57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ht="15.75" customHeight="1">
      <c r="A744" s="57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ht="15.75" customHeight="1">
      <c r="A745" s="57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ht="15.75" customHeight="1">
      <c r="A746" s="57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ht="15.75" customHeight="1">
      <c r="A747" s="57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ht="15.75" customHeight="1">
      <c r="A748" s="57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ht="15.75" customHeight="1">
      <c r="A749" s="57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ht="15.75" customHeight="1">
      <c r="A750" s="57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ht="15.75" customHeight="1">
      <c r="A751" s="57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ht="15.75" customHeight="1">
      <c r="A752" s="57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ht="15.75" customHeight="1">
      <c r="A753" s="57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ht="15.75" customHeight="1">
      <c r="A754" s="57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ht="15.75" customHeight="1">
      <c r="A755" s="57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ht="15.75" customHeight="1">
      <c r="A756" s="57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ht="15.75" customHeight="1">
      <c r="A757" s="57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ht="15.75" customHeight="1">
      <c r="A758" s="57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ht="15.75" customHeight="1">
      <c r="A759" s="57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ht="15.75" customHeight="1">
      <c r="A760" s="57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ht="15.75" customHeight="1">
      <c r="A761" s="57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ht="15.75" customHeight="1">
      <c r="A762" s="57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ht="15.75" customHeight="1">
      <c r="A763" s="57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ht="15.75" customHeight="1">
      <c r="A764" s="57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ht="15.75" customHeight="1">
      <c r="A765" s="57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ht="15.75" customHeight="1">
      <c r="A766" s="57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ht="15.75" customHeight="1">
      <c r="A767" s="57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ht="15.75" customHeight="1">
      <c r="A768" s="57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ht="15.75" customHeight="1">
      <c r="A769" s="57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ht="15.75" customHeight="1">
      <c r="A770" s="57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ht="15.75" customHeight="1">
      <c r="A771" s="57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ht="15.75" customHeight="1">
      <c r="A772" s="57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ht="15.75" customHeight="1">
      <c r="A773" s="57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ht="15.75" customHeight="1">
      <c r="A774" s="57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ht="15.75" customHeight="1">
      <c r="A775" s="57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ht="15.75" customHeight="1">
      <c r="A776" s="57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ht="15.75" customHeight="1">
      <c r="A777" s="57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ht="15.75" customHeight="1">
      <c r="A778" s="57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ht="15.75" customHeight="1">
      <c r="A779" s="57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ht="15.75" customHeight="1">
      <c r="A780" s="57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ht="15.75" customHeight="1">
      <c r="A781" s="57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ht="15.75" customHeight="1">
      <c r="A782" s="57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ht="15.75" customHeight="1">
      <c r="A783" s="57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ht="15.75" customHeight="1">
      <c r="A784" s="57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ht="15.75" customHeight="1">
      <c r="A785" s="57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ht="15.75" customHeight="1">
      <c r="A786" s="57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ht="15.75" customHeight="1">
      <c r="A787" s="57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ht="15.75" customHeight="1">
      <c r="A788" s="57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ht="15.75" customHeight="1">
      <c r="A789" s="57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ht="15.75" customHeight="1">
      <c r="A790" s="57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ht="15.75" customHeight="1">
      <c r="A791" s="57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ht="15.75" customHeight="1">
      <c r="A792" s="57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ht="15.75" customHeight="1">
      <c r="A793" s="57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ht="15.75" customHeight="1">
      <c r="A794" s="57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ht="15.75" customHeight="1">
      <c r="A795" s="57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ht="15.75" customHeight="1">
      <c r="A796" s="57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ht="15.75" customHeight="1">
      <c r="A797" s="57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ht="15.75" customHeight="1">
      <c r="A798" s="57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ht="15.75" customHeight="1">
      <c r="A799" s="57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ht="15.75" customHeight="1">
      <c r="A800" s="57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ht="15.75" customHeight="1">
      <c r="A801" s="57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ht="15.75" customHeight="1">
      <c r="A802" s="57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ht="15.75" customHeight="1">
      <c r="A803" s="57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ht="15.75" customHeight="1">
      <c r="A804" s="57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ht="15.75" customHeight="1">
      <c r="A805" s="57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ht="15.75" customHeight="1">
      <c r="A806" s="57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ht="15.75" customHeight="1">
      <c r="A807" s="57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ht="15.75" customHeight="1">
      <c r="A808" s="57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ht="15.75" customHeight="1">
      <c r="A809" s="57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ht="15.75" customHeight="1">
      <c r="A810" s="57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ht="15.75" customHeight="1">
      <c r="A811" s="57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ht="15.75" customHeight="1">
      <c r="A812" s="57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ht="15.75" customHeight="1">
      <c r="A813" s="57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ht="15.75" customHeight="1">
      <c r="A814" s="57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ht="15.75" customHeight="1">
      <c r="A815" s="57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ht="15.75" customHeight="1">
      <c r="A816" s="57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ht="15.75" customHeight="1">
      <c r="A817" s="57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ht="15.75" customHeight="1">
      <c r="A818" s="57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ht="15.75" customHeight="1">
      <c r="A819" s="57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ht="15.75" customHeight="1">
      <c r="A820" s="57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ht="15.75" customHeight="1">
      <c r="A821" s="57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ht="15.75" customHeight="1">
      <c r="A822" s="57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ht="15.75" customHeight="1">
      <c r="A823" s="57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ht="15.75" customHeight="1">
      <c r="A824" s="57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ht="15.75" customHeight="1">
      <c r="A825" s="57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ht="15.75" customHeight="1">
      <c r="A826" s="57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ht="15.75" customHeight="1">
      <c r="A827" s="57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ht="15.75" customHeight="1">
      <c r="A828" s="57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ht="15.75" customHeight="1">
      <c r="A829" s="57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ht="15.75" customHeight="1">
      <c r="A830" s="57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ht="15.75" customHeight="1">
      <c r="A831" s="57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ht="15.75" customHeight="1">
      <c r="A832" s="57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ht="15.75" customHeight="1">
      <c r="A833" s="57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ht="15.75" customHeight="1">
      <c r="A834" s="57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ht="15.75" customHeight="1">
      <c r="A835" s="57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ht="15.75" customHeight="1">
      <c r="A836" s="57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ht="15.75" customHeight="1">
      <c r="A837" s="57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ht="15.75" customHeight="1">
      <c r="A838" s="57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ht="15.75" customHeight="1">
      <c r="A839" s="57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ht="15.75" customHeight="1">
      <c r="A840" s="57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ht="15.75" customHeight="1">
      <c r="A841" s="57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ht="15.75" customHeight="1">
      <c r="A842" s="57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ht="15.75" customHeight="1">
      <c r="A843" s="57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ht="15.75" customHeight="1">
      <c r="A844" s="57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ht="15.75" customHeight="1">
      <c r="A845" s="57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ht="15.75" customHeight="1">
      <c r="A846" s="57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ht="15.75" customHeight="1">
      <c r="A847" s="57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ht="15.75" customHeight="1">
      <c r="A848" s="57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ht="15.75" customHeight="1">
      <c r="A849" s="57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ht="15.75" customHeight="1">
      <c r="A850" s="57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ht="15.75" customHeight="1">
      <c r="A851" s="57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ht="15.75" customHeight="1">
      <c r="A852" s="57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ht="15.75" customHeight="1">
      <c r="A853" s="57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ht="15.75" customHeight="1">
      <c r="A854" s="57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ht="15.75" customHeight="1">
      <c r="A855" s="57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ht="15.75" customHeight="1">
      <c r="A856" s="57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ht="15.75" customHeight="1">
      <c r="A857" s="57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ht="15.75" customHeight="1">
      <c r="A858" s="57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ht="15.75" customHeight="1">
      <c r="A859" s="57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ht="15.75" customHeight="1">
      <c r="A860" s="57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ht="15.75" customHeight="1">
      <c r="A861" s="57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ht="15.75" customHeight="1">
      <c r="A862" s="57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ht="15.75" customHeight="1">
      <c r="A863" s="57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ht="15.75" customHeight="1">
      <c r="A864" s="57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ht="15.75" customHeight="1">
      <c r="A865" s="57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ht="15.75" customHeight="1">
      <c r="A866" s="57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ht="15.75" customHeight="1">
      <c r="A867" s="57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ht="15.75" customHeight="1">
      <c r="A868" s="57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ht="15.75" customHeight="1">
      <c r="A869" s="57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ht="15.75" customHeight="1">
      <c r="A870" s="57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ht="15.75" customHeight="1">
      <c r="A871" s="57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ht="15.75" customHeight="1">
      <c r="A872" s="57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ht="15.75" customHeight="1">
      <c r="A873" s="57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ht="15.75" customHeight="1">
      <c r="A874" s="57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ht="15.75" customHeight="1">
      <c r="A875" s="57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ht="15.75" customHeight="1">
      <c r="A876" s="57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ht="15.75" customHeight="1">
      <c r="A877" s="57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ht="15.75" customHeight="1">
      <c r="A878" s="57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ht="15.75" customHeight="1">
      <c r="A879" s="57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ht="15.75" customHeight="1">
      <c r="A880" s="57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ht="15.75" customHeight="1">
      <c r="A881" s="57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ht="15.75" customHeight="1">
      <c r="A882" s="57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ht="15.75" customHeight="1">
      <c r="A883" s="57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ht="15.75" customHeight="1">
      <c r="A884" s="57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ht="15.75" customHeight="1">
      <c r="A885" s="57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ht="15.75" customHeight="1">
      <c r="A886" s="57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ht="15.75" customHeight="1">
      <c r="A887" s="57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ht="15.75" customHeight="1">
      <c r="A888" s="57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ht="15.75" customHeight="1">
      <c r="A889" s="57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ht="15.75" customHeight="1">
      <c r="A890" s="57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ht="15.75" customHeight="1">
      <c r="A891" s="57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ht="15.75" customHeight="1">
      <c r="A892" s="57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ht="15.75" customHeight="1">
      <c r="A893" s="57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ht="15.75" customHeight="1">
      <c r="A894" s="57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ht="15.75" customHeight="1">
      <c r="A895" s="57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ht="15.75" customHeight="1">
      <c r="A896" s="57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ht="15.75" customHeight="1">
      <c r="A897" s="57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ht="15.75" customHeight="1">
      <c r="A898" s="57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ht="15.75" customHeight="1">
      <c r="A899" s="57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ht="15.75" customHeight="1">
      <c r="A900" s="57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ht="15.75" customHeight="1">
      <c r="A901" s="57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ht="15.75" customHeight="1">
      <c r="A902" s="57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ht="15.75" customHeight="1">
      <c r="A903" s="57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ht="15.75" customHeight="1">
      <c r="A904" s="57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ht="15.75" customHeight="1">
      <c r="A905" s="57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ht="15.75" customHeight="1">
      <c r="A906" s="57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ht="15.75" customHeight="1">
      <c r="A907" s="57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ht="15.75" customHeight="1">
      <c r="A908" s="57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ht="15.75" customHeight="1">
      <c r="A909" s="57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ht="15.75" customHeight="1">
      <c r="A910" s="57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ht="15.75" customHeight="1">
      <c r="A911" s="57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ht="15.75" customHeight="1">
      <c r="A912" s="57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ht="15.75" customHeight="1">
      <c r="A913" s="57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ht="15.75" customHeight="1">
      <c r="A914" s="57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ht="15.75" customHeight="1">
      <c r="A915" s="57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ht="15.75" customHeight="1">
      <c r="A916" s="57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ht="15.75" customHeight="1">
      <c r="A917" s="57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ht="15.75" customHeight="1">
      <c r="A918" s="57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ht="15.75" customHeight="1">
      <c r="A919" s="57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ht="15.75" customHeight="1">
      <c r="A920" s="57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ht="15.75" customHeight="1">
      <c r="A921" s="57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ht="15.75" customHeight="1">
      <c r="A922" s="57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ht="15.75" customHeight="1">
      <c r="A923" s="57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ht="15.75" customHeight="1">
      <c r="A924" s="57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ht="15.75" customHeight="1">
      <c r="A925" s="57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ht="15.75" customHeight="1">
      <c r="A926" s="57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ht="15.75" customHeight="1">
      <c r="A927" s="57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ht="15.75" customHeight="1">
      <c r="A928" s="57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ht="15.75" customHeight="1">
      <c r="A929" s="57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ht="15.75" customHeight="1">
      <c r="A930" s="57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ht="15.75" customHeight="1">
      <c r="A931" s="57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ht="15.75" customHeight="1">
      <c r="A932" s="57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ht="15.75" customHeight="1">
      <c r="A933" s="57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ht="15.75" customHeight="1">
      <c r="A934" s="57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ht="15.75" customHeight="1">
      <c r="A935" s="57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ht="15.75" customHeight="1">
      <c r="A936" s="57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ht="15.75" customHeight="1">
      <c r="A937" s="57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ht="15.75" customHeight="1">
      <c r="A938" s="57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ht="15.75" customHeight="1">
      <c r="A939" s="57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ht="15.75" customHeight="1">
      <c r="A940" s="57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ht="15.75" customHeight="1">
      <c r="A941" s="57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ht="15.75" customHeight="1">
      <c r="A942" s="57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ht="15.75" customHeight="1">
      <c r="A943" s="57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ht="15.75" customHeight="1">
      <c r="A944" s="57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ht="15.75" customHeight="1">
      <c r="A945" s="57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ht="15.75" customHeight="1">
      <c r="A946" s="57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ht="15.75" customHeight="1">
      <c r="A947" s="57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ht="15.75" customHeight="1">
      <c r="A948" s="57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ht="15.75" customHeight="1">
      <c r="A949" s="57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ht="15.75" customHeight="1">
      <c r="A950" s="57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ht="15.75" customHeight="1">
      <c r="A951" s="57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ht="15.75" customHeight="1">
      <c r="A952" s="57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ht="15.75" customHeight="1">
      <c r="A953" s="57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ht="15.75" customHeight="1">
      <c r="A954" s="57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ht="15.75" customHeight="1">
      <c r="A955" s="57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ht="15.75" customHeight="1">
      <c r="A956" s="57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ht="15.75" customHeight="1">
      <c r="A957" s="57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ht="15.75" customHeight="1">
      <c r="A958" s="57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ht="15.75" customHeight="1">
      <c r="A959" s="57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ht="15.75" customHeight="1">
      <c r="A960" s="57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ht="15.75" customHeight="1">
      <c r="A961" s="57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ht="15.75" customHeight="1">
      <c r="A962" s="57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ht="15.75" customHeight="1">
      <c r="A963" s="57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ht="15.75" customHeight="1">
      <c r="A964" s="57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ht="15.75" customHeight="1">
      <c r="A965" s="57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ht="15.75" customHeight="1">
      <c r="A966" s="57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ht="15.75" customHeight="1">
      <c r="A967" s="57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ht="15.75" customHeight="1">
      <c r="A968" s="57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ht="15.75" customHeight="1">
      <c r="A969" s="57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ht="15.75" customHeight="1">
      <c r="A970" s="57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ht="15.75" customHeight="1">
      <c r="A971" s="57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ht="15.75" customHeight="1">
      <c r="A972" s="57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ht="15.75" customHeight="1">
      <c r="A973" s="57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ht="15.75" customHeight="1">
      <c r="A974" s="57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ht="15.75" customHeight="1">
      <c r="A975" s="57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ht="15.75" customHeight="1">
      <c r="A976" s="57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ht="15.75" customHeight="1">
      <c r="A977" s="57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ht="15.75" customHeight="1">
      <c r="A978" s="57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ht="15.75" customHeight="1">
      <c r="A979" s="57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ht="15.75" customHeight="1">
      <c r="A980" s="57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ht="15.75" customHeight="1">
      <c r="A981" s="57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ht="15.75" customHeight="1">
      <c r="A982" s="57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ht="15.75" customHeight="1">
      <c r="A983" s="57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ht="15.75" customHeight="1">
      <c r="A984" s="57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ht="15.75" customHeight="1">
      <c r="A985" s="57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ht="15.75" customHeight="1">
      <c r="A986" s="57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ht="15.75" customHeight="1">
      <c r="A987" s="57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ht="15.75" customHeight="1">
      <c r="A988" s="57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ht="15.75" customHeight="1">
      <c r="A989" s="57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ht="15.75" customHeight="1">
      <c r="A990" s="57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ht="15.75" customHeight="1">
      <c r="A991" s="57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ht="15.75" customHeight="1">
      <c r="A992" s="57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ht="15.75" customHeight="1">
      <c r="A993" s="57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ht="15.75" customHeight="1">
      <c r="A994" s="57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ht="15.75" customHeight="1">
      <c r="A995" s="57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ht="15.75" customHeight="1">
      <c r="A996" s="57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ht="15.75" customHeight="1">
      <c r="A997" s="57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ht="15.75" customHeight="1">
      <c r="A998" s="57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ht="15.75" customHeight="1">
      <c r="A999" s="57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  <row r="1000" spans="1:20" ht="15.75" customHeight="1">
      <c r="A1000" s="57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</row>
    <row r="1001" spans="1:20" ht="15" customHeight="1">
      <c r="A1001" s="57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</row>
  </sheetData>
  <mergeCells count="17">
    <mergeCell ref="B84:L84"/>
    <mergeCell ref="B85:L85"/>
    <mergeCell ref="B86:L86"/>
    <mergeCell ref="B87:L87"/>
    <mergeCell ref="B88:L88"/>
    <mergeCell ref="B83:L83"/>
    <mergeCell ref="B72:L72"/>
    <mergeCell ref="B77:L77"/>
    <mergeCell ref="B78:L78"/>
    <mergeCell ref="B79:L79"/>
    <mergeCell ref="B80:L80"/>
    <mergeCell ref="B81:L81"/>
    <mergeCell ref="B73:L73"/>
    <mergeCell ref="B74:L74"/>
    <mergeCell ref="B75:L75"/>
    <mergeCell ref="B76:L76"/>
    <mergeCell ref="B82:L82"/>
  </mergeCells>
  <pageMargins left="3.937007874015748E-2" right="3.937007874015748E-2" top="3.937007874015748E-2" bottom="3.937007874015748E-2" header="0" footer="0"/>
  <pageSetup scale="75" orientation="landscape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1001"/>
  <sheetViews>
    <sheetView zoomScale="53" workbookViewId="0">
      <selection activeCell="N12" sqref="N12"/>
    </sheetView>
  </sheetViews>
  <sheetFormatPr defaultColWidth="14.44140625" defaultRowHeight="15" customHeight="1"/>
  <cols>
    <col min="1" max="1" width="10.44140625" customWidth="1"/>
    <col min="2" max="2" width="47.88671875" customWidth="1"/>
    <col min="3" max="3" width="12.6640625" customWidth="1"/>
    <col min="4" max="7" width="11.44140625" customWidth="1"/>
    <col min="8" max="8" width="11.88671875" customWidth="1"/>
    <col min="9" max="12" width="11.44140625" customWidth="1"/>
    <col min="13" max="13" width="12.33203125" customWidth="1"/>
    <col min="14" max="20" width="9.109375" customWidth="1"/>
  </cols>
  <sheetData>
    <row r="1" spans="1:20" ht="14.4">
      <c r="A1" s="57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4.4">
      <c r="A2" s="57" t="s">
        <v>138</v>
      </c>
      <c r="B2" s="45" t="s">
        <v>139</v>
      </c>
      <c r="C2" s="3" t="s">
        <v>142</v>
      </c>
      <c r="D2" s="3" t="s">
        <v>143</v>
      </c>
      <c r="E2" s="3" t="s">
        <v>144</v>
      </c>
      <c r="F2" s="3" t="s">
        <v>145</v>
      </c>
      <c r="G2" s="3" t="s">
        <v>146</v>
      </c>
      <c r="H2" s="3" t="s">
        <v>147</v>
      </c>
      <c r="I2" s="3" t="s">
        <v>148</v>
      </c>
      <c r="J2" s="3" t="s">
        <v>149</v>
      </c>
      <c r="K2" s="3" t="s">
        <v>150</v>
      </c>
      <c r="L2" s="69" t="s">
        <v>151</v>
      </c>
      <c r="M2" s="1"/>
      <c r="N2" s="1"/>
      <c r="O2" s="1"/>
      <c r="P2" s="1"/>
      <c r="Q2" s="1"/>
      <c r="R2" s="1"/>
      <c r="S2" s="1"/>
      <c r="T2" s="1"/>
    </row>
    <row r="3" spans="1:20" ht="14.4">
      <c r="A3" s="57"/>
      <c r="B3" s="45" t="s">
        <v>134</v>
      </c>
      <c r="C3" s="3"/>
      <c r="D3" s="3"/>
      <c r="E3" s="3"/>
      <c r="F3" s="3"/>
      <c r="G3" s="3"/>
      <c r="H3" s="3"/>
      <c r="I3" s="3"/>
      <c r="J3" s="3"/>
      <c r="K3" s="3"/>
      <c r="L3" s="69"/>
      <c r="M3" s="1"/>
      <c r="N3" s="1"/>
      <c r="O3" s="1"/>
      <c r="P3" s="1"/>
      <c r="Q3" s="1"/>
      <c r="R3" s="1"/>
      <c r="S3" s="1"/>
      <c r="T3" s="1"/>
    </row>
    <row r="4" spans="1:20" ht="42.75" customHeight="1">
      <c r="A4" s="57"/>
      <c r="B4" s="46" t="s">
        <v>2</v>
      </c>
      <c r="C4" s="45" t="s">
        <v>4</v>
      </c>
      <c r="D4" s="3"/>
      <c r="E4" s="3"/>
      <c r="F4" s="3"/>
      <c r="G4" s="4"/>
      <c r="H4" s="45" t="s">
        <v>5</v>
      </c>
      <c r="I4" s="3"/>
      <c r="J4" s="3"/>
      <c r="K4" s="3"/>
      <c r="L4" s="69"/>
      <c r="M4" s="1"/>
      <c r="N4" s="1"/>
      <c r="O4" s="1"/>
      <c r="P4" s="1"/>
      <c r="Q4" s="1"/>
      <c r="R4" s="1"/>
      <c r="S4" s="1"/>
      <c r="T4" s="1"/>
    </row>
    <row r="5" spans="1:20" ht="36.75" customHeight="1">
      <c r="A5" s="57"/>
      <c r="B5" s="8"/>
      <c r="C5" s="5" t="s">
        <v>152</v>
      </c>
      <c r="D5" s="7" t="s">
        <v>153</v>
      </c>
      <c r="E5" s="4" t="s">
        <v>154</v>
      </c>
      <c r="F5" s="9" t="s">
        <v>155</v>
      </c>
      <c r="G5" s="4" t="s">
        <v>156</v>
      </c>
      <c r="H5" s="5" t="s">
        <v>157</v>
      </c>
      <c r="I5" s="7" t="s">
        <v>158</v>
      </c>
      <c r="J5" s="4" t="s">
        <v>159</v>
      </c>
      <c r="K5" s="9" t="s">
        <v>160</v>
      </c>
      <c r="L5" s="69" t="s">
        <v>161</v>
      </c>
      <c r="M5" s="1"/>
      <c r="N5" s="1"/>
      <c r="O5" s="1"/>
      <c r="P5" s="1"/>
      <c r="Q5" s="1"/>
      <c r="R5" s="1"/>
      <c r="S5" s="1"/>
      <c r="T5" s="1"/>
    </row>
    <row r="6" spans="1:20" ht="14.4">
      <c r="A6" s="57"/>
      <c r="B6" s="8"/>
      <c r="C6" s="10"/>
      <c r="D6" s="38" t="s">
        <v>6</v>
      </c>
      <c r="E6" s="38" t="s">
        <v>115</v>
      </c>
      <c r="F6" s="39" t="s">
        <v>6</v>
      </c>
      <c r="G6" s="39" t="s">
        <v>115</v>
      </c>
      <c r="H6" s="10"/>
      <c r="I6" s="38" t="s">
        <v>6</v>
      </c>
      <c r="J6" s="38" t="s">
        <v>115</v>
      </c>
      <c r="K6" s="40" t="s">
        <v>6</v>
      </c>
      <c r="L6" s="93" t="s">
        <v>115</v>
      </c>
      <c r="M6" s="1"/>
      <c r="N6" s="1"/>
      <c r="O6" s="1"/>
      <c r="P6" s="1"/>
      <c r="Q6" s="1"/>
      <c r="R6" s="1"/>
      <c r="S6" s="1"/>
      <c r="T6" s="1"/>
    </row>
    <row r="7" spans="1:20" ht="14.4">
      <c r="A7" s="57"/>
      <c r="B7" s="10"/>
      <c r="C7" s="38">
        <v>7</v>
      </c>
      <c r="D7" s="38">
        <v>8</v>
      </c>
      <c r="E7" s="38">
        <v>9</v>
      </c>
      <c r="F7" s="38">
        <v>10</v>
      </c>
      <c r="G7" s="38">
        <v>11</v>
      </c>
      <c r="H7" s="38">
        <v>12</v>
      </c>
      <c r="I7" s="38">
        <v>13</v>
      </c>
      <c r="J7" s="38">
        <v>14</v>
      </c>
      <c r="K7" s="38">
        <v>15</v>
      </c>
      <c r="L7" s="95">
        <v>16</v>
      </c>
      <c r="M7" s="1"/>
      <c r="N7" s="1"/>
      <c r="O7" s="1"/>
      <c r="P7" s="1"/>
      <c r="Q7" s="1"/>
      <c r="R7" s="1"/>
      <c r="S7" s="1"/>
      <c r="T7" s="1"/>
    </row>
    <row r="8" spans="1:20" ht="14.4">
      <c r="A8" s="57"/>
      <c r="B8" s="34" t="s">
        <v>87</v>
      </c>
      <c r="C8" s="3"/>
      <c r="D8" s="3"/>
      <c r="E8" s="3"/>
      <c r="F8" s="3"/>
      <c r="G8" s="3"/>
      <c r="H8" s="3"/>
      <c r="I8" s="3"/>
      <c r="J8" s="3"/>
      <c r="K8" s="3"/>
      <c r="L8" s="69"/>
      <c r="M8" s="1"/>
      <c r="N8" s="1"/>
      <c r="O8" s="1"/>
      <c r="P8" s="1"/>
      <c r="Q8" s="1"/>
      <c r="R8" s="1"/>
      <c r="S8" s="1"/>
      <c r="T8" s="1"/>
    </row>
    <row r="9" spans="1:20" ht="14.4">
      <c r="A9" s="57"/>
      <c r="B9" s="34" t="s">
        <v>88</v>
      </c>
      <c r="C9" s="3"/>
      <c r="D9" s="3"/>
      <c r="E9" s="3"/>
      <c r="F9" s="3"/>
      <c r="G9" s="3"/>
      <c r="H9" s="3"/>
      <c r="I9" s="3"/>
      <c r="J9" s="3"/>
      <c r="K9" s="3"/>
      <c r="L9" s="69"/>
      <c r="M9" s="1"/>
      <c r="N9" s="25"/>
      <c r="O9" s="1"/>
      <c r="P9" s="25"/>
      <c r="Q9" s="1"/>
      <c r="R9" s="1"/>
      <c r="S9" s="1"/>
      <c r="T9" s="1"/>
    </row>
    <row r="10" spans="1:20" ht="14.4">
      <c r="A10" s="57"/>
      <c r="B10" s="15" t="s">
        <v>9</v>
      </c>
      <c r="C10" s="30">
        <v>569299</v>
      </c>
      <c r="D10" s="30">
        <v>9039</v>
      </c>
      <c r="E10" s="30">
        <v>1289314</v>
      </c>
      <c r="F10" s="30">
        <v>380.37799999999999</v>
      </c>
      <c r="G10" s="30">
        <v>36812.3416</v>
      </c>
      <c r="H10" s="30">
        <v>63497037</v>
      </c>
      <c r="I10" s="30">
        <v>28428751</v>
      </c>
      <c r="J10" s="30">
        <v>16681729</v>
      </c>
      <c r="K10" s="30">
        <v>1280791.9778100001</v>
      </c>
      <c r="L10" s="84">
        <v>250183.71001000001</v>
      </c>
      <c r="M10" s="1"/>
      <c r="N10" s="25"/>
      <c r="O10" s="1"/>
      <c r="P10" s="25"/>
      <c r="Q10" s="1"/>
      <c r="R10" s="1"/>
      <c r="S10" s="1"/>
      <c r="T10" s="1"/>
    </row>
    <row r="11" spans="1:20" ht="14.4">
      <c r="A11" s="57"/>
      <c r="B11" s="15" t="s">
        <v>10</v>
      </c>
      <c r="C11" s="30">
        <v>168813</v>
      </c>
      <c r="D11" s="30">
        <v>11294</v>
      </c>
      <c r="E11" s="30">
        <v>387210</v>
      </c>
      <c r="F11" s="30">
        <v>652.82973279999999</v>
      </c>
      <c r="G11" s="30">
        <v>9619.1919029000001</v>
      </c>
      <c r="H11" s="30">
        <v>40951205</v>
      </c>
      <c r="I11" s="30">
        <v>19715706</v>
      </c>
      <c r="J11" s="30">
        <v>10134583</v>
      </c>
      <c r="K11" s="30">
        <v>741761.82575109997</v>
      </c>
      <c r="L11" s="84">
        <v>135028.56310209999</v>
      </c>
      <c r="M11" s="18"/>
      <c r="N11" s="25"/>
      <c r="O11" s="18"/>
      <c r="P11" s="25"/>
      <c r="Q11" s="18"/>
      <c r="R11" s="18"/>
      <c r="S11" s="18"/>
      <c r="T11" s="18"/>
    </row>
    <row r="12" spans="1:20" ht="14.4">
      <c r="A12" s="59"/>
      <c r="B12" s="15" t="s">
        <v>11</v>
      </c>
      <c r="C12" s="30">
        <v>17321</v>
      </c>
      <c r="D12" s="30">
        <v>44</v>
      </c>
      <c r="E12" s="30">
        <v>7762</v>
      </c>
      <c r="F12" s="30">
        <v>2.2130000000000001</v>
      </c>
      <c r="G12" s="30">
        <v>242.99394000000001</v>
      </c>
      <c r="H12" s="30">
        <v>9300936</v>
      </c>
      <c r="I12" s="30">
        <v>7347153</v>
      </c>
      <c r="J12" s="30">
        <v>4696028</v>
      </c>
      <c r="K12" s="30">
        <v>298712.40062999999</v>
      </c>
      <c r="L12" s="84">
        <v>61073.602680000004</v>
      </c>
      <c r="M12" s="1"/>
      <c r="N12" s="25"/>
      <c r="O12" s="1"/>
      <c r="P12" s="25"/>
      <c r="Q12" s="1"/>
      <c r="R12" s="1"/>
      <c r="S12" s="1"/>
      <c r="T12" s="1"/>
    </row>
    <row r="13" spans="1:20" ht="14.4">
      <c r="A13" s="57"/>
      <c r="B13" s="15" t="s">
        <v>12</v>
      </c>
      <c r="C13" s="30">
        <v>749386</v>
      </c>
      <c r="D13" s="30">
        <v>48994</v>
      </c>
      <c r="E13" s="30">
        <v>969074</v>
      </c>
      <c r="F13" s="30">
        <v>2198.1499087000002</v>
      </c>
      <c r="G13" s="30">
        <v>24581.849322599999</v>
      </c>
      <c r="H13" s="30">
        <v>39416147</v>
      </c>
      <c r="I13" s="30">
        <v>30786416</v>
      </c>
      <c r="J13" s="30">
        <v>14726095</v>
      </c>
      <c r="K13" s="30">
        <v>1322359.2510086</v>
      </c>
      <c r="L13" s="84">
        <v>226961.01574800003</v>
      </c>
      <c r="M13" s="1"/>
      <c r="N13" s="25"/>
      <c r="O13" s="1"/>
      <c r="P13" s="25"/>
      <c r="Q13" s="1"/>
      <c r="R13" s="1"/>
      <c r="S13" s="1"/>
      <c r="T13" s="1"/>
    </row>
    <row r="14" spans="1:20" ht="14.4">
      <c r="A14" s="57"/>
      <c r="B14" s="15" t="s">
        <v>13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26168405</v>
      </c>
      <c r="I14" s="30">
        <v>11196500</v>
      </c>
      <c r="J14" s="30">
        <v>5844910</v>
      </c>
      <c r="K14" s="30">
        <v>497092.80196000001</v>
      </c>
      <c r="L14" s="84">
        <v>89368.242630499997</v>
      </c>
      <c r="M14" s="1"/>
      <c r="N14" s="25"/>
      <c r="O14" s="1"/>
      <c r="P14" s="25"/>
      <c r="Q14" s="1"/>
      <c r="R14" s="1"/>
      <c r="S14" s="1"/>
      <c r="T14" s="1"/>
    </row>
    <row r="15" spans="1:20" ht="14.4">
      <c r="A15" s="57"/>
      <c r="B15" s="15" t="s">
        <v>15</v>
      </c>
      <c r="C15" s="30">
        <v>108940</v>
      </c>
      <c r="D15" s="30">
        <v>2742</v>
      </c>
      <c r="E15" s="30">
        <v>177537</v>
      </c>
      <c r="F15" s="30">
        <v>170.20249999999999</v>
      </c>
      <c r="G15" s="30">
        <v>4542.5718900000002</v>
      </c>
      <c r="H15" s="30">
        <v>23600592</v>
      </c>
      <c r="I15" s="30">
        <v>21678669</v>
      </c>
      <c r="J15" s="30">
        <v>11384502</v>
      </c>
      <c r="K15" s="30">
        <v>975464.12888399989</v>
      </c>
      <c r="L15" s="84">
        <v>161008.67921530001</v>
      </c>
      <c r="M15" s="1"/>
      <c r="N15" s="25"/>
      <c r="O15" s="1"/>
      <c r="P15" s="25"/>
      <c r="Q15" s="1"/>
      <c r="R15" s="1"/>
      <c r="S15" s="1"/>
      <c r="T15" s="1"/>
    </row>
    <row r="16" spans="1:20" ht="14.4">
      <c r="A16" s="57"/>
      <c r="B16" s="15" t="s">
        <v>16</v>
      </c>
      <c r="C16" s="30">
        <v>60894</v>
      </c>
      <c r="D16" s="30">
        <v>555</v>
      </c>
      <c r="E16" s="30">
        <v>78182</v>
      </c>
      <c r="F16" s="30">
        <v>25.886780000000002</v>
      </c>
      <c r="G16" s="30">
        <v>1546.7407900000001</v>
      </c>
      <c r="H16" s="30">
        <v>18932764</v>
      </c>
      <c r="I16" s="30">
        <v>13293114</v>
      </c>
      <c r="J16" s="30">
        <v>5465443</v>
      </c>
      <c r="K16" s="30">
        <v>557583.66200000001</v>
      </c>
      <c r="L16" s="84">
        <v>84635.707590000005</v>
      </c>
      <c r="M16" s="1"/>
      <c r="N16" s="25"/>
      <c r="O16" s="1"/>
      <c r="P16" s="25"/>
      <c r="Q16" s="1"/>
      <c r="R16" s="1"/>
      <c r="S16" s="1"/>
      <c r="T16" s="1"/>
    </row>
    <row r="17" spans="1:20" ht="14.4">
      <c r="A17" s="57"/>
      <c r="B17" s="15" t="s">
        <v>18</v>
      </c>
      <c r="C17" s="30">
        <v>0</v>
      </c>
      <c r="D17" s="30">
        <v>0</v>
      </c>
      <c r="E17" s="30">
        <v>0</v>
      </c>
      <c r="F17" s="30">
        <v>0</v>
      </c>
      <c r="G17" s="30">
        <v>0</v>
      </c>
      <c r="H17" s="30">
        <v>3125249</v>
      </c>
      <c r="I17" s="30">
        <v>1529810</v>
      </c>
      <c r="J17" s="30">
        <v>968551</v>
      </c>
      <c r="K17" s="30">
        <v>65846.285999999993</v>
      </c>
      <c r="L17" s="84">
        <v>15795.7101654</v>
      </c>
      <c r="M17" s="1"/>
      <c r="N17" s="25"/>
      <c r="O17" s="1"/>
      <c r="P17" s="25"/>
      <c r="Q17" s="1"/>
      <c r="R17" s="1"/>
      <c r="S17" s="1"/>
      <c r="T17" s="1"/>
    </row>
    <row r="18" spans="1:20" ht="14.4">
      <c r="A18" s="57"/>
      <c r="B18" s="61" t="s">
        <v>19</v>
      </c>
      <c r="C18" s="62">
        <v>365695</v>
      </c>
      <c r="D18" s="62">
        <v>3113</v>
      </c>
      <c r="E18" s="62">
        <v>553566</v>
      </c>
      <c r="F18" s="62">
        <v>92.050575899999998</v>
      </c>
      <c r="G18" s="62">
        <v>13452.446443300001</v>
      </c>
      <c r="H18" s="62">
        <v>43759652</v>
      </c>
      <c r="I18" s="62">
        <v>35835065</v>
      </c>
      <c r="J18" s="62">
        <v>15802753</v>
      </c>
      <c r="K18" s="62">
        <v>1558525.7653528</v>
      </c>
      <c r="L18" s="97">
        <v>270356.5018493</v>
      </c>
      <c r="M18" s="1"/>
      <c r="N18" s="25"/>
      <c r="O18" s="1"/>
      <c r="P18" s="25"/>
      <c r="Q18" s="1"/>
      <c r="R18" s="1"/>
      <c r="S18" s="1"/>
      <c r="T18" s="1"/>
    </row>
    <row r="19" spans="1:20" ht="14.4">
      <c r="A19" s="57"/>
      <c r="B19" s="15" t="s">
        <v>21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9873976</v>
      </c>
      <c r="I19" s="30">
        <v>6491248</v>
      </c>
      <c r="J19" s="30">
        <v>3562613</v>
      </c>
      <c r="K19" s="30">
        <v>275775.17018000002</v>
      </c>
      <c r="L19" s="84">
        <v>54014.819510000001</v>
      </c>
      <c r="M19" s="1"/>
      <c r="N19" s="25"/>
      <c r="O19" s="1"/>
      <c r="P19" s="25"/>
      <c r="Q19" s="1"/>
      <c r="R19" s="1"/>
      <c r="S19" s="1"/>
      <c r="T19" s="1"/>
    </row>
    <row r="20" spans="1:20" ht="14.4">
      <c r="A20" s="57"/>
      <c r="B20" s="15" t="s">
        <v>22</v>
      </c>
      <c r="C20" s="30">
        <v>500726</v>
      </c>
      <c r="D20" s="30">
        <v>7825</v>
      </c>
      <c r="E20" s="30">
        <v>709518</v>
      </c>
      <c r="F20" s="30">
        <v>393.66066909999995</v>
      </c>
      <c r="G20" s="30">
        <v>18571.4440049</v>
      </c>
      <c r="H20" s="30">
        <v>44278528</v>
      </c>
      <c r="I20" s="30">
        <v>46370887</v>
      </c>
      <c r="J20" s="30">
        <v>20068323</v>
      </c>
      <c r="K20" s="30">
        <v>1398129.73291</v>
      </c>
      <c r="L20" s="84">
        <v>368852.72748489998</v>
      </c>
      <c r="M20" s="1"/>
      <c r="N20" s="25"/>
      <c r="O20" s="1"/>
      <c r="P20" s="25"/>
      <c r="Q20" s="1"/>
      <c r="R20" s="1"/>
      <c r="S20" s="1"/>
      <c r="T20" s="1"/>
    </row>
    <row r="21" spans="1:20" ht="15.75" customHeight="1">
      <c r="A21" s="57"/>
      <c r="B21" s="15" t="s">
        <v>25</v>
      </c>
      <c r="C21" s="30">
        <v>11641581</v>
      </c>
      <c r="D21" s="30">
        <v>92774</v>
      </c>
      <c r="E21" s="30">
        <v>34593004</v>
      </c>
      <c r="F21" s="30">
        <v>3447.4038469000002</v>
      </c>
      <c r="G21" s="30">
        <v>1214308.808311</v>
      </c>
      <c r="H21" s="30">
        <v>292716565</v>
      </c>
      <c r="I21" s="30">
        <v>194335246</v>
      </c>
      <c r="J21" s="30">
        <v>110437041</v>
      </c>
      <c r="K21" s="30">
        <v>9592760.9932642989</v>
      </c>
      <c r="L21" s="84">
        <v>1795037.2009399999</v>
      </c>
      <c r="M21" s="1"/>
      <c r="N21" s="25"/>
      <c r="O21" s="1"/>
      <c r="P21" s="25"/>
      <c r="Q21" s="1"/>
      <c r="R21" s="1"/>
      <c r="S21" s="1"/>
      <c r="T21" s="1"/>
    </row>
    <row r="22" spans="1:20" ht="15.75" customHeight="1">
      <c r="A22" s="57"/>
      <c r="B22" s="21" t="s">
        <v>89</v>
      </c>
      <c r="C22" s="16"/>
      <c r="D22" s="16"/>
      <c r="E22" s="16"/>
      <c r="F22" s="16"/>
      <c r="G22" s="16"/>
      <c r="H22" s="16"/>
      <c r="I22" s="16"/>
      <c r="J22" s="16"/>
      <c r="K22" s="16"/>
      <c r="L22" s="48"/>
      <c r="M22" s="1"/>
      <c r="N22" s="25"/>
      <c r="O22" s="1"/>
      <c r="P22" s="25"/>
      <c r="Q22" s="1"/>
      <c r="R22" s="1"/>
      <c r="S22" s="1"/>
      <c r="T22" s="1"/>
    </row>
    <row r="23" spans="1:20" ht="15.75" customHeight="1">
      <c r="A23" s="57"/>
      <c r="B23" s="15" t="s">
        <v>26</v>
      </c>
      <c r="C23" s="30">
        <v>6937596</v>
      </c>
      <c r="D23" s="30">
        <v>34435</v>
      </c>
      <c r="E23" s="30">
        <v>14533021</v>
      </c>
      <c r="F23" s="30">
        <v>1671.5112735</v>
      </c>
      <c r="G23" s="30">
        <v>509072.38640999998</v>
      </c>
      <c r="H23" s="30">
        <v>23016877</v>
      </c>
      <c r="I23" s="30">
        <v>23195589</v>
      </c>
      <c r="J23" s="30">
        <v>22261343</v>
      </c>
      <c r="K23" s="30">
        <v>1335722.9244919</v>
      </c>
      <c r="L23" s="84">
        <v>445590.21505</v>
      </c>
      <c r="M23" s="1"/>
      <c r="N23" s="25"/>
      <c r="O23" s="1"/>
      <c r="P23" s="25"/>
      <c r="Q23" s="1"/>
      <c r="R23" s="1"/>
      <c r="S23" s="1"/>
      <c r="T23" s="1"/>
    </row>
    <row r="24" spans="1:20" ht="15.75" customHeight="1">
      <c r="A24" s="57"/>
      <c r="B24" s="15" t="s">
        <v>27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4425875</v>
      </c>
      <c r="I24" s="30">
        <v>2706081</v>
      </c>
      <c r="J24" s="30">
        <v>1134243</v>
      </c>
      <c r="K24" s="30">
        <v>113350.12288</v>
      </c>
      <c r="L24" s="84">
        <v>21321.477553699999</v>
      </c>
      <c r="M24" s="1"/>
      <c r="N24" s="25"/>
      <c r="O24" s="1"/>
      <c r="P24" s="25"/>
      <c r="Q24" s="1"/>
      <c r="R24" s="1"/>
      <c r="S24" s="1"/>
      <c r="T24" s="1"/>
    </row>
    <row r="25" spans="1:20" ht="15.75" customHeight="1">
      <c r="A25" s="57"/>
      <c r="B25" s="15" t="s">
        <v>28</v>
      </c>
      <c r="C25" s="30">
        <v>0</v>
      </c>
      <c r="D25" s="30">
        <v>0</v>
      </c>
      <c r="E25" s="30">
        <v>0</v>
      </c>
      <c r="F25" s="30">
        <v>0</v>
      </c>
      <c r="G25" s="30">
        <v>0</v>
      </c>
      <c r="H25" s="30">
        <v>762889</v>
      </c>
      <c r="I25" s="30">
        <v>493958</v>
      </c>
      <c r="J25" s="30">
        <v>319119</v>
      </c>
      <c r="K25" s="30">
        <v>21409.295686400001</v>
      </c>
      <c r="L25" s="84">
        <v>4846.6220899999998</v>
      </c>
      <c r="M25" s="1"/>
      <c r="N25" s="25"/>
      <c r="O25" s="1"/>
      <c r="P25" s="25"/>
      <c r="Q25" s="1"/>
      <c r="R25" s="1"/>
      <c r="S25" s="1"/>
      <c r="T25" s="1"/>
    </row>
    <row r="26" spans="1:20" ht="15.75" customHeight="1">
      <c r="A26" s="57"/>
      <c r="B26" s="15" t="s">
        <v>29</v>
      </c>
      <c r="C26" s="30">
        <v>3321</v>
      </c>
      <c r="D26" s="30">
        <v>22</v>
      </c>
      <c r="E26" s="30">
        <v>2975</v>
      </c>
      <c r="F26" s="30">
        <v>0.91100000000000003</v>
      </c>
      <c r="G26" s="30">
        <v>58.589118899999995</v>
      </c>
      <c r="H26" s="30">
        <v>2262482</v>
      </c>
      <c r="I26" s="30">
        <v>2377168</v>
      </c>
      <c r="J26" s="30">
        <v>1244570</v>
      </c>
      <c r="K26" s="30">
        <v>113797.98813899999</v>
      </c>
      <c r="L26" s="84">
        <v>18974.413438900003</v>
      </c>
      <c r="M26" s="1"/>
      <c r="N26" s="25"/>
      <c r="O26" s="1"/>
      <c r="P26" s="25"/>
      <c r="Q26" s="1"/>
      <c r="R26" s="1"/>
      <c r="S26" s="1"/>
      <c r="T26" s="1"/>
    </row>
    <row r="27" spans="1:20" ht="15.75" customHeight="1">
      <c r="A27" s="57"/>
      <c r="B27" s="15" t="s">
        <v>30</v>
      </c>
      <c r="C27" s="30">
        <v>5666</v>
      </c>
      <c r="D27" s="30">
        <v>368</v>
      </c>
      <c r="E27" s="30">
        <v>16109</v>
      </c>
      <c r="F27" s="30">
        <v>24.391999999999999</v>
      </c>
      <c r="G27" s="30">
        <v>397.80588</v>
      </c>
      <c r="H27" s="30">
        <v>787530</v>
      </c>
      <c r="I27" s="30">
        <v>397094</v>
      </c>
      <c r="J27" s="30">
        <v>439099</v>
      </c>
      <c r="K27" s="30">
        <v>22905.7408</v>
      </c>
      <c r="L27" s="84">
        <v>10985.056049999999</v>
      </c>
      <c r="M27" s="1"/>
      <c r="N27" s="25"/>
      <c r="O27" s="1"/>
      <c r="P27" s="25"/>
      <c r="Q27" s="1"/>
      <c r="R27" s="1"/>
      <c r="S27" s="1"/>
      <c r="T27" s="1"/>
    </row>
    <row r="28" spans="1:20" ht="15.75" customHeight="1">
      <c r="A28" s="57"/>
      <c r="B28" s="15" t="s">
        <v>31</v>
      </c>
      <c r="C28" s="30">
        <v>5969</v>
      </c>
      <c r="D28" s="30">
        <v>603</v>
      </c>
      <c r="E28" s="30">
        <v>19519</v>
      </c>
      <c r="F28" s="30">
        <v>9.6355208999999995</v>
      </c>
      <c r="G28" s="30">
        <v>415.05458240000002</v>
      </c>
      <c r="H28" s="30">
        <v>525915</v>
      </c>
      <c r="I28" s="30">
        <v>561748</v>
      </c>
      <c r="J28" s="30">
        <v>319243</v>
      </c>
      <c r="K28" s="30">
        <v>19187.724495300001</v>
      </c>
      <c r="L28" s="84">
        <v>4898.1219586999996</v>
      </c>
      <c r="M28" s="1"/>
      <c r="N28" s="25"/>
      <c r="O28" s="1"/>
      <c r="P28" s="25"/>
      <c r="Q28" s="1"/>
      <c r="R28" s="1"/>
      <c r="S28" s="1"/>
      <c r="T28" s="1"/>
    </row>
    <row r="29" spans="1:20" ht="15.75" customHeight="1">
      <c r="A29" s="57"/>
      <c r="B29" s="15" t="s">
        <v>32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8423859</v>
      </c>
      <c r="I29" s="30">
        <v>8385000</v>
      </c>
      <c r="J29" s="30">
        <v>6536033</v>
      </c>
      <c r="K29" s="30">
        <v>402317.19858999999</v>
      </c>
      <c r="L29" s="84">
        <v>104259.3239016</v>
      </c>
      <c r="M29" s="1"/>
      <c r="N29" s="25"/>
      <c r="O29" s="1"/>
      <c r="P29" s="25"/>
      <c r="Q29" s="1"/>
      <c r="R29" s="1"/>
      <c r="S29" s="1"/>
      <c r="T29" s="1"/>
    </row>
    <row r="30" spans="1:20" ht="15.75" customHeight="1">
      <c r="A30" s="57"/>
      <c r="B30" s="15" t="s">
        <v>33</v>
      </c>
      <c r="C30" s="30">
        <v>15254839</v>
      </c>
      <c r="D30" s="30">
        <v>118558</v>
      </c>
      <c r="E30" s="30">
        <v>50289150</v>
      </c>
      <c r="F30" s="30">
        <v>7340.2453299999997</v>
      </c>
      <c r="G30" s="30">
        <v>2008123.59152</v>
      </c>
      <c r="H30" s="30">
        <v>35969705</v>
      </c>
      <c r="I30" s="30">
        <v>37788916</v>
      </c>
      <c r="J30" s="30">
        <v>45632351</v>
      </c>
      <c r="K30" s="30">
        <v>2105079.0323100002</v>
      </c>
      <c r="L30" s="84">
        <v>902095.49818999995</v>
      </c>
      <c r="M30" s="1"/>
      <c r="N30" s="25"/>
      <c r="O30" s="1"/>
      <c r="P30" s="25"/>
      <c r="Q30" s="1"/>
      <c r="R30" s="1"/>
      <c r="S30" s="1"/>
      <c r="T30" s="1"/>
    </row>
    <row r="31" spans="1:20" ht="15.75" customHeight="1">
      <c r="A31" s="57"/>
      <c r="B31" s="15" t="s">
        <v>34</v>
      </c>
      <c r="C31" s="30">
        <v>10177593</v>
      </c>
      <c r="D31" s="30">
        <v>34239</v>
      </c>
      <c r="E31" s="30">
        <v>29510351</v>
      </c>
      <c r="F31" s="30">
        <v>1497.56709</v>
      </c>
      <c r="G31" s="30">
        <v>1021496.57729</v>
      </c>
      <c r="H31" s="30">
        <v>43621647</v>
      </c>
      <c r="I31" s="30">
        <v>26895339</v>
      </c>
      <c r="J31" s="30">
        <v>31063592</v>
      </c>
      <c r="K31" s="30">
        <v>1558654.9459800001</v>
      </c>
      <c r="L31" s="84">
        <v>646826.09557</v>
      </c>
      <c r="M31" s="1"/>
      <c r="N31" s="25"/>
      <c r="O31" s="1"/>
      <c r="P31" s="25"/>
      <c r="Q31" s="1"/>
      <c r="R31" s="1"/>
      <c r="S31" s="1"/>
      <c r="T31" s="1"/>
    </row>
    <row r="32" spans="1:20" ht="15.75" customHeight="1">
      <c r="A32" s="57"/>
      <c r="B32" s="15" t="s">
        <v>24</v>
      </c>
      <c r="C32" s="30">
        <v>37071</v>
      </c>
      <c r="D32" s="30">
        <v>421</v>
      </c>
      <c r="E32" s="30">
        <v>109413</v>
      </c>
      <c r="F32" s="30">
        <v>21.561</v>
      </c>
      <c r="G32" s="30">
        <v>2862.7084444000002</v>
      </c>
      <c r="H32" s="30">
        <v>13130629</v>
      </c>
      <c r="I32" s="30">
        <v>7664702</v>
      </c>
      <c r="J32" s="30">
        <v>5025546</v>
      </c>
      <c r="K32" s="30">
        <v>368767.38452359999</v>
      </c>
      <c r="L32" s="84">
        <v>83014.093817100002</v>
      </c>
      <c r="M32" s="1"/>
      <c r="N32" s="25"/>
      <c r="O32" s="1"/>
      <c r="P32" s="25"/>
      <c r="Q32" s="1"/>
      <c r="R32" s="1"/>
      <c r="S32" s="1"/>
      <c r="T32" s="1"/>
    </row>
    <row r="33" spans="1:20" ht="15.75" customHeight="1">
      <c r="A33" s="57"/>
      <c r="B33" s="15" t="s">
        <v>35</v>
      </c>
      <c r="C33" s="30">
        <v>113268</v>
      </c>
      <c r="D33" s="30">
        <v>537</v>
      </c>
      <c r="E33" s="30">
        <v>377602</v>
      </c>
      <c r="F33" s="30">
        <v>15.686</v>
      </c>
      <c r="G33" s="30">
        <v>12055.620272</v>
      </c>
      <c r="H33" s="30">
        <v>2773581</v>
      </c>
      <c r="I33" s="30">
        <v>2692330</v>
      </c>
      <c r="J33" s="30">
        <v>1919951</v>
      </c>
      <c r="K33" s="30">
        <v>108582.45379</v>
      </c>
      <c r="L33" s="84">
        <v>25756.811320699999</v>
      </c>
      <c r="M33" s="1"/>
      <c r="N33" s="25"/>
      <c r="O33" s="1"/>
      <c r="P33" s="25"/>
      <c r="Q33" s="1"/>
      <c r="R33" s="1"/>
      <c r="S33" s="1"/>
      <c r="T33" s="1"/>
    </row>
    <row r="34" spans="1:20" ht="15.75" customHeight="1">
      <c r="A34" s="57"/>
      <c r="B34" s="15" t="s">
        <v>36</v>
      </c>
      <c r="C34" s="30">
        <v>1540136</v>
      </c>
      <c r="D34" s="30">
        <v>15710</v>
      </c>
      <c r="E34" s="30">
        <v>3964636</v>
      </c>
      <c r="F34" s="30">
        <v>804.34146999999996</v>
      </c>
      <c r="G34" s="30">
        <v>320528.86973999999</v>
      </c>
      <c r="H34" s="30">
        <v>6491068</v>
      </c>
      <c r="I34" s="30">
        <v>3938723</v>
      </c>
      <c r="J34" s="30">
        <v>2908607</v>
      </c>
      <c r="K34" s="30">
        <v>192829.40152000001</v>
      </c>
      <c r="L34" s="84">
        <v>59004.698510000002</v>
      </c>
      <c r="M34" s="1"/>
      <c r="N34" s="25"/>
      <c r="O34" s="1"/>
      <c r="P34" s="25"/>
      <c r="Q34" s="1"/>
      <c r="R34" s="1"/>
      <c r="S34" s="1"/>
      <c r="T34" s="1"/>
    </row>
    <row r="35" spans="1:20" ht="15.75" customHeight="1">
      <c r="A35" s="57"/>
      <c r="B35" s="15" t="s">
        <v>37</v>
      </c>
      <c r="C35" s="30">
        <v>82643</v>
      </c>
      <c r="D35" s="30">
        <v>6265</v>
      </c>
      <c r="E35" s="30">
        <v>220886</v>
      </c>
      <c r="F35" s="30">
        <v>239.96700000000001</v>
      </c>
      <c r="G35" s="30">
        <v>8935.5304980000001</v>
      </c>
      <c r="H35" s="30">
        <v>3732465</v>
      </c>
      <c r="I35" s="30">
        <v>5508800</v>
      </c>
      <c r="J35" s="30">
        <v>4325748</v>
      </c>
      <c r="K35" s="30">
        <v>267646.06544999999</v>
      </c>
      <c r="L35" s="84">
        <v>39216.025351299999</v>
      </c>
      <c r="M35" s="1"/>
      <c r="N35" s="25"/>
      <c r="O35" s="1"/>
      <c r="P35" s="25"/>
      <c r="Q35" s="1"/>
      <c r="R35" s="1"/>
      <c r="S35" s="1"/>
      <c r="T35" s="1"/>
    </row>
    <row r="36" spans="1:20" ht="15.75" customHeight="1">
      <c r="A36" s="57"/>
      <c r="B36" s="15" t="s">
        <v>38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5074717</v>
      </c>
      <c r="I36" s="30">
        <v>4532501</v>
      </c>
      <c r="J36" s="30">
        <v>3189455</v>
      </c>
      <c r="K36" s="30">
        <v>186005.16255000001</v>
      </c>
      <c r="L36" s="84">
        <v>39117.321380000001</v>
      </c>
      <c r="M36" s="1"/>
      <c r="N36" s="25"/>
      <c r="O36" s="1"/>
      <c r="P36" s="25"/>
      <c r="Q36" s="1"/>
      <c r="R36" s="1"/>
      <c r="S36" s="1"/>
      <c r="T36" s="1"/>
    </row>
    <row r="37" spans="1:20" ht="15.75" customHeight="1">
      <c r="A37" s="57"/>
      <c r="B37" s="15" t="s">
        <v>39</v>
      </c>
      <c r="C37" s="30">
        <v>2630</v>
      </c>
      <c r="D37" s="30">
        <v>89</v>
      </c>
      <c r="E37" s="30">
        <v>7505</v>
      </c>
      <c r="F37" s="30">
        <v>5.7309999999999999</v>
      </c>
      <c r="G37" s="30">
        <v>667.02187719999995</v>
      </c>
      <c r="H37" s="30">
        <v>4311101</v>
      </c>
      <c r="I37" s="30">
        <v>5102609</v>
      </c>
      <c r="J37" s="30">
        <v>2773775</v>
      </c>
      <c r="K37" s="30">
        <v>242758.28517409999</v>
      </c>
      <c r="L37" s="84">
        <v>49402.098149999998</v>
      </c>
      <c r="M37" s="1"/>
      <c r="N37" s="25"/>
      <c r="O37" s="1"/>
      <c r="P37" s="25"/>
      <c r="Q37" s="1"/>
      <c r="R37" s="1"/>
      <c r="S37" s="1"/>
      <c r="T37" s="1"/>
    </row>
    <row r="38" spans="1:20" ht="15.75" customHeight="1">
      <c r="A38" s="57"/>
      <c r="B38" s="15" t="s">
        <v>40</v>
      </c>
      <c r="C38" s="30">
        <v>2357365</v>
      </c>
      <c r="D38" s="30">
        <v>16241</v>
      </c>
      <c r="E38" s="30">
        <v>4773322</v>
      </c>
      <c r="F38" s="30">
        <v>753.7444574000001</v>
      </c>
      <c r="G38" s="30">
        <v>155159.44037700002</v>
      </c>
      <c r="H38" s="30">
        <v>17062804</v>
      </c>
      <c r="I38" s="30">
        <v>8252723</v>
      </c>
      <c r="J38" s="30">
        <v>9731793</v>
      </c>
      <c r="K38" s="30">
        <v>364163.51198319998</v>
      </c>
      <c r="L38" s="84">
        <v>159293.24825049998</v>
      </c>
      <c r="M38" s="1"/>
      <c r="N38" s="25"/>
      <c r="O38" s="1"/>
      <c r="P38" s="25"/>
      <c r="Q38" s="1"/>
      <c r="R38" s="1"/>
      <c r="S38" s="1"/>
      <c r="T38" s="1"/>
    </row>
    <row r="39" spans="1:20" ht="15.75" customHeight="1">
      <c r="A39" s="57"/>
      <c r="B39" s="15" t="s">
        <v>41</v>
      </c>
      <c r="C39" s="30">
        <v>2850249</v>
      </c>
      <c r="D39" s="30">
        <v>42893</v>
      </c>
      <c r="E39" s="30">
        <v>7932501</v>
      </c>
      <c r="F39" s="30">
        <v>1506.2492155000002</v>
      </c>
      <c r="G39" s="30">
        <v>289729.44076099998</v>
      </c>
      <c r="H39" s="30">
        <v>1205372</v>
      </c>
      <c r="I39" s="30">
        <v>646051</v>
      </c>
      <c r="J39" s="30">
        <v>559525</v>
      </c>
      <c r="K39" s="30">
        <v>29223.232466999998</v>
      </c>
      <c r="L39" s="84">
        <v>9007.9316839999992</v>
      </c>
      <c r="M39" s="1"/>
      <c r="N39" s="25"/>
      <c r="O39" s="1"/>
      <c r="P39" s="25"/>
      <c r="Q39" s="1"/>
      <c r="R39" s="1"/>
      <c r="S39" s="1"/>
      <c r="T39" s="1"/>
    </row>
    <row r="40" spans="1:20" ht="15.75" customHeight="1">
      <c r="A40" s="57"/>
      <c r="B40" s="15" t="s">
        <v>42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3398012</v>
      </c>
      <c r="I40" s="30">
        <v>3106830</v>
      </c>
      <c r="J40" s="30">
        <v>2460139</v>
      </c>
      <c r="K40" s="30">
        <v>134375.18234689999</v>
      </c>
      <c r="L40" s="84">
        <v>40116.105874599998</v>
      </c>
      <c r="M40" s="1"/>
      <c r="N40" s="25"/>
      <c r="O40" s="1"/>
      <c r="P40" s="25"/>
      <c r="Q40" s="1"/>
      <c r="R40" s="1"/>
      <c r="S40" s="1"/>
      <c r="T40" s="1"/>
    </row>
    <row r="41" spans="1:20" ht="15.75" customHeight="1">
      <c r="A41" s="57"/>
      <c r="B41" s="15" t="s">
        <v>43</v>
      </c>
      <c r="C41" s="30">
        <v>33132</v>
      </c>
      <c r="D41" s="30">
        <v>2041</v>
      </c>
      <c r="E41" s="30">
        <v>65308</v>
      </c>
      <c r="F41" s="30">
        <v>84.385999999999996</v>
      </c>
      <c r="G41" s="30">
        <v>2551.120633</v>
      </c>
      <c r="H41" s="30">
        <v>1889318</v>
      </c>
      <c r="I41" s="30">
        <v>5473474</v>
      </c>
      <c r="J41" s="30">
        <v>782208</v>
      </c>
      <c r="K41" s="30">
        <v>235170.68591999999</v>
      </c>
      <c r="L41" s="84">
        <v>13725.303677399999</v>
      </c>
      <c r="M41" s="1"/>
      <c r="N41" s="25"/>
      <c r="O41" s="1"/>
      <c r="P41" s="25"/>
      <c r="Q41" s="1"/>
      <c r="R41" s="1"/>
      <c r="S41" s="1"/>
      <c r="T41" s="1"/>
    </row>
    <row r="42" spans="1:20" ht="15.75" customHeight="1">
      <c r="A42" s="57"/>
      <c r="B42" s="15" t="s">
        <v>44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1257022</v>
      </c>
      <c r="I42" s="30">
        <v>726185</v>
      </c>
      <c r="J42" s="30">
        <v>342697</v>
      </c>
      <c r="K42" s="30">
        <v>33761.794163099999</v>
      </c>
      <c r="L42" s="84">
        <v>5359.0682705999998</v>
      </c>
      <c r="M42" s="1"/>
      <c r="N42" s="25"/>
      <c r="O42" s="1"/>
      <c r="P42" s="25"/>
      <c r="Q42" s="1"/>
      <c r="R42" s="1"/>
      <c r="S42" s="1"/>
      <c r="T42" s="1"/>
    </row>
    <row r="43" spans="1:20" ht="15.75" customHeight="1">
      <c r="A43" s="57"/>
      <c r="B43" s="15" t="s">
        <v>45</v>
      </c>
      <c r="C43" s="30">
        <v>878842</v>
      </c>
      <c r="D43" s="30">
        <v>10462</v>
      </c>
      <c r="E43" s="30">
        <v>1920561</v>
      </c>
      <c r="F43" s="30">
        <v>431.7603143</v>
      </c>
      <c r="G43" s="30">
        <v>77423.097183299993</v>
      </c>
      <c r="H43" s="30">
        <v>3293447</v>
      </c>
      <c r="I43" s="30">
        <v>2064463</v>
      </c>
      <c r="J43" s="30">
        <v>2135758</v>
      </c>
      <c r="K43" s="30">
        <v>93821.082500000004</v>
      </c>
      <c r="L43" s="84">
        <v>39149.261579999999</v>
      </c>
      <c r="M43" s="1"/>
      <c r="N43" s="25"/>
      <c r="O43" s="1"/>
      <c r="P43" s="25"/>
      <c r="Q43" s="1"/>
      <c r="R43" s="1"/>
      <c r="S43" s="1"/>
      <c r="T43" s="1"/>
    </row>
    <row r="44" spans="1:20" ht="15.75" customHeight="1">
      <c r="A44" s="57"/>
      <c r="B44" s="21" t="s">
        <v>90</v>
      </c>
      <c r="C44" s="16"/>
      <c r="D44" s="16"/>
      <c r="E44" s="16"/>
      <c r="F44" s="16"/>
      <c r="G44" s="16"/>
      <c r="H44" s="16"/>
      <c r="I44" s="16"/>
      <c r="J44" s="16"/>
      <c r="K44" s="16"/>
      <c r="L44" s="48"/>
      <c r="M44" s="1"/>
      <c r="N44" s="25"/>
      <c r="O44" s="1"/>
      <c r="P44" s="25"/>
      <c r="Q44" s="1"/>
      <c r="R44" s="1"/>
      <c r="S44" s="1"/>
      <c r="T44" s="1"/>
    </row>
    <row r="45" spans="1:20" ht="15.75" customHeight="1">
      <c r="A45" s="57"/>
      <c r="B45" s="15" t="s">
        <v>46</v>
      </c>
      <c r="C45" s="30">
        <v>1563330</v>
      </c>
      <c r="D45" s="30">
        <v>2015</v>
      </c>
      <c r="E45" s="30">
        <v>4836214</v>
      </c>
      <c r="F45" s="30">
        <v>157.684</v>
      </c>
      <c r="G45" s="30">
        <v>245061.30664</v>
      </c>
      <c r="H45" s="30">
        <v>0</v>
      </c>
      <c r="I45" s="30">
        <v>0</v>
      </c>
      <c r="J45" s="30">
        <v>0</v>
      </c>
      <c r="K45" s="30">
        <v>0</v>
      </c>
      <c r="L45" s="84">
        <v>0</v>
      </c>
      <c r="M45" s="1"/>
      <c r="N45" s="25"/>
      <c r="O45" s="1"/>
      <c r="P45" s="25"/>
      <c r="Q45" s="1"/>
      <c r="R45" s="1"/>
      <c r="S45" s="1"/>
      <c r="T45" s="1"/>
    </row>
    <row r="46" spans="1:20" ht="15.75" customHeight="1">
      <c r="A46" s="57"/>
      <c r="B46" s="15" t="s">
        <v>47</v>
      </c>
      <c r="C46" s="30">
        <v>25767</v>
      </c>
      <c r="D46" s="30">
        <v>1</v>
      </c>
      <c r="E46" s="30">
        <v>19589</v>
      </c>
      <c r="F46" s="30">
        <v>0.02</v>
      </c>
      <c r="G46" s="30">
        <v>625.32139280000001</v>
      </c>
      <c r="H46" s="30">
        <v>0</v>
      </c>
      <c r="I46" s="30">
        <v>0</v>
      </c>
      <c r="J46" s="30">
        <v>0</v>
      </c>
      <c r="K46" s="30">
        <v>0</v>
      </c>
      <c r="L46" s="84">
        <v>0</v>
      </c>
      <c r="M46" s="1"/>
      <c r="N46" s="25"/>
      <c r="O46" s="1"/>
      <c r="P46" s="25"/>
      <c r="Q46" s="1"/>
      <c r="R46" s="1"/>
      <c r="S46" s="1"/>
      <c r="T46" s="1"/>
    </row>
    <row r="47" spans="1:20" ht="15.75" customHeight="1">
      <c r="A47" s="57"/>
      <c r="B47" s="15" t="s">
        <v>48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2100</v>
      </c>
      <c r="I47" s="30">
        <v>55</v>
      </c>
      <c r="J47" s="30">
        <v>87</v>
      </c>
      <c r="K47" s="30">
        <v>4.3144119999999999</v>
      </c>
      <c r="L47" s="84">
        <v>6.1088240000000003</v>
      </c>
      <c r="M47" s="1"/>
      <c r="N47" s="25"/>
      <c r="O47" s="1"/>
      <c r="P47" s="25"/>
      <c r="Q47" s="1"/>
      <c r="R47" s="1"/>
      <c r="S47" s="1"/>
      <c r="T47" s="1"/>
    </row>
    <row r="48" spans="1:20" ht="15.75" customHeight="1">
      <c r="A48" s="57"/>
      <c r="B48" s="15" t="s">
        <v>49</v>
      </c>
      <c r="C48" s="30">
        <v>2654271</v>
      </c>
      <c r="D48" s="30">
        <v>14857</v>
      </c>
      <c r="E48" s="30">
        <v>12277851</v>
      </c>
      <c r="F48" s="30">
        <v>840.66800000000001</v>
      </c>
      <c r="G48" s="30">
        <v>338382.23820999998</v>
      </c>
      <c r="H48" s="30">
        <v>1657102</v>
      </c>
      <c r="I48" s="30">
        <v>1287242</v>
      </c>
      <c r="J48" s="30">
        <v>2702505</v>
      </c>
      <c r="K48" s="30">
        <v>65272.23416</v>
      </c>
      <c r="L48" s="84">
        <v>54358.372109999997</v>
      </c>
      <c r="M48" s="1"/>
      <c r="N48" s="25"/>
      <c r="O48" s="1"/>
      <c r="P48" s="25"/>
      <c r="Q48" s="1"/>
      <c r="R48" s="1"/>
      <c r="S48" s="1"/>
      <c r="T48" s="1"/>
    </row>
    <row r="49" spans="1:20" ht="15.75" customHeight="1">
      <c r="A49" s="57"/>
      <c r="B49" s="15" t="s">
        <v>50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1047695</v>
      </c>
      <c r="I49" s="30">
        <v>781161</v>
      </c>
      <c r="J49" s="30">
        <v>1087334</v>
      </c>
      <c r="K49" s="30">
        <v>25452.892899999999</v>
      </c>
      <c r="L49" s="84">
        <v>10707.15454</v>
      </c>
      <c r="M49" s="1"/>
      <c r="N49" s="25"/>
      <c r="O49" s="1"/>
      <c r="P49" s="25"/>
      <c r="Q49" s="1"/>
      <c r="R49" s="1"/>
      <c r="S49" s="1"/>
      <c r="T49" s="1"/>
    </row>
    <row r="50" spans="1:20" ht="15.75" customHeight="1">
      <c r="A50" s="57"/>
      <c r="B50" s="15" t="s">
        <v>51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121705</v>
      </c>
      <c r="I50" s="30">
        <v>58684</v>
      </c>
      <c r="J50" s="30">
        <v>125558</v>
      </c>
      <c r="K50" s="30">
        <v>3151.7528339999999</v>
      </c>
      <c r="L50" s="84">
        <v>2467.240605</v>
      </c>
      <c r="M50" s="1"/>
      <c r="N50" s="25"/>
      <c r="O50" s="1"/>
      <c r="P50" s="25"/>
      <c r="Q50" s="1"/>
      <c r="R50" s="1"/>
      <c r="S50" s="1"/>
      <c r="T50" s="1"/>
    </row>
    <row r="51" spans="1:20" ht="15.75" customHeight="1">
      <c r="A51" s="57"/>
      <c r="B51" s="15" t="s">
        <v>52</v>
      </c>
      <c r="C51" s="30">
        <v>857132</v>
      </c>
      <c r="D51" s="30">
        <v>2086</v>
      </c>
      <c r="E51" s="30">
        <v>1692494</v>
      </c>
      <c r="F51" s="30">
        <v>150.01244510000001</v>
      </c>
      <c r="G51" s="30">
        <v>66140.878395499996</v>
      </c>
      <c r="H51" s="30">
        <v>480096</v>
      </c>
      <c r="I51" s="30">
        <v>296742</v>
      </c>
      <c r="J51" s="30">
        <v>448138</v>
      </c>
      <c r="K51" s="30">
        <v>16546.1488274</v>
      </c>
      <c r="L51" s="84">
        <v>10206.4273147</v>
      </c>
      <c r="M51" s="1"/>
      <c r="N51" s="25"/>
      <c r="O51" s="1"/>
      <c r="P51" s="25"/>
      <c r="Q51" s="1"/>
      <c r="R51" s="1"/>
      <c r="S51" s="1"/>
      <c r="T51" s="1"/>
    </row>
    <row r="52" spans="1:20" ht="15.75" customHeight="1">
      <c r="A52" s="57"/>
      <c r="B52" s="15" t="s">
        <v>135</v>
      </c>
      <c r="C52" s="30">
        <v>72410</v>
      </c>
      <c r="D52" s="30">
        <v>22653</v>
      </c>
      <c r="E52" s="30">
        <v>51085</v>
      </c>
      <c r="F52" s="30">
        <v>1998.5650000000001</v>
      </c>
      <c r="G52" s="30">
        <v>4599.8524447</v>
      </c>
      <c r="H52" s="30">
        <v>8714</v>
      </c>
      <c r="I52" s="30">
        <v>4804</v>
      </c>
      <c r="J52" s="30">
        <v>11770</v>
      </c>
      <c r="K52" s="30">
        <v>169.411</v>
      </c>
      <c r="L52" s="84">
        <v>257.64899460000004</v>
      </c>
      <c r="M52" s="1"/>
      <c r="N52" s="25"/>
      <c r="O52" s="1"/>
      <c r="P52" s="25"/>
      <c r="Q52" s="1"/>
      <c r="R52" s="1"/>
      <c r="S52" s="1"/>
      <c r="T52" s="1"/>
    </row>
    <row r="53" spans="1:20" ht="15.75" customHeight="1">
      <c r="A53" s="57" t="s">
        <v>109</v>
      </c>
      <c r="B53" s="15" t="s">
        <v>53</v>
      </c>
      <c r="C53" s="30">
        <v>1453417</v>
      </c>
      <c r="D53" s="30">
        <v>4384</v>
      </c>
      <c r="E53" s="30">
        <v>3268015</v>
      </c>
      <c r="F53" s="30">
        <v>231.11216999999999</v>
      </c>
      <c r="G53" s="30">
        <v>93749.817290000006</v>
      </c>
      <c r="H53" s="30">
        <v>1016349</v>
      </c>
      <c r="I53" s="30">
        <v>1170386</v>
      </c>
      <c r="J53" s="30">
        <v>1941558</v>
      </c>
      <c r="K53" s="30">
        <v>50270.821510000002</v>
      </c>
      <c r="L53" s="84">
        <v>36020.784879999999</v>
      </c>
      <c r="M53" s="1"/>
      <c r="N53" s="25"/>
      <c r="O53" s="1"/>
      <c r="P53" s="25"/>
      <c r="Q53" s="1"/>
      <c r="R53" s="1"/>
      <c r="S53" s="1"/>
      <c r="T53" s="1"/>
    </row>
    <row r="54" spans="1:20" ht="12.75" customHeight="1">
      <c r="A54" s="57"/>
      <c r="B54" s="21" t="s">
        <v>91</v>
      </c>
      <c r="C54" s="16"/>
      <c r="D54" s="16"/>
      <c r="E54" s="16"/>
      <c r="F54" s="16"/>
      <c r="G54" s="16"/>
      <c r="H54" s="16"/>
      <c r="I54" s="16"/>
      <c r="J54" s="16"/>
      <c r="K54" s="16"/>
      <c r="L54" s="48"/>
      <c r="M54" s="1"/>
      <c r="N54" s="25"/>
      <c r="O54" s="1"/>
      <c r="P54" s="25"/>
      <c r="Q54" s="1"/>
      <c r="R54" s="1"/>
      <c r="S54" s="1"/>
      <c r="T54" s="1"/>
    </row>
    <row r="55" spans="1:20" ht="15.75" customHeight="1">
      <c r="A55" s="57"/>
      <c r="B55" s="15" t="s">
        <v>55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1430479</v>
      </c>
      <c r="I55" s="30">
        <v>0</v>
      </c>
      <c r="J55" s="30">
        <v>372682</v>
      </c>
      <c r="K55" s="30">
        <v>0</v>
      </c>
      <c r="L55" s="84">
        <v>2130.28935</v>
      </c>
      <c r="M55" s="1"/>
      <c r="N55" s="25"/>
      <c r="O55" s="1"/>
      <c r="P55" s="25"/>
      <c r="Q55" s="1"/>
      <c r="R55" s="1"/>
      <c r="S55" s="1"/>
      <c r="T55" s="1"/>
    </row>
    <row r="56" spans="1:20" ht="12" customHeight="1">
      <c r="A56" s="57"/>
      <c r="B56" s="15" t="s">
        <v>56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2031217</v>
      </c>
      <c r="I56" s="30">
        <v>624456</v>
      </c>
      <c r="J56" s="30">
        <v>168135</v>
      </c>
      <c r="K56" s="30">
        <v>18380.469842300001</v>
      </c>
      <c r="L56" s="84">
        <v>2118.24899</v>
      </c>
      <c r="M56" s="1"/>
      <c r="N56" s="25"/>
      <c r="O56" s="1"/>
      <c r="P56" s="25"/>
      <c r="Q56" s="1"/>
      <c r="R56" s="1"/>
      <c r="S56" s="1"/>
      <c r="T56" s="1"/>
    </row>
    <row r="57" spans="1:20" ht="12.75" customHeight="1">
      <c r="A57" s="57"/>
      <c r="B57" s="15" t="s">
        <v>57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665469</v>
      </c>
      <c r="I57" s="30">
        <v>0</v>
      </c>
      <c r="J57" s="30">
        <v>166552</v>
      </c>
      <c r="K57" s="30">
        <v>0</v>
      </c>
      <c r="L57" s="84">
        <v>783.18035040000007</v>
      </c>
      <c r="M57" s="1"/>
      <c r="N57" s="25"/>
      <c r="O57" s="1"/>
      <c r="P57" s="25"/>
      <c r="Q57" s="1"/>
      <c r="R57" s="1"/>
      <c r="S57" s="1"/>
      <c r="T57" s="1"/>
    </row>
    <row r="58" spans="1:20" ht="12.75" customHeight="1">
      <c r="A58" s="57"/>
      <c r="B58" s="15" t="s">
        <v>58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84">
        <v>0</v>
      </c>
      <c r="M58" s="1"/>
      <c r="N58" s="25"/>
      <c r="O58" s="1"/>
      <c r="P58" s="25"/>
      <c r="Q58" s="1"/>
      <c r="R58" s="1"/>
      <c r="S58" s="1"/>
      <c r="T58" s="1"/>
    </row>
    <row r="59" spans="1:20" ht="12.75" customHeight="1">
      <c r="A59" s="57"/>
      <c r="B59" s="15" t="s">
        <v>59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119023</v>
      </c>
      <c r="I59" s="30">
        <v>1401</v>
      </c>
      <c r="J59" s="30">
        <v>21030</v>
      </c>
      <c r="K59" s="30">
        <v>44.857322800000006</v>
      </c>
      <c r="L59" s="84">
        <v>92.827404600000008</v>
      </c>
      <c r="M59" s="1"/>
      <c r="N59" s="25"/>
      <c r="O59" s="1"/>
      <c r="P59" s="25"/>
      <c r="Q59" s="1"/>
      <c r="R59" s="1"/>
      <c r="S59" s="1"/>
      <c r="T59" s="1"/>
    </row>
    <row r="60" spans="1:20" ht="12.75" customHeight="1">
      <c r="A60" s="57"/>
      <c r="B60" s="15" t="s">
        <v>60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62822904</v>
      </c>
      <c r="I60" s="30">
        <v>1699022</v>
      </c>
      <c r="J60" s="30">
        <v>2349157</v>
      </c>
      <c r="K60" s="30">
        <v>55337.351609999998</v>
      </c>
      <c r="L60" s="84">
        <v>20600.547279999999</v>
      </c>
      <c r="M60" s="1"/>
      <c r="N60" s="25"/>
      <c r="O60" s="1"/>
      <c r="P60" s="25"/>
      <c r="Q60" s="1"/>
      <c r="R60" s="1"/>
      <c r="S60" s="1"/>
      <c r="T60" s="1"/>
    </row>
    <row r="61" spans="1:20" ht="15.75" customHeight="1">
      <c r="A61" s="57"/>
      <c r="B61" s="21" t="s">
        <v>92</v>
      </c>
      <c r="C61" s="16"/>
      <c r="D61" s="16"/>
      <c r="E61" s="16"/>
      <c r="F61" s="16"/>
      <c r="G61" s="16"/>
      <c r="H61" s="16"/>
      <c r="I61" s="16"/>
      <c r="J61" s="16"/>
      <c r="K61" s="16"/>
      <c r="L61" s="48"/>
      <c r="M61" s="1"/>
      <c r="N61" s="25"/>
      <c r="O61" s="1"/>
      <c r="P61" s="25"/>
      <c r="Q61" s="1"/>
      <c r="R61" s="1"/>
      <c r="S61" s="1"/>
      <c r="T61" s="1"/>
    </row>
    <row r="62" spans="1:20" ht="12.75" customHeight="1">
      <c r="A62" s="57"/>
      <c r="B62" s="15" t="s">
        <v>61</v>
      </c>
      <c r="C62" s="30">
        <v>8587</v>
      </c>
      <c r="D62" s="30">
        <v>29</v>
      </c>
      <c r="E62" s="30">
        <v>3406</v>
      </c>
      <c r="F62" s="30">
        <v>1.8129999999999999</v>
      </c>
      <c r="G62" s="30">
        <v>136.68497599999984</v>
      </c>
      <c r="H62" s="30">
        <v>1472740</v>
      </c>
      <c r="I62" s="30">
        <v>646586</v>
      </c>
      <c r="J62" s="30">
        <v>378877</v>
      </c>
      <c r="K62" s="30">
        <v>42750.054878499999</v>
      </c>
      <c r="L62" s="84">
        <v>10038.877904399895</v>
      </c>
      <c r="M62" s="1"/>
      <c r="N62" s="25"/>
      <c r="O62" s="1"/>
      <c r="P62" s="25"/>
      <c r="Q62" s="1"/>
      <c r="R62" s="1"/>
      <c r="S62" s="1"/>
      <c r="T62" s="1"/>
    </row>
    <row r="63" spans="1:20" ht="12.75" customHeight="1">
      <c r="A63" s="57"/>
      <c r="B63" s="15" t="s">
        <v>62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147555</v>
      </c>
      <c r="I63" s="30">
        <v>97155</v>
      </c>
      <c r="J63" s="30">
        <v>67310</v>
      </c>
      <c r="K63" s="30">
        <v>4865.0898299999999</v>
      </c>
      <c r="L63" s="84">
        <v>1254.7561090000002</v>
      </c>
      <c r="M63" s="1"/>
      <c r="N63" s="25"/>
      <c r="O63" s="1"/>
      <c r="P63" s="25"/>
      <c r="Q63" s="1"/>
      <c r="R63" s="1"/>
      <c r="S63" s="1"/>
      <c r="T63" s="1"/>
    </row>
    <row r="64" spans="1:20" ht="12.75" customHeight="1">
      <c r="A64" s="57"/>
      <c r="B64" s="15" t="s">
        <v>63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2524508</v>
      </c>
      <c r="I64" s="30">
        <v>696353</v>
      </c>
      <c r="J64" s="30">
        <v>61411</v>
      </c>
      <c r="K64" s="30">
        <v>31790.678050000002</v>
      </c>
      <c r="L64" s="84">
        <v>587.69400200000007</v>
      </c>
      <c r="M64" s="1"/>
      <c r="N64" s="25"/>
      <c r="O64" s="1"/>
      <c r="P64" s="25"/>
      <c r="Q64" s="1"/>
      <c r="R64" s="1"/>
      <c r="S64" s="1"/>
      <c r="T64" s="1"/>
    </row>
    <row r="65" spans="1:20" ht="12.75" customHeight="1">
      <c r="A65" s="57"/>
      <c r="B65" s="15" t="s">
        <v>64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58">
        <v>1065422</v>
      </c>
      <c r="I65" s="30">
        <v>862502</v>
      </c>
      <c r="J65" s="30">
        <v>326438</v>
      </c>
      <c r="K65" s="30">
        <v>22077.986000000001</v>
      </c>
      <c r="L65" s="84">
        <v>6282.1397999999999</v>
      </c>
      <c r="M65" s="1"/>
      <c r="N65" s="25"/>
      <c r="O65" s="1"/>
      <c r="P65" s="25"/>
      <c r="Q65" s="1"/>
      <c r="R65" s="1"/>
      <c r="S65" s="1"/>
      <c r="T65" s="1"/>
    </row>
    <row r="66" spans="1:20" ht="12.75" customHeight="1">
      <c r="A66" s="57"/>
      <c r="B66" s="15" t="s">
        <v>65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3611893</v>
      </c>
      <c r="I66" s="30">
        <v>972538</v>
      </c>
      <c r="J66" s="30">
        <v>239663</v>
      </c>
      <c r="K66" s="30">
        <v>49096.645120000001</v>
      </c>
      <c r="L66" s="84">
        <v>2170.4524828999997</v>
      </c>
      <c r="M66" s="1"/>
      <c r="N66" s="25"/>
      <c r="O66" s="1"/>
      <c r="P66" s="25"/>
      <c r="Q66" s="1"/>
      <c r="R66" s="1"/>
      <c r="S66" s="1"/>
      <c r="T66" s="1"/>
    </row>
    <row r="67" spans="1:20" ht="12.75" customHeight="1">
      <c r="A67" s="57"/>
      <c r="B67" s="15" t="s">
        <v>66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1815226</v>
      </c>
      <c r="I67" s="30">
        <v>451477</v>
      </c>
      <c r="J67" s="30">
        <v>103065</v>
      </c>
      <c r="K67" s="30">
        <v>23680.072</v>
      </c>
      <c r="L67" s="84">
        <v>1266.47542</v>
      </c>
      <c r="M67" s="1"/>
      <c r="N67" s="25"/>
      <c r="O67" s="1"/>
      <c r="P67" s="25"/>
      <c r="Q67" s="1"/>
      <c r="R67" s="1"/>
      <c r="S67" s="1"/>
      <c r="T67" s="1"/>
    </row>
    <row r="68" spans="1:20" ht="12.75" customHeight="1">
      <c r="A68" s="57"/>
      <c r="B68" s="15" t="s">
        <v>67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233492</v>
      </c>
      <c r="I68" s="30">
        <v>30187</v>
      </c>
      <c r="J68" s="30">
        <v>19340</v>
      </c>
      <c r="K68" s="30">
        <v>1146.9599800000001</v>
      </c>
      <c r="L68" s="84">
        <v>203.77997350000001</v>
      </c>
      <c r="M68" s="1"/>
      <c r="N68" s="25"/>
      <c r="O68" s="1"/>
      <c r="P68" s="25"/>
      <c r="Q68" s="1"/>
      <c r="R68" s="1"/>
      <c r="S68" s="1"/>
      <c r="T68" s="1"/>
    </row>
    <row r="69" spans="1:20" ht="12.75" customHeight="1">
      <c r="A69" s="57"/>
      <c r="B69" s="15" t="s">
        <v>68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184460</v>
      </c>
      <c r="I69" s="30">
        <v>82582</v>
      </c>
      <c r="J69" s="30">
        <v>34217</v>
      </c>
      <c r="K69" s="30">
        <v>3645.0163400000001</v>
      </c>
      <c r="L69" s="84">
        <v>386.58395999999999</v>
      </c>
      <c r="M69" s="1"/>
      <c r="N69" s="25"/>
      <c r="O69" s="1"/>
      <c r="P69" s="25"/>
      <c r="Q69" s="1"/>
      <c r="R69" s="1"/>
      <c r="S69" s="1"/>
      <c r="T69" s="1"/>
    </row>
    <row r="70" spans="1:20" ht="12" customHeight="1">
      <c r="A70" s="57"/>
      <c r="B70" s="15" t="s">
        <v>69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5902855</v>
      </c>
      <c r="I70" s="30">
        <v>2645521</v>
      </c>
      <c r="J70" s="30">
        <v>490298</v>
      </c>
      <c r="K70" s="30">
        <v>115209.84481</v>
      </c>
      <c r="L70" s="84">
        <v>6390.5602200000003</v>
      </c>
      <c r="M70" s="1"/>
      <c r="N70" s="25"/>
      <c r="O70" s="1"/>
      <c r="P70" s="25"/>
      <c r="Q70" s="1"/>
      <c r="R70" s="1"/>
      <c r="S70" s="1"/>
      <c r="T70" s="1"/>
    </row>
    <row r="71" spans="1:20" ht="15.75" customHeight="1">
      <c r="A71" s="57"/>
      <c r="B71" s="15" t="s">
        <v>70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666771</v>
      </c>
      <c r="I71" s="30">
        <v>166354</v>
      </c>
      <c r="J71" s="30">
        <v>59531</v>
      </c>
      <c r="K71" s="30">
        <v>5968.8641600000001</v>
      </c>
      <c r="L71" s="84">
        <v>1096.424</v>
      </c>
      <c r="M71" s="23"/>
      <c r="N71" s="23"/>
      <c r="O71" s="23"/>
      <c r="P71" s="23"/>
      <c r="Q71" s="23"/>
      <c r="R71" s="23"/>
      <c r="S71" s="23"/>
      <c r="T71" s="23"/>
    </row>
    <row r="72" spans="1:20" ht="12.75" customHeight="1">
      <c r="A72" s="60"/>
      <c r="B72" s="42" t="s">
        <v>71</v>
      </c>
      <c r="C72" s="22">
        <f t="shared" ref="C72:L72" si="0">SUM(C10:C71)</f>
        <v>61097889</v>
      </c>
      <c r="D72" s="22">
        <f t="shared" si="0"/>
        <v>505289</v>
      </c>
      <c r="E72" s="22">
        <f t="shared" si="0"/>
        <v>174656680</v>
      </c>
      <c r="F72" s="22">
        <f t="shared" si="0"/>
        <v>25150.338300100004</v>
      </c>
      <c r="G72" s="22">
        <f t="shared" si="0"/>
        <v>6481851.3421409</v>
      </c>
      <c r="H72" s="22">
        <f t="shared" si="0"/>
        <v>888065146</v>
      </c>
      <c r="I72" s="22">
        <f t="shared" si="0"/>
        <v>582094057</v>
      </c>
      <c r="J72" s="22">
        <f t="shared" si="0"/>
        <v>376052022</v>
      </c>
      <c r="K72" s="22">
        <f t="shared" si="0"/>
        <v>27049194.677098308</v>
      </c>
      <c r="L72" s="22">
        <f t="shared" si="0"/>
        <v>6403701.8471096987</v>
      </c>
      <c r="M72" s="1"/>
      <c r="N72" s="1"/>
      <c r="O72" s="1"/>
      <c r="P72" s="1"/>
      <c r="Q72" s="1"/>
      <c r="R72" s="1"/>
      <c r="S72" s="1"/>
      <c r="T72" s="1"/>
    </row>
    <row r="73" spans="1:20" ht="15.75" customHeight="1">
      <c r="A73" s="57"/>
      <c r="B73" s="130"/>
      <c r="C73" s="123"/>
      <c r="D73" s="123"/>
      <c r="E73" s="123"/>
      <c r="F73" s="123"/>
      <c r="G73" s="123"/>
      <c r="H73" s="123"/>
      <c r="I73" s="123"/>
      <c r="J73" s="123"/>
      <c r="K73" s="123"/>
      <c r="L73" s="124"/>
      <c r="M73" s="1"/>
      <c r="N73" s="1"/>
      <c r="O73" s="1"/>
      <c r="P73" s="1"/>
      <c r="Q73" s="1"/>
      <c r="R73" s="1"/>
      <c r="S73" s="1"/>
      <c r="T73" s="1"/>
    </row>
    <row r="74" spans="1:20" ht="15.75" customHeight="1">
      <c r="A74" s="57"/>
      <c r="B74" s="128" t="s">
        <v>94</v>
      </c>
      <c r="C74" s="123"/>
      <c r="D74" s="123"/>
      <c r="E74" s="123"/>
      <c r="F74" s="123"/>
      <c r="G74" s="123"/>
      <c r="H74" s="123"/>
      <c r="I74" s="123"/>
      <c r="J74" s="123"/>
      <c r="K74" s="123"/>
      <c r="L74" s="124"/>
      <c r="M74" s="1"/>
      <c r="N74" s="1"/>
      <c r="O74" s="1"/>
      <c r="P74" s="1"/>
      <c r="Q74" s="1"/>
      <c r="R74" s="1"/>
      <c r="S74" s="1"/>
      <c r="T74" s="1"/>
    </row>
    <row r="75" spans="1:20" ht="12.75" customHeight="1">
      <c r="A75" s="57"/>
      <c r="B75" s="128" t="s">
        <v>95</v>
      </c>
      <c r="C75" s="123"/>
      <c r="D75" s="123"/>
      <c r="E75" s="123"/>
      <c r="F75" s="123"/>
      <c r="G75" s="123"/>
      <c r="H75" s="123"/>
      <c r="I75" s="123"/>
      <c r="J75" s="123"/>
      <c r="K75" s="123"/>
      <c r="L75" s="124"/>
      <c r="M75" s="1"/>
      <c r="N75" s="1"/>
      <c r="O75" s="1"/>
      <c r="P75" s="1"/>
      <c r="Q75" s="1"/>
      <c r="R75" s="1"/>
      <c r="S75" s="1"/>
      <c r="T75" s="1"/>
    </row>
    <row r="76" spans="1:20" ht="12.75" customHeight="1">
      <c r="A76" s="57"/>
      <c r="B76" s="128" t="s">
        <v>96</v>
      </c>
      <c r="C76" s="123"/>
      <c r="D76" s="123"/>
      <c r="E76" s="123"/>
      <c r="F76" s="123"/>
      <c r="G76" s="123"/>
      <c r="H76" s="123"/>
      <c r="I76" s="123"/>
      <c r="J76" s="123"/>
      <c r="K76" s="123"/>
      <c r="L76" s="124"/>
      <c r="M76" s="1"/>
      <c r="N76" s="1"/>
      <c r="O76" s="1"/>
      <c r="P76" s="1"/>
      <c r="Q76" s="1"/>
      <c r="R76" s="1"/>
      <c r="S76" s="1"/>
      <c r="T76" s="1"/>
    </row>
    <row r="77" spans="1:20" ht="12.75" customHeight="1">
      <c r="A77" s="57"/>
      <c r="B77" s="128" t="s">
        <v>97</v>
      </c>
      <c r="C77" s="123"/>
      <c r="D77" s="123"/>
      <c r="E77" s="123"/>
      <c r="F77" s="123"/>
      <c r="G77" s="123"/>
      <c r="H77" s="123"/>
      <c r="I77" s="123"/>
      <c r="J77" s="123"/>
      <c r="K77" s="123"/>
      <c r="L77" s="124"/>
      <c r="M77" s="1"/>
      <c r="N77" s="1"/>
      <c r="O77" s="1"/>
      <c r="P77" s="1"/>
      <c r="Q77" s="1"/>
      <c r="R77" s="1"/>
      <c r="S77" s="1"/>
      <c r="T77" s="1"/>
    </row>
    <row r="78" spans="1:20" ht="12.75" customHeight="1">
      <c r="A78" s="57"/>
      <c r="B78" s="128" t="s">
        <v>116</v>
      </c>
      <c r="C78" s="123"/>
      <c r="D78" s="123"/>
      <c r="E78" s="123"/>
      <c r="F78" s="123"/>
      <c r="G78" s="123"/>
      <c r="H78" s="123"/>
      <c r="I78" s="123"/>
      <c r="J78" s="123"/>
      <c r="K78" s="123"/>
      <c r="L78" s="124"/>
      <c r="M78" s="1"/>
      <c r="N78" s="1"/>
      <c r="O78" s="1"/>
      <c r="P78" s="1"/>
      <c r="Q78" s="1"/>
      <c r="R78" s="1"/>
      <c r="S78" s="1"/>
      <c r="T78" s="1"/>
    </row>
    <row r="79" spans="1:20" ht="12.75" customHeight="1">
      <c r="A79" s="57"/>
      <c r="B79" s="128" t="s">
        <v>117</v>
      </c>
      <c r="C79" s="123"/>
      <c r="D79" s="123"/>
      <c r="E79" s="123"/>
      <c r="F79" s="123"/>
      <c r="G79" s="123"/>
      <c r="H79" s="123"/>
      <c r="I79" s="123"/>
      <c r="J79" s="123"/>
      <c r="K79" s="123"/>
      <c r="L79" s="124"/>
      <c r="M79" s="1"/>
      <c r="N79" s="1"/>
      <c r="O79" s="1"/>
      <c r="P79" s="1"/>
      <c r="Q79" s="1"/>
      <c r="R79" s="1"/>
      <c r="S79" s="1"/>
      <c r="T79" s="1"/>
    </row>
    <row r="80" spans="1:20" ht="12.75" customHeight="1">
      <c r="A80" s="57"/>
      <c r="B80" s="128" t="s">
        <v>118</v>
      </c>
      <c r="C80" s="123"/>
      <c r="D80" s="123"/>
      <c r="E80" s="123"/>
      <c r="F80" s="123"/>
      <c r="G80" s="123"/>
      <c r="H80" s="123"/>
      <c r="I80" s="123"/>
      <c r="J80" s="123"/>
      <c r="K80" s="123"/>
      <c r="L80" s="124"/>
      <c r="M80" s="1"/>
      <c r="N80" s="1"/>
      <c r="O80" s="1"/>
      <c r="P80" s="1"/>
      <c r="Q80" s="1"/>
      <c r="R80" s="1"/>
      <c r="S80" s="1"/>
      <c r="T80" s="1"/>
    </row>
    <row r="81" spans="1:20" ht="12.75" customHeight="1">
      <c r="A81" s="57"/>
      <c r="B81" s="128" t="s">
        <v>119</v>
      </c>
      <c r="C81" s="123"/>
      <c r="D81" s="123"/>
      <c r="E81" s="123"/>
      <c r="F81" s="123"/>
      <c r="G81" s="123"/>
      <c r="H81" s="123"/>
      <c r="I81" s="123"/>
      <c r="J81" s="123"/>
      <c r="K81" s="123"/>
      <c r="L81" s="124"/>
      <c r="M81" s="1"/>
      <c r="N81" s="1"/>
      <c r="O81" s="1"/>
      <c r="P81" s="1"/>
      <c r="Q81" s="1"/>
      <c r="R81" s="1"/>
      <c r="S81" s="1"/>
      <c r="T81" s="1"/>
    </row>
    <row r="82" spans="1:20" ht="12.75" customHeight="1">
      <c r="A82" s="57"/>
      <c r="B82" s="128" t="s">
        <v>120</v>
      </c>
      <c r="C82" s="123"/>
      <c r="D82" s="123"/>
      <c r="E82" s="123"/>
      <c r="F82" s="123"/>
      <c r="G82" s="123"/>
      <c r="H82" s="123"/>
      <c r="I82" s="123"/>
      <c r="J82" s="123"/>
      <c r="K82" s="123"/>
      <c r="L82" s="124"/>
      <c r="M82" s="1"/>
      <c r="N82" s="1"/>
      <c r="O82" s="1"/>
      <c r="P82" s="1"/>
      <c r="Q82" s="1"/>
      <c r="R82" s="1"/>
      <c r="S82" s="1"/>
      <c r="T82" s="1"/>
    </row>
    <row r="83" spans="1:20" ht="12.75" customHeight="1">
      <c r="A83" s="57"/>
      <c r="B83" s="128" t="s">
        <v>121</v>
      </c>
      <c r="C83" s="123"/>
      <c r="D83" s="123"/>
      <c r="E83" s="123"/>
      <c r="F83" s="123"/>
      <c r="G83" s="123"/>
      <c r="H83" s="123"/>
      <c r="I83" s="123"/>
      <c r="J83" s="123"/>
      <c r="K83" s="123"/>
      <c r="L83" s="124"/>
      <c r="M83" s="1"/>
      <c r="N83" s="1"/>
      <c r="O83" s="1"/>
      <c r="P83" s="1"/>
      <c r="Q83" s="1"/>
      <c r="R83" s="1"/>
      <c r="S83" s="1"/>
      <c r="T83" s="1"/>
    </row>
    <row r="84" spans="1:20" ht="12.75" customHeight="1">
      <c r="A84" s="57"/>
      <c r="B84" s="128" t="s">
        <v>122</v>
      </c>
      <c r="C84" s="123"/>
      <c r="D84" s="123"/>
      <c r="E84" s="123"/>
      <c r="F84" s="123"/>
      <c r="G84" s="123"/>
      <c r="H84" s="123"/>
      <c r="I84" s="123"/>
      <c r="J84" s="123"/>
      <c r="K84" s="123"/>
      <c r="L84" s="124"/>
      <c r="M84" s="1"/>
      <c r="N84" s="1"/>
      <c r="O84" s="1"/>
      <c r="P84" s="1"/>
      <c r="Q84" s="1"/>
      <c r="R84" s="1"/>
      <c r="S84" s="1"/>
      <c r="T84" s="1"/>
    </row>
    <row r="85" spans="1:20" ht="15.75" customHeight="1">
      <c r="A85" s="57"/>
      <c r="B85" s="128" t="s">
        <v>123</v>
      </c>
      <c r="C85" s="123"/>
      <c r="D85" s="123"/>
      <c r="E85" s="123"/>
      <c r="F85" s="123"/>
      <c r="G85" s="123"/>
      <c r="H85" s="123"/>
      <c r="I85" s="123"/>
      <c r="J85" s="123"/>
      <c r="K85" s="123"/>
      <c r="L85" s="124"/>
      <c r="M85" s="1"/>
      <c r="N85" s="1"/>
      <c r="O85" s="1"/>
      <c r="P85" s="1"/>
      <c r="Q85" s="1"/>
      <c r="R85" s="1"/>
      <c r="S85" s="1"/>
      <c r="T85" s="1"/>
    </row>
    <row r="86" spans="1:20" ht="15.75" customHeight="1">
      <c r="A86" s="57"/>
      <c r="B86" s="128" t="s">
        <v>124</v>
      </c>
      <c r="C86" s="123"/>
      <c r="D86" s="123"/>
      <c r="E86" s="123"/>
      <c r="F86" s="123"/>
      <c r="G86" s="123"/>
      <c r="H86" s="123"/>
      <c r="I86" s="123"/>
      <c r="J86" s="123"/>
      <c r="K86" s="123"/>
      <c r="L86" s="124"/>
      <c r="M86" s="1"/>
      <c r="N86" s="1"/>
      <c r="O86" s="1"/>
      <c r="P86" s="1"/>
      <c r="Q86" s="1"/>
      <c r="R86" s="1"/>
      <c r="S86" s="1"/>
      <c r="T86" s="1"/>
    </row>
    <row r="87" spans="1:20" ht="15.75" customHeight="1">
      <c r="A87" s="57"/>
      <c r="B87" s="128" t="s">
        <v>125</v>
      </c>
      <c r="C87" s="123"/>
      <c r="D87" s="123"/>
      <c r="E87" s="123"/>
      <c r="F87" s="123"/>
      <c r="G87" s="123"/>
      <c r="H87" s="123"/>
      <c r="I87" s="123"/>
      <c r="J87" s="123"/>
      <c r="K87" s="123"/>
      <c r="L87" s="124"/>
      <c r="M87" s="1"/>
      <c r="N87" s="1"/>
      <c r="O87" s="1"/>
      <c r="P87" s="1"/>
      <c r="Q87" s="1"/>
      <c r="R87" s="1"/>
      <c r="S87" s="1"/>
      <c r="T87" s="1"/>
    </row>
    <row r="88" spans="1:20" ht="15.75" customHeight="1">
      <c r="A88" s="57"/>
      <c r="B88" s="128" t="s">
        <v>126</v>
      </c>
      <c r="C88" s="123"/>
      <c r="D88" s="123"/>
      <c r="E88" s="123"/>
      <c r="F88" s="123"/>
      <c r="G88" s="123"/>
      <c r="H88" s="123"/>
      <c r="I88" s="123"/>
      <c r="J88" s="123"/>
      <c r="K88" s="123"/>
      <c r="L88" s="124"/>
      <c r="M88" s="1"/>
      <c r="N88" s="1"/>
      <c r="O88" s="1"/>
      <c r="P88" s="1"/>
      <c r="Q88" s="1"/>
      <c r="R88" s="1"/>
      <c r="S88" s="1"/>
      <c r="T88" s="1"/>
    </row>
    <row r="89" spans="1:20" ht="15.75" customHeight="1">
      <c r="A89" s="57"/>
      <c r="B89" s="128" t="s">
        <v>127</v>
      </c>
      <c r="C89" s="123"/>
      <c r="D89" s="123"/>
      <c r="E89" s="123"/>
      <c r="F89" s="123"/>
      <c r="G89" s="123"/>
      <c r="H89" s="123"/>
      <c r="I89" s="123"/>
      <c r="J89" s="123"/>
      <c r="K89" s="123"/>
      <c r="L89" s="124"/>
      <c r="M89" s="1"/>
      <c r="N89" s="1"/>
      <c r="O89" s="1"/>
      <c r="P89" s="1"/>
      <c r="Q89" s="1"/>
      <c r="R89" s="1"/>
      <c r="S89" s="1"/>
      <c r="T89" s="1"/>
    </row>
    <row r="90" spans="1:20" ht="15.75" customHeight="1">
      <c r="A90" s="57"/>
      <c r="B90" s="1"/>
      <c r="C90" s="1"/>
      <c r="D90" s="1"/>
      <c r="E90" s="1"/>
      <c r="F90" s="1"/>
      <c r="G90" s="25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ht="15.75" customHeight="1">
      <c r="A91" s="57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ht="15.75" customHeight="1">
      <c r="A92" s="57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ht="15.75" customHeight="1">
      <c r="A93" s="57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ht="15.75" customHeight="1">
      <c r="A94" s="57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ht="15.75" customHeight="1">
      <c r="A95" s="57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ht="15.75" customHeight="1">
      <c r="A96" s="57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ht="15.75" customHeight="1">
      <c r="A97" s="57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ht="15.75" customHeight="1">
      <c r="A98" s="57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ht="15.75" customHeight="1">
      <c r="A99" s="57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ht="15.75" customHeight="1">
      <c r="A100" s="57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ht="15.75" customHeight="1">
      <c r="A101" s="57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ht="15.75" customHeight="1">
      <c r="A102" s="57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ht="15.75" customHeight="1">
      <c r="A103" s="57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ht="15.75" customHeight="1">
      <c r="A104" s="57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ht="15.75" customHeight="1">
      <c r="A105" s="57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ht="15.75" customHeight="1">
      <c r="A106" s="57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ht="15.75" customHeight="1">
      <c r="A107" s="57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ht="15.75" customHeight="1">
      <c r="A108" s="57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ht="15.75" customHeight="1">
      <c r="A109" s="57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ht="15.75" customHeight="1">
      <c r="A110" s="57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ht="15.75" customHeight="1">
      <c r="A111" s="57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ht="15.75" customHeight="1">
      <c r="A112" s="57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ht="15.75" customHeight="1">
      <c r="A113" s="57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ht="15.75" customHeight="1">
      <c r="A114" s="57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ht="15.75" customHeight="1">
      <c r="A115" s="57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ht="15.75" customHeight="1">
      <c r="A116" s="57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ht="15.75" customHeight="1">
      <c r="A117" s="57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ht="15.75" customHeight="1">
      <c r="A118" s="57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ht="15.75" customHeight="1">
      <c r="A119" s="57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ht="15.75" customHeight="1">
      <c r="A120" s="57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ht="15.75" customHeight="1">
      <c r="A121" s="57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ht="15.75" customHeight="1">
      <c r="A122" s="57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ht="15.75" customHeight="1">
      <c r="A123" s="57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ht="15.75" customHeight="1">
      <c r="A124" s="57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ht="15.75" customHeight="1">
      <c r="A125" s="57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ht="15.75" customHeight="1">
      <c r="A126" s="57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ht="15.75" customHeight="1">
      <c r="A127" s="57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ht="15.75" customHeight="1">
      <c r="A128" s="57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ht="15.75" customHeight="1">
      <c r="A129" s="57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ht="15.75" customHeight="1">
      <c r="A130" s="57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ht="15.75" customHeight="1">
      <c r="A131" s="57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ht="15.75" customHeight="1">
      <c r="A132" s="57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ht="15.75" customHeight="1">
      <c r="A133" s="57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ht="15.75" customHeight="1">
      <c r="A134" s="57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ht="15.75" customHeight="1">
      <c r="A135" s="57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ht="15.75" customHeight="1">
      <c r="A136" s="57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ht="15.75" customHeight="1">
      <c r="A137" s="57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ht="15.75" customHeight="1">
      <c r="A138" s="57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ht="15.75" customHeight="1">
      <c r="A139" s="57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ht="15.75" customHeight="1">
      <c r="A140" s="57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ht="15.75" customHeight="1">
      <c r="A141" s="57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ht="15.75" customHeight="1">
      <c r="A142" s="57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ht="15.75" customHeight="1">
      <c r="A143" s="57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ht="15.75" customHeight="1">
      <c r="A144" s="57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ht="15.75" customHeight="1">
      <c r="A145" s="57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ht="15.75" customHeight="1">
      <c r="A146" s="57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ht="15.75" customHeight="1">
      <c r="A147" s="57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ht="15.75" customHeight="1">
      <c r="A148" s="57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ht="15.75" customHeight="1">
      <c r="A149" s="57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ht="15.75" customHeight="1">
      <c r="A150" s="57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ht="15.75" customHeight="1">
      <c r="A151" s="57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ht="15.75" customHeight="1">
      <c r="A152" s="57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ht="15.75" customHeight="1">
      <c r="A153" s="57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ht="15.75" customHeight="1">
      <c r="A154" s="57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ht="15.75" customHeight="1">
      <c r="A155" s="57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ht="15.75" customHeight="1">
      <c r="A156" s="57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ht="15.75" customHeight="1">
      <c r="A157" s="57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ht="15.75" customHeight="1">
      <c r="A158" s="57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ht="15.75" customHeight="1">
      <c r="A159" s="57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ht="15.75" customHeight="1">
      <c r="A160" s="57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ht="15.75" customHeight="1">
      <c r="A161" s="57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ht="15.75" customHeight="1">
      <c r="A162" s="57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ht="15.75" customHeight="1">
      <c r="A163" s="57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ht="15.75" customHeight="1">
      <c r="A164" s="57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ht="15.75" customHeight="1">
      <c r="A165" s="57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ht="15.75" customHeight="1">
      <c r="A166" s="57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ht="15.75" customHeight="1">
      <c r="A167" s="57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ht="15.75" customHeight="1">
      <c r="A168" s="57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ht="15.75" customHeight="1">
      <c r="A169" s="57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ht="15.75" customHeight="1">
      <c r="A170" s="57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ht="15.75" customHeight="1">
      <c r="A171" s="57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ht="15.75" customHeight="1">
      <c r="A172" s="57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ht="15.75" customHeight="1">
      <c r="A173" s="57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ht="15.75" customHeight="1">
      <c r="A174" s="57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ht="15.75" customHeight="1">
      <c r="A175" s="57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ht="15.75" customHeight="1">
      <c r="A176" s="57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ht="15.75" customHeight="1">
      <c r="A177" s="57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ht="15.75" customHeight="1">
      <c r="A178" s="57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ht="15.75" customHeight="1">
      <c r="A179" s="57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ht="15.75" customHeight="1">
      <c r="A180" s="57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ht="15.75" customHeight="1">
      <c r="A181" s="57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ht="15.75" customHeight="1">
      <c r="A182" s="57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ht="15.75" customHeight="1">
      <c r="A183" s="57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ht="15.75" customHeight="1">
      <c r="A184" s="57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ht="15.75" customHeight="1">
      <c r="A185" s="57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ht="15.75" customHeight="1">
      <c r="A186" s="57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ht="15.75" customHeight="1">
      <c r="A187" s="57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ht="15.75" customHeight="1">
      <c r="A188" s="57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ht="15.75" customHeight="1">
      <c r="A189" s="57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ht="15.75" customHeight="1">
      <c r="A190" s="57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ht="15.75" customHeight="1">
      <c r="A191" s="57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ht="15.75" customHeight="1">
      <c r="A192" s="57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ht="15.75" customHeight="1">
      <c r="A193" s="57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ht="15.75" customHeight="1">
      <c r="A194" s="57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ht="15.75" customHeight="1">
      <c r="A195" s="57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ht="15.75" customHeight="1">
      <c r="A196" s="57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ht="15.75" customHeight="1">
      <c r="A197" s="57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ht="15.75" customHeight="1">
      <c r="A198" s="57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ht="15.75" customHeight="1">
      <c r="A199" s="57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ht="15.75" customHeight="1">
      <c r="A200" s="57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ht="15.75" customHeight="1">
      <c r="A201" s="57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ht="15.75" customHeight="1">
      <c r="A202" s="57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ht="15.75" customHeight="1">
      <c r="A203" s="57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ht="15.75" customHeight="1">
      <c r="A204" s="57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ht="15.75" customHeight="1">
      <c r="A205" s="57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ht="15.75" customHeight="1">
      <c r="A206" s="57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ht="15.75" customHeight="1">
      <c r="A207" s="57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ht="15.75" customHeight="1">
      <c r="A208" s="57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ht="15.75" customHeight="1">
      <c r="A209" s="57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ht="15.75" customHeight="1">
      <c r="A210" s="57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ht="15.75" customHeight="1">
      <c r="A211" s="57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ht="15.75" customHeight="1">
      <c r="A212" s="57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ht="15.75" customHeight="1">
      <c r="A213" s="57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ht="15.75" customHeight="1">
      <c r="A214" s="57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ht="15.75" customHeight="1">
      <c r="A215" s="57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ht="15.75" customHeight="1">
      <c r="A216" s="57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ht="15.75" customHeight="1">
      <c r="A217" s="57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ht="15.75" customHeight="1">
      <c r="A218" s="57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ht="15.75" customHeight="1">
      <c r="A219" s="57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ht="15.75" customHeight="1">
      <c r="A220" s="57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ht="15.75" customHeight="1">
      <c r="A221" s="57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ht="15.75" customHeight="1">
      <c r="A222" s="57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ht="15.75" customHeight="1">
      <c r="A223" s="57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ht="15.75" customHeight="1">
      <c r="A224" s="57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ht="15.75" customHeight="1">
      <c r="A225" s="57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ht="15.75" customHeight="1">
      <c r="A226" s="57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ht="15.75" customHeight="1">
      <c r="A227" s="57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ht="15.75" customHeight="1">
      <c r="A228" s="57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ht="15.75" customHeight="1">
      <c r="A229" s="57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ht="15.75" customHeight="1">
      <c r="A230" s="57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ht="15.75" customHeight="1">
      <c r="A231" s="57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ht="15.75" customHeight="1">
      <c r="A232" s="57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ht="15.75" customHeight="1">
      <c r="A233" s="57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ht="15.75" customHeight="1">
      <c r="A234" s="57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ht="15.75" customHeight="1">
      <c r="A235" s="57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ht="15.75" customHeight="1">
      <c r="A236" s="57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ht="15.75" customHeight="1">
      <c r="A237" s="57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ht="15.75" customHeight="1">
      <c r="A238" s="57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ht="15.75" customHeight="1">
      <c r="A239" s="57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ht="15.75" customHeight="1">
      <c r="A240" s="57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ht="15.75" customHeight="1">
      <c r="A241" s="57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ht="15.75" customHeight="1">
      <c r="A242" s="57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ht="15.75" customHeight="1">
      <c r="A243" s="57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ht="15.75" customHeight="1">
      <c r="A244" s="57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ht="15.75" customHeight="1">
      <c r="A245" s="57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ht="15.75" customHeight="1">
      <c r="A246" s="57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ht="15.75" customHeight="1">
      <c r="A247" s="57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ht="15.75" customHeight="1">
      <c r="A248" s="57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ht="15.75" customHeight="1">
      <c r="A249" s="57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ht="15.75" customHeight="1">
      <c r="A250" s="57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ht="15.75" customHeight="1">
      <c r="A251" s="57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ht="15.75" customHeight="1">
      <c r="A252" s="57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ht="15.75" customHeight="1">
      <c r="A253" s="57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ht="15.75" customHeight="1">
      <c r="A254" s="57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ht="15.75" customHeight="1">
      <c r="A255" s="57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ht="15.75" customHeight="1">
      <c r="A256" s="57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ht="15.75" customHeight="1">
      <c r="A257" s="57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ht="15.75" customHeight="1">
      <c r="A258" s="57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ht="15.75" customHeight="1">
      <c r="A259" s="57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ht="15.75" customHeight="1">
      <c r="A260" s="57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ht="15.75" customHeight="1">
      <c r="A261" s="57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ht="15.75" customHeight="1">
      <c r="A262" s="57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ht="15.75" customHeight="1">
      <c r="A263" s="57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ht="15.75" customHeight="1">
      <c r="A264" s="57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ht="15.75" customHeight="1">
      <c r="A265" s="57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ht="15.75" customHeight="1">
      <c r="A266" s="57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ht="15.75" customHeight="1">
      <c r="A267" s="57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ht="15.75" customHeight="1">
      <c r="A268" s="57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ht="15.75" customHeight="1">
      <c r="A269" s="57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ht="15.75" customHeight="1">
      <c r="A270" s="57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ht="15.75" customHeight="1">
      <c r="A271" s="57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ht="15.75" customHeight="1">
      <c r="A272" s="57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ht="15.75" customHeight="1">
      <c r="A273" s="57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ht="15.75" customHeight="1">
      <c r="A274" s="57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ht="15.75" customHeight="1">
      <c r="A275" s="57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ht="15.75" customHeight="1">
      <c r="A276" s="57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ht="15.75" customHeight="1">
      <c r="A277" s="57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ht="15.75" customHeight="1">
      <c r="A278" s="57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ht="15.75" customHeight="1">
      <c r="A279" s="57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ht="15.75" customHeight="1">
      <c r="A280" s="57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ht="15.75" customHeight="1">
      <c r="A281" s="57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ht="15.75" customHeight="1">
      <c r="A282" s="57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ht="15.75" customHeight="1">
      <c r="A283" s="57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ht="15.75" customHeight="1">
      <c r="A284" s="57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ht="15.75" customHeight="1">
      <c r="A285" s="57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ht="15.75" customHeight="1">
      <c r="A286" s="57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ht="15.75" customHeight="1">
      <c r="A287" s="57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ht="15.75" customHeight="1">
      <c r="A288" s="57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ht="15.75" customHeight="1">
      <c r="A289" s="57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ht="15.75" customHeight="1">
      <c r="A290" s="57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ht="15.75" customHeight="1">
      <c r="A291" s="57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ht="15.75" customHeight="1">
      <c r="A292" s="57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ht="15.75" customHeight="1">
      <c r="A293" s="57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ht="15.75" customHeight="1">
      <c r="A294" s="57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ht="15.75" customHeight="1">
      <c r="A295" s="57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ht="15.75" customHeight="1">
      <c r="A296" s="57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ht="15.75" customHeight="1">
      <c r="A297" s="57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ht="15.75" customHeight="1">
      <c r="A298" s="57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ht="15.75" customHeight="1">
      <c r="A299" s="57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ht="15.75" customHeight="1">
      <c r="A300" s="57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ht="15.75" customHeight="1">
      <c r="A301" s="57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ht="15.75" customHeight="1">
      <c r="A302" s="57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ht="15.75" customHeight="1">
      <c r="A303" s="57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ht="15.75" customHeight="1">
      <c r="A304" s="57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ht="15.75" customHeight="1">
      <c r="A305" s="57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ht="15.75" customHeight="1">
      <c r="A306" s="57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ht="15.75" customHeight="1">
      <c r="A307" s="57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ht="15.75" customHeight="1">
      <c r="A308" s="57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ht="15.75" customHeight="1">
      <c r="A309" s="57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ht="15.75" customHeight="1">
      <c r="A310" s="57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ht="15.75" customHeight="1">
      <c r="A311" s="57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ht="15.75" customHeight="1">
      <c r="A312" s="57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ht="15.75" customHeight="1">
      <c r="A313" s="57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ht="15.75" customHeight="1">
      <c r="A314" s="57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ht="15.75" customHeight="1">
      <c r="A315" s="57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ht="15.75" customHeight="1">
      <c r="A316" s="57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ht="15.75" customHeight="1">
      <c r="A317" s="57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ht="15.75" customHeight="1">
      <c r="A318" s="57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ht="15.75" customHeight="1">
      <c r="A319" s="57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ht="15.75" customHeight="1">
      <c r="A320" s="57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ht="15.75" customHeight="1">
      <c r="A321" s="57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ht="15.75" customHeight="1">
      <c r="A322" s="57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ht="15.75" customHeight="1">
      <c r="A323" s="57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ht="15.75" customHeight="1">
      <c r="A324" s="57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ht="15.75" customHeight="1">
      <c r="A325" s="57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ht="15.75" customHeight="1">
      <c r="A326" s="57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ht="15.75" customHeight="1">
      <c r="A327" s="57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ht="15.75" customHeight="1">
      <c r="A328" s="57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ht="15.75" customHeight="1">
      <c r="A329" s="57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ht="15.75" customHeight="1">
      <c r="A330" s="57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ht="15.75" customHeight="1">
      <c r="A331" s="57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ht="15.75" customHeight="1">
      <c r="A332" s="57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ht="15.75" customHeight="1">
      <c r="A333" s="57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ht="15.75" customHeight="1">
      <c r="A334" s="57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ht="15.75" customHeight="1">
      <c r="A335" s="57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ht="15.75" customHeight="1">
      <c r="A336" s="57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ht="15.75" customHeight="1">
      <c r="A337" s="57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ht="15.75" customHeight="1">
      <c r="A338" s="57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ht="15.75" customHeight="1">
      <c r="A339" s="57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ht="15.75" customHeight="1">
      <c r="A340" s="57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ht="15.75" customHeight="1">
      <c r="A341" s="57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ht="15.75" customHeight="1">
      <c r="A342" s="57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ht="15.75" customHeight="1">
      <c r="A343" s="57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ht="15.75" customHeight="1">
      <c r="A344" s="57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ht="15.75" customHeight="1">
      <c r="A345" s="57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ht="15.75" customHeight="1">
      <c r="A346" s="57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ht="15.75" customHeight="1">
      <c r="A347" s="57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ht="15.75" customHeight="1">
      <c r="A348" s="57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ht="15.75" customHeight="1">
      <c r="A349" s="57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ht="15.75" customHeight="1">
      <c r="A350" s="57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ht="15.75" customHeight="1">
      <c r="A351" s="57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ht="15.75" customHeight="1">
      <c r="A352" s="57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ht="15.75" customHeight="1">
      <c r="A353" s="57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ht="15.75" customHeight="1">
      <c r="A354" s="57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ht="15.75" customHeight="1">
      <c r="A355" s="57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ht="15.75" customHeight="1">
      <c r="A356" s="57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ht="15.75" customHeight="1">
      <c r="A357" s="57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ht="15.75" customHeight="1">
      <c r="A358" s="57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ht="15.75" customHeight="1">
      <c r="A359" s="57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ht="15.75" customHeight="1">
      <c r="A360" s="57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ht="15.75" customHeight="1">
      <c r="A361" s="57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ht="15.75" customHeight="1">
      <c r="A362" s="57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ht="15.75" customHeight="1">
      <c r="A363" s="57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ht="15.75" customHeight="1">
      <c r="A364" s="57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ht="15.75" customHeight="1">
      <c r="A365" s="57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ht="15.75" customHeight="1">
      <c r="A366" s="57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ht="15.75" customHeight="1">
      <c r="A367" s="57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ht="15.75" customHeight="1">
      <c r="A368" s="57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ht="15.75" customHeight="1">
      <c r="A369" s="57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ht="15.75" customHeight="1">
      <c r="A370" s="57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ht="15.75" customHeight="1">
      <c r="A371" s="57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ht="15.75" customHeight="1">
      <c r="A372" s="57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ht="15.75" customHeight="1">
      <c r="A373" s="57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ht="15.75" customHeight="1">
      <c r="A374" s="57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ht="15.75" customHeight="1">
      <c r="A375" s="57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ht="15.75" customHeight="1">
      <c r="A376" s="57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ht="15.75" customHeight="1">
      <c r="A377" s="57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ht="15.75" customHeight="1">
      <c r="A378" s="57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ht="15.75" customHeight="1">
      <c r="A379" s="57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ht="15.75" customHeight="1">
      <c r="A380" s="57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ht="15.75" customHeight="1">
      <c r="A381" s="57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ht="15.75" customHeight="1">
      <c r="A382" s="57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ht="15.75" customHeight="1">
      <c r="A383" s="57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ht="15.75" customHeight="1">
      <c r="A384" s="57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ht="15.75" customHeight="1">
      <c r="A385" s="57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ht="15.75" customHeight="1">
      <c r="A386" s="57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ht="15.75" customHeight="1">
      <c r="A387" s="57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ht="15.75" customHeight="1">
      <c r="A388" s="57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ht="15.75" customHeight="1">
      <c r="A389" s="57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ht="15.75" customHeight="1">
      <c r="A390" s="57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ht="15.75" customHeight="1">
      <c r="A391" s="57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ht="15.75" customHeight="1">
      <c r="A392" s="57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ht="15.75" customHeight="1">
      <c r="A393" s="57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ht="15.75" customHeight="1">
      <c r="A394" s="57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ht="15.75" customHeight="1">
      <c r="A395" s="57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ht="15.75" customHeight="1">
      <c r="A396" s="57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ht="15.75" customHeight="1">
      <c r="A397" s="57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ht="15.75" customHeight="1">
      <c r="A398" s="57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ht="15.75" customHeight="1">
      <c r="A399" s="57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ht="15.75" customHeight="1">
      <c r="A400" s="57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ht="15.75" customHeight="1">
      <c r="A401" s="57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ht="15.75" customHeight="1">
      <c r="A402" s="57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ht="15.75" customHeight="1">
      <c r="A403" s="57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ht="15.75" customHeight="1">
      <c r="A404" s="57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ht="15.75" customHeight="1">
      <c r="A405" s="57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ht="15.75" customHeight="1">
      <c r="A406" s="57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ht="15.75" customHeight="1">
      <c r="A407" s="57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ht="15.75" customHeight="1">
      <c r="A408" s="57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ht="15.75" customHeight="1">
      <c r="A409" s="57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ht="15.75" customHeight="1">
      <c r="A410" s="57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ht="15.75" customHeight="1">
      <c r="A411" s="57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ht="15.75" customHeight="1">
      <c r="A412" s="57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ht="15.75" customHeight="1">
      <c r="A413" s="57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ht="15.75" customHeight="1">
      <c r="A414" s="57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ht="15.75" customHeight="1">
      <c r="A415" s="57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ht="15.75" customHeight="1">
      <c r="A416" s="57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ht="15.75" customHeight="1">
      <c r="A417" s="57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ht="15.75" customHeight="1">
      <c r="A418" s="57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ht="15.75" customHeight="1">
      <c r="A419" s="57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ht="15.75" customHeight="1">
      <c r="A420" s="57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ht="15.75" customHeight="1">
      <c r="A421" s="57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ht="15.75" customHeight="1">
      <c r="A422" s="57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ht="15.75" customHeight="1">
      <c r="A423" s="57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ht="15.75" customHeight="1">
      <c r="A424" s="57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ht="15.75" customHeight="1">
      <c r="A425" s="57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ht="15.75" customHeight="1">
      <c r="A426" s="57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ht="15.75" customHeight="1">
      <c r="A427" s="57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ht="15.75" customHeight="1">
      <c r="A428" s="57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ht="15.75" customHeight="1">
      <c r="A429" s="57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ht="15.75" customHeight="1">
      <c r="A430" s="57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ht="15.75" customHeight="1">
      <c r="A431" s="57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ht="15.75" customHeight="1">
      <c r="A432" s="57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ht="15.75" customHeight="1">
      <c r="A433" s="57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ht="15.75" customHeight="1">
      <c r="A434" s="57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ht="15.75" customHeight="1">
      <c r="A435" s="57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ht="15.75" customHeight="1">
      <c r="A436" s="57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ht="15.75" customHeight="1">
      <c r="A437" s="57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ht="15.75" customHeight="1">
      <c r="A438" s="57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ht="15.75" customHeight="1">
      <c r="A439" s="57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ht="15.75" customHeight="1">
      <c r="A440" s="57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ht="15.75" customHeight="1">
      <c r="A441" s="57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ht="15.75" customHeight="1">
      <c r="A442" s="57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ht="15.75" customHeight="1">
      <c r="A443" s="57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ht="15.75" customHeight="1">
      <c r="A444" s="57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ht="15.75" customHeight="1">
      <c r="A445" s="57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ht="15.75" customHeight="1">
      <c r="A446" s="57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ht="15.75" customHeight="1">
      <c r="A447" s="57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ht="15.75" customHeight="1">
      <c r="A448" s="57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ht="15.75" customHeight="1">
      <c r="A449" s="57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ht="15.75" customHeight="1">
      <c r="A450" s="57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ht="15.75" customHeight="1">
      <c r="A451" s="57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ht="15.75" customHeight="1">
      <c r="A452" s="57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ht="15.75" customHeight="1">
      <c r="A453" s="57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ht="15.75" customHeight="1">
      <c r="A454" s="57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ht="15.75" customHeight="1">
      <c r="A455" s="57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ht="15.75" customHeight="1">
      <c r="A456" s="57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ht="15.75" customHeight="1">
      <c r="A457" s="57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ht="15.75" customHeight="1">
      <c r="A458" s="57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ht="15.75" customHeight="1">
      <c r="A459" s="57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ht="15.75" customHeight="1">
      <c r="A460" s="57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ht="15.75" customHeight="1">
      <c r="A461" s="57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ht="15.75" customHeight="1">
      <c r="A462" s="57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ht="15.75" customHeight="1">
      <c r="A463" s="57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ht="15.75" customHeight="1">
      <c r="A464" s="57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ht="15.75" customHeight="1">
      <c r="A465" s="57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ht="15.75" customHeight="1">
      <c r="A466" s="57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ht="15.75" customHeight="1">
      <c r="A467" s="57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ht="15.75" customHeight="1">
      <c r="A468" s="57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ht="15.75" customHeight="1">
      <c r="A469" s="57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ht="15.75" customHeight="1">
      <c r="A470" s="57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ht="15.75" customHeight="1">
      <c r="A471" s="57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ht="15.75" customHeight="1">
      <c r="A472" s="57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ht="15.75" customHeight="1">
      <c r="A473" s="57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ht="15.75" customHeight="1">
      <c r="A474" s="57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ht="15.75" customHeight="1">
      <c r="A475" s="57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ht="15.75" customHeight="1">
      <c r="A476" s="57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ht="15.75" customHeight="1">
      <c r="A477" s="57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ht="15.75" customHeight="1">
      <c r="A478" s="57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ht="15.75" customHeight="1">
      <c r="A479" s="57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ht="15.75" customHeight="1">
      <c r="A480" s="57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ht="15.75" customHeight="1">
      <c r="A481" s="57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ht="15.75" customHeight="1">
      <c r="A482" s="57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ht="15.75" customHeight="1">
      <c r="A483" s="57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ht="15.75" customHeight="1">
      <c r="A484" s="57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ht="15.75" customHeight="1">
      <c r="A485" s="57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ht="15.75" customHeight="1">
      <c r="A486" s="57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ht="15.75" customHeight="1">
      <c r="A487" s="57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ht="15.75" customHeight="1">
      <c r="A488" s="57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ht="15.75" customHeight="1">
      <c r="A489" s="57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ht="15.75" customHeight="1">
      <c r="A490" s="57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ht="15.75" customHeight="1">
      <c r="A491" s="57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ht="15.75" customHeight="1">
      <c r="A492" s="57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ht="15.75" customHeight="1">
      <c r="A493" s="57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ht="15.75" customHeight="1">
      <c r="A494" s="57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ht="15.75" customHeight="1">
      <c r="A495" s="57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ht="15.75" customHeight="1">
      <c r="A496" s="57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ht="15.75" customHeight="1">
      <c r="A497" s="57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ht="15.75" customHeight="1">
      <c r="A498" s="57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ht="15.75" customHeight="1">
      <c r="A499" s="57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ht="15.75" customHeight="1">
      <c r="A500" s="57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ht="15.75" customHeight="1">
      <c r="A501" s="57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ht="15.75" customHeight="1">
      <c r="A502" s="57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ht="15.75" customHeight="1">
      <c r="A503" s="57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ht="15.75" customHeight="1">
      <c r="A504" s="57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ht="15.75" customHeight="1">
      <c r="A505" s="57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ht="15.75" customHeight="1">
      <c r="A506" s="57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ht="15.75" customHeight="1">
      <c r="A507" s="57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ht="15.75" customHeight="1">
      <c r="A508" s="57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ht="15.75" customHeight="1">
      <c r="A509" s="57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ht="15.75" customHeight="1">
      <c r="A510" s="57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ht="15.75" customHeight="1">
      <c r="A511" s="57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ht="15.75" customHeight="1">
      <c r="A512" s="57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ht="15.75" customHeight="1">
      <c r="A513" s="57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ht="15.75" customHeight="1">
      <c r="A514" s="57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ht="15.75" customHeight="1">
      <c r="A515" s="57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ht="15.75" customHeight="1">
      <c r="A516" s="57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ht="15.75" customHeight="1">
      <c r="A517" s="57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ht="15.75" customHeight="1">
      <c r="A518" s="57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ht="15.75" customHeight="1">
      <c r="A519" s="57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ht="15.75" customHeight="1">
      <c r="A520" s="57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ht="15.75" customHeight="1">
      <c r="A521" s="57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ht="15.75" customHeight="1">
      <c r="A522" s="57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ht="15.75" customHeight="1">
      <c r="A523" s="57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ht="15.75" customHeight="1">
      <c r="A524" s="57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ht="15.75" customHeight="1">
      <c r="A525" s="57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ht="15.75" customHeight="1">
      <c r="A526" s="57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ht="15.75" customHeight="1">
      <c r="A527" s="57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ht="15.75" customHeight="1">
      <c r="A528" s="57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ht="15.75" customHeight="1">
      <c r="A529" s="57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ht="15.75" customHeight="1">
      <c r="A530" s="57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ht="15.75" customHeight="1">
      <c r="A531" s="57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ht="15.75" customHeight="1">
      <c r="A532" s="57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ht="15.75" customHeight="1">
      <c r="A533" s="57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ht="15.75" customHeight="1">
      <c r="A534" s="57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ht="15.75" customHeight="1">
      <c r="A535" s="57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ht="15.75" customHeight="1">
      <c r="A536" s="57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ht="15.75" customHeight="1">
      <c r="A537" s="57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ht="15.75" customHeight="1">
      <c r="A538" s="57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ht="15.75" customHeight="1">
      <c r="A539" s="57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ht="15.75" customHeight="1">
      <c r="A540" s="57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ht="15.75" customHeight="1">
      <c r="A541" s="57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ht="15.75" customHeight="1">
      <c r="A542" s="57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ht="15.75" customHeight="1">
      <c r="A543" s="57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ht="15.75" customHeight="1">
      <c r="A544" s="57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ht="15.75" customHeight="1">
      <c r="A545" s="57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ht="15.75" customHeight="1">
      <c r="A546" s="57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ht="15.75" customHeight="1">
      <c r="A547" s="57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ht="15.75" customHeight="1">
      <c r="A548" s="57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ht="15.75" customHeight="1">
      <c r="A549" s="57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ht="15.75" customHeight="1">
      <c r="A550" s="57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ht="15.75" customHeight="1">
      <c r="A551" s="57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ht="15.75" customHeight="1">
      <c r="A552" s="57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ht="15.75" customHeight="1">
      <c r="A553" s="57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ht="15.75" customHeight="1">
      <c r="A554" s="57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ht="15.75" customHeight="1">
      <c r="A555" s="57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ht="15.75" customHeight="1">
      <c r="A556" s="57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ht="15.75" customHeight="1">
      <c r="A557" s="57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ht="15.75" customHeight="1">
      <c r="A558" s="57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ht="15.75" customHeight="1">
      <c r="A559" s="57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ht="15.75" customHeight="1">
      <c r="A560" s="57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ht="15.75" customHeight="1">
      <c r="A561" s="57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ht="15.75" customHeight="1">
      <c r="A562" s="57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ht="15.75" customHeight="1">
      <c r="A563" s="57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ht="15.75" customHeight="1">
      <c r="A564" s="57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ht="15.75" customHeight="1">
      <c r="A565" s="57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ht="15.75" customHeight="1">
      <c r="A566" s="57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ht="15.75" customHeight="1">
      <c r="A567" s="57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ht="15.75" customHeight="1">
      <c r="A568" s="57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ht="15.75" customHeight="1">
      <c r="A569" s="57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ht="15.75" customHeight="1">
      <c r="A570" s="57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ht="15.75" customHeight="1">
      <c r="A571" s="57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ht="15.75" customHeight="1">
      <c r="A572" s="57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ht="15.75" customHeight="1">
      <c r="A573" s="57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ht="15.75" customHeight="1">
      <c r="A574" s="57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ht="15.75" customHeight="1">
      <c r="A575" s="57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ht="15.75" customHeight="1">
      <c r="A576" s="57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ht="15.75" customHeight="1">
      <c r="A577" s="57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ht="15.75" customHeight="1">
      <c r="A578" s="57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ht="15.75" customHeight="1">
      <c r="A579" s="57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ht="15.75" customHeight="1">
      <c r="A580" s="57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ht="15.75" customHeight="1">
      <c r="A581" s="57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ht="15.75" customHeight="1">
      <c r="A582" s="57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ht="15.75" customHeight="1">
      <c r="A583" s="57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ht="15.75" customHeight="1">
      <c r="A584" s="57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ht="15.75" customHeight="1">
      <c r="A585" s="57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ht="15.75" customHeight="1">
      <c r="A586" s="57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ht="15.75" customHeight="1">
      <c r="A587" s="57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ht="15.75" customHeight="1">
      <c r="A588" s="57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ht="15.75" customHeight="1">
      <c r="A589" s="57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ht="15.75" customHeight="1">
      <c r="A590" s="57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ht="15.75" customHeight="1">
      <c r="A591" s="57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ht="15.75" customHeight="1">
      <c r="A592" s="57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ht="15.75" customHeight="1">
      <c r="A593" s="57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ht="15.75" customHeight="1">
      <c r="A594" s="57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ht="15.75" customHeight="1">
      <c r="A595" s="57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ht="15.75" customHeight="1">
      <c r="A596" s="57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ht="15.75" customHeight="1">
      <c r="A597" s="57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ht="15.75" customHeight="1">
      <c r="A598" s="57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ht="15.75" customHeight="1">
      <c r="A599" s="57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ht="15.75" customHeight="1">
      <c r="A600" s="57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ht="15.75" customHeight="1">
      <c r="A601" s="57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ht="15.75" customHeight="1">
      <c r="A602" s="57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ht="15.75" customHeight="1">
      <c r="A603" s="57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ht="15.75" customHeight="1">
      <c r="A604" s="57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ht="15.75" customHeight="1">
      <c r="A605" s="57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ht="15.75" customHeight="1">
      <c r="A606" s="57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ht="15.75" customHeight="1">
      <c r="A607" s="57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ht="15.75" customHeight="1">
      <c r="A608" s="57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ht="15.75" customHeight="1">
      <c r="A609" s="57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ht="15.75" customHeight="1">
      <c r="A610" s="57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ht="15.75" customHeight="1">
      <c r="A611" s="57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ht="15.75" customHeight="1">
      <c r="A612" s="57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ht="15.75" customHeight="1">
      <c r="A613" s="57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ht="15.75" customHeight="1">
      <c r="A614" s="57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ht="15.75" customHeight="1">
      <c r="A615" s="57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ht="15.75" customHeight="1">
      <c r="A616" s="57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ht="15.75" customHeight="1">
      <c r="A617" s="57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ht="15.75" customHeight="1">
      <c r="A618" s="57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ht="15.75" customHeight="1">
      <c r="A619" s="57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ht="15.75" customHeight="1">
      <c r="A620" s="57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ht="15.75" customHeight="1">
      <c r="A621" s="57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ht="15.75" customHeight="1">
      <c r="A622" s="57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ht="15.75" customHeight="1">
      <c r="A623" s="57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ht="15.75" customHeight="1">
      <c r="A624" s="57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ht="15.75" customHeight="1">
      <c r="A625" s="57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ht="15.75" customHeight="1">
      <c r="A626" s="57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ht="15.75" customHeight="1">
      <c r="A627" s="57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ht="15.75" customHeight="1">
      <c r="A628" s="57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ht="15.75" customHeight="1">
      <c r="A629" s="57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ht="15.75" customHeight="1">
      <c r="A630" s="57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ht="15.75" customHeight="1">
      <c r="A631" s="57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ht="15.75" customHeight="1">
      <c r="A632" s="57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ht="15.75" customHeight="1">
      <c r="A633" s="57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ht="15.75" customHeight="1">
      <c r="A634" s="57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ht="15.75" customHeight="1">
      <c r="A635" s="57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ht="15.75" customHeight="1">
      <c r="A636" s="57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ht="15.75" customHeight="1">
      <c r="A637" s="57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ht="15.75" customHeight="1">
      <c r="A638" s="57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ht="15.75" customHeight="1">
      <c r="A639" s="57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ht="15.75" customHeight="1">
      <c r="A640" s="57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ht="15.75" customHeight="1">
      <c r="A641" s="57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ht="15.75" customHeight="1">
      <c r="A642" s="57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ht="15.75" customHeight="1">
      <c r="A643" s="57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ht="15.75" customHeight="1">
      <c r="A644" s="57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ht="15.75" customHeight="1">
      <c r="A645" s="57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ht="15.75" customHeight="1">
      <c r="A646" s="57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ht="15.75" customHeight="1">
      <c r="A647" s="57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ht="15.75" customHeight="1">
      <c r="A648" s="57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ht="15.75" customHeight="1">
      <c r="A649" s="57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ht="15.75" customHeight="1">
      <c r="A650" s="57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ht="15.75" customHeight="1">
      <c r="A651" s="57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ht="15.75" customHeight="1">
      <c r="A652" s="57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ht="15.75" customHeight="1">
      <c r="A653" s="57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ht="15.75" customHeight="1">
      <c r="A654" s="57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ht="15.75" customHeight="1">
      <c r="A655" s="57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ht="15.75" customHeight="1">
      <c r="A656" s="57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ht="15.75" customHeight="1">
      <c r="A657" s="57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ht="15.75" customHeight="1">
      <c r="A658" s="57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ht="15.75" customHeight="1">
      <c r="A659" s="57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ht="15.75" customHeight="1">
      <c r="A660" s="57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ht="15.75" customHeight="1">
      <c r="A661" s="57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ht="15.75" customHeight="1">
      <c r="A662" s="57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ht="15.75" customHeight="1">
      <c r="A663" s="57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ht="15.75" customHeight="1">
      <c r="A664" s="57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ht="15.75" customHeight="1">
      <c r="A665" s="57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ht="15.75" customHeight="1">
      <c r="A666" s="57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ht="15.75" customHeight="1">
      <c r="A667" s="57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ht="15.75" customHeight="1">
      <c r="A668" s="57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ht="15.75" customHeight="1">
      <c r="A669" s="57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ht="15.75" customHeight="1">
      <c r="A670" s="57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ht="15.75" customHeight="1">
      <c r="A671" s="57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ht="15.75" customHeight="1">
      <c r="A672" s="57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ht="15.75" customHeight="1">
      <c r="A673" s="57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ht="15.75" customHeight="1">
      <c r="A674" s="57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ht="15.75" customHeight="1">
      <c r="A675" s="57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ht="15.75" customHeight="1">
      <c r="A676" s="57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ht="15.75" customHeight="1">
      <c r="A677" s="57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ht="15.75" customHeight="1">
      <c r="A678" s="57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ht="15.75" customHeight="1">
      <c r="A679" s="57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ht="15.75" customHeight="1">
      <c r="A680" s="57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ht="15.75" customHeight="1">
      <c r="A681" s="57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ht="15.75" customHeight="1">
      <c r="A682" s="57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ht="15.75" customHeight="1">
      <c r="A683" s="57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ht="15.75" customHeight="1">
      <c r="A684" s="57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ht="15.75" customHeight="1">
      <c r="A685" s="57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ht="15.75" customHeight="1">
      <c r="A686" s="57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ht="15.75" customHeight="1">
      <c r="A687" s="57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ht="15.75" customHeight="1">
      <c r="A688" s="57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ht="15.75" customHeight="1">
      <c r="A689" s="57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ht="15.75" customHeight="1">
      <c r="A690" s="57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ht="15.75" customHeight="1">
      <c r="A691" s="57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ht="15.75" customHeight="1">
      <c r="A692" s="57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ht="15.75" customHeight="1">
      <c r="A693" s="57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ht="15.75" customHeight="1">
      <c r="A694" s="57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ht="15.75" customHeight="1">
      <c r="A695" s="57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ht="15.75" customHeight="1">
      <c r="A696" s="57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ht="15.75" customHeight="1">
      <c r="A697" s="57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ht="15.75" customHeight="1">
      <c r="A698" s="57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ht="15.75" customHeight="1">
      <c r="A699" s="57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ht="15.75" customHeight="1">
      <c r="A700" s="57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ht="15.75" customHeight="1">
      <c r="A701" s="57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ht="15.75" customHeight="1">
      <c r="A702" s="57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ht="15.75" customHeight="1">
      <c r="A703" s="57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ht="15.75" customHeight="1">
      <c r="A704" s="57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ht="15.75" customHeight="1">
      <c r="A705" s="57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ht="15.75" customHeight="1">
      <c r="A706" s="57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ht="15.75" customHeight="1">
      <c r="A707" s="57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ht="15.75" customHeight="1">
      <c r="A708" s="57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ht="15.75" customHeight="1">
      <c r="A709" s="57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ht="15.75" customHeight="1">
      <c r="A710" s="57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ht="15.75" customHeight="1">
      <c r="A711" s="57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ht="15.75" customHeight="1">
      <c r="A712" s="57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ht="15.75" customHeight="1">
      <c r="A713" s="57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ht="15.75" customHeight="1">
      <c r="A714" s="57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ht="15.75" customHeight="1">
      <c r="A715" s="57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ht="15.75" customHeight="1">
      <c r="A716" s="57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ht="15.75" customHeight="1">
      <c r="A717" s="57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ht="15.75" customHeight="1">
      <c r="A718" s="57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ht="15.75" customHeight="1">
      <c r="A719" s="57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ht="15.75" customHeight="1">
      <c r="A720" s="57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ht="15.75" customHeight="1">
      <c r="A721" s="57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ht="15.75" customHeight="1">
      <c r="A722" s="57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ht="15.75" customHeight="1">
      <c r="A723" s="57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ht="15.75" customHeight="1">
      <c r="A724" s="57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ht="15.75" customHeight="1">
      <c r="A725" s="57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ht="15.75" customHeight="1">
      <c r="A726" s="57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ht="15.75" customHeight="1">
      <c r="A727" s="57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ht="15.75" customHeight="1">
      <c r="A728" s="57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ht="15.75" customHeight="1">
      <c r="A729" s="57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ht="15.75" customHeight="1">
      <c r="A730" s="57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ht="15.75" customHeight="1">
      <c r="A731" s="57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ht="15.75" customHeight="1">
      <c r="A732" s="57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ht="15.75" customHeight="1">
      <c r="A733" s="57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ht="15.75" customHeight="1">
      <c r="A734" s="57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ht="15.75" customHeight="1">
      <c r="A735" s="57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ht="15.75" customHeight="1">
      <c r="A736" s="57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ht="15.75" customHeight="1">
      <c r="A737" s="57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ht="15.75" customHeight="1">
      <c r="A738" s="57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ht="15.75" customHeight="1">
      <c r="A739" s="57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ht="15.75" customHeight="1">
      <c r="A740" s="57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ht="15.75" customHeight="1">
      <c r="A741" s="57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ht="15.75" customHeight="1">
      <c r="A742" s="57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ht="15.75" customHeight="1">
      <c r="A743" s="57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ht="15.75" customHeight="1">
      <c r="A744" s="57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ht="15.75" customHeight="1">
      <c r="A745" s="57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ht="15.75" customHeight="1">
      <c r="A746" s="57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ht="15.75" customHeight="1">
      <c r="A747" s="57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ht="15.75" customHeight="1">
      <c r="A748" s="57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ht="15.75" customHeight="1">
      <c r="A749" s="57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ht="15.75" customHeight="1">
      <c r="A750" s="57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ht="15.75" customHeight="1">
      <c r="A751" s="57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ht="15.75" customHeight="1">
      <c r="A752" s="57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ht="15.75" customHeight="1">
      <c r="A753" s="57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ht="15.75" customHeight="1">
      <c r="A754" s="57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ht="15.75" customHeight="1">
      <c r="A755" s="57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ht="15.75" customHeight="1">
      <c r="A756" s="57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ht="15.75" customHeight="1">
      <c r="A757" s="57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ht="15.75" customHeight="1">
      <c r="A758" s="57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ht="15.75" customHeight="1">
      <c r="A759" s="57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ht="15.75" customHeight="1">
      <c r="A760" s="57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ht="15.75" customHeight="1">
      <c r="A761" s="57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ht="15.75" customHeight="1">
      <c r="A762" s="57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ht="15.75" customHeight="1">
      <c r="A763" s="57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ht="15.75" customHeight="1">
      <c r="A764" s="57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ht="15.75" customHeight="1">
      <c r="A765" s="57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ht="15.75" customHeight="1">
      <c r="A766" s="57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ht="15.75" customHeight="1">
      <c r="A767" s="57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ht="15.75" customHeight="1">
      <c r="A768" s="57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ht="15.75" customHeight="1">
      <c r="A769" s="57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ht="15.75" customHeight="1">
      <c r="A770" s="57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ht="15.75" customHeight="1">
      <c r="A771" s="57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ht="15.75" customHeight="1">
      <c r="A772" s="57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ht="15.75" customHeight="1">
      <c r="A773" s="57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ht="15.75" customHeight="1">
      <c r="A774" s="57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ht="15.75" customHeight="1">
      <c r="A775" s="57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ht="15.75" customHeight="1">
      <c r="A776" s="57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ht="15.75" customHeight="1">
      <c r="A777" s="57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ht="15.75" customHeight="1">
      <c r="A778" s="57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ht="15.75" customHeight="1">
      <c r="A779" s="57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ht="15.75" customHeight="1">
      <c r="A780" s="57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ht="15.75" customHeight="1">
      <c r="A781" s="57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ht="15.75" customHeight="1">
      <c r="A782" s="57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ht="15.75" customHeight="1">
      <c r="A783" s="57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ht="15.75" customHeight="1">
      <c r="A784" s="57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ht="15.75" customHeight="1">
      <c r="A785" s="57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ht="15.75" customHeight="1">
      <c r="A786" s="57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ht="15.75" customHeight="1">
      <c r="A787" s="57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ht="15.75" customHeight="1">
      <c r="A788" s="57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ht="15.75" customHeight="1">
      <c r="A789" s="57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ht="15.75" customHeight="1">
      <c r="A790" s="57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ht="15.75" customHeight="1">
      <c r="A791" s="57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ht="15.75" customHeight="1">
      <c r="A792" s="57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ht="15.75" customHeight="1">
      <c r="A793" s="57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ht="15.75" customHeight="1">
      <c r="A794" s="57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ht="15.75" customHeight="1">
      <c r="A795" s="57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ht="15.75" customHeight="1">
      <c r="A796" s="57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ht="15.75" customHeight="1">
      <c r="A797" s="57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ht="15.75" customHeight="1">
      <c r="A798" s="57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ht="15.75" customHeight="1">
      <c r="A799" s="57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ht="15.75" customHeight="1">
      <c r="A800" s="57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ht="15.75" customHeight="1">
      <c r="A801" s="57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ht="15.75" customHeight="1">
      <c r="A802" s="57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ht="15.75" customHeight="1">
      <c r="A803" s="57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ht="15.75" customHeight="1">
      <c r="A804" s="57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ht="15.75" customHeight="1">
      <c r="A805" s="57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ht="15.75" customHeight="1">
      <c r="A806" s="57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ht="15.75" customHeight="1">
      <c r="A807" s="57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ht="15.75" customHeight="1">
      <c r="A808" s="57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ht="15.75" customHeight="1">
      <c r="A809" s="57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ht="15.75" customHeight="1">
      <c r="A810" s="57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ht="15.75" customHeight="1">
      <c r="A811" s="57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ht="15.75" customHeight="1">
      <c r="A812" s="57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ht="15.75" customHeight="1">
      <c r="A813" s="57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ht="15.75" customHeight="1">
      <c r="A814" s="57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ht="15.75" customHeight="1">
      <c r="A815" s="57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ht="15.75" customHeight="1">
      <c r="A816" s="57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ht="15.75" customHeight="1">
      <c r="A817" s="57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ht="15.75" customHeight="1">
      <c r="A818" s="57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ht="15.75" customHeight="1">
      <c r="A819" s="57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ht="15.75" customHeight="1">
      <c r="A820" s="57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ht="15.75" customHeight="1">
      <c r="A821" s="57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ht="15.75" customHeight="1">
      <c r="A822" s="57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ht="15.75" customHeight="1">
      <c r="A823" s="57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ht="15.75" customHeight="1">
      <c r="A824" s="57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ht="15.75" customHeight="1">
      <c r="A825" s="57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ht="15.75" customHeight="1">
      <c r="A826" s="57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ht="15.75" customHeight="1">
      <c r="A827" s="57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ht="15.75" customHeight="1">
      <c r="A828" s="57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ht="15.75" customHeight="1">
      <c r="A829" s="57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ht="15.75" customHeight="1">
      <c r="A830" s="57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ht="15.75" customHeight="1">
      <c r="A831" s="57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ht="15.75" customHeight="1">
      <c r="A832" s="57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ht="15.75" customHeight="1">
      <c r="A833" s="57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ht="15.75" customHeight="1">
      <c r="A834" s="57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ht="15.75" customHeight="1">
      <c r="A835" s="57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ht="15.75" customHeight="1">
      <c r="A836" s="57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ht="15.75" customHeight="1">
      <c r="A837" s="57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ht="15.75" customHeight="1">
      <c r="A838" s="57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ht="15.75" customHeight="1">
      <c r="A839" s="57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ht="15.75" customHeight="1">
      <c r="A840" s="57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ht="15.75" customHeight="1">
      <c r="A841" s="57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ht="15.75" customHeight="1">
      <c r="A842" s="57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ht="15.75" customHeight="1">
      <c r="A843" s="57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ht="15.75" customHeight="1">
      <c r="A844" s="57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ht="15.75" customHeight="1">
      <c r="A845" s="57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ht="15.75" customHeight="1">
      <c r="A846" s="57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ht="15.75" customHeight="1">
      <c r="A847" s="57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ht="15.75" customHeight="1">
      <c r="A848" s="57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ht="15.75" customHeight="1">
      <c r="A849" s="57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ht="15.75" customHeight="1">
      <c r="A850" s="57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ht="15.75" customHeight="1">
      <c r="A851" s="57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ht="15.75" customHeight="1">
      <c r="A852" s="57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ht="15.75" customHeight="1">
      <c r="A853" s="57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ht="15.75" customHeight="1">
      <c r="A854" s="57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ht="15.75" customHeight="1">
      <c r="A855" s="57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ht="15.75" customHeight="1">
      <c r="A856" s="57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ht="15.75" customHeight="1">
      <c r="A857" s="57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ht="15.75" customHeight="1">
      <c r="A858" s="57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ht="15.75" customHeight="1">
      <c r="A859" s="57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ht="15.75" customHeight="1">
      <c r="A860" s="57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ht="15.75" customHeight="1">
      <c r="A861" s="57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ht="15.75" customHeight="1">
      <c r="A862" s="57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ht="15.75" customHeight="1">
      <c r="A863" s="57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ht="15.75" customHeight="1">
      <c r="A864" s="57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ht="15.75" customHeight="1">
      <c r="A865" s="57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ht="15.75" customHeight="1">
      <c r="A866" s="57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ht="15.75" customHeight="1">
      <c r="A867" s="57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ht="15.75" customHeight="1">
      <c r="A868" s="57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ht="15.75" customHeight="1">
      <c r="A869" s="57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ht="15.75" customHeight="1">
      <c r="A870" s="57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ht="15.75" customHeight="1">
      <c r="A871" s="57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ht="15.75" customHeight="1">
      <c r="A872" s="57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ht="15.75" customHeight="1">
      <c r="A873" s="57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ht="15.75" customHeight="1">
      <c r="A874" s="57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ht="15.75" customHeight="1">
      <c r="A875" s="57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ht="15.75" customHeight="1">
      <c r="A876" s="57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ht="15.75" customHeight="1">
      <c r="A877" s="57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ht="15.75" customHeight="1">
      <c r="A878" s="57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ht="15.75" customHeight="1">
      <c r="A879" s="57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ht="15.75" customHeight="1">
      <c r="A880" s="57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ht="15.75" customHeight="1">
      <c r="A881" s="57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ht="15.75" customHeight="1">
      <c r="A882" s="57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ht="15.75" customHeight="1">
      <c r="A883" s="57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ht="15.75" customHeight="1">
      <c r="A884" s="57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ht="15.75" customHeight="1">
      <c r="A885" s="57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ht="15.75" customHeight="1">
      <c r="A886" s="57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ht="15.75" customHeight="1">
      <c r="A887" s="57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ht="15.75" customHeight="1">
      <c r="A888" s="57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ht="15.75" customHeight="1">
      <c r="A889" s="57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ht="15.75" customHeight="1">
      <c r="A890" s="57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ht="15.75" customHeight="1">
      <c r="A891" s="57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ht="15.75" customHeight="1">
      <c r="A892" s="57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ht="15.75" customHeight="1">
      <c r="A893" s="57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ht="15.75" customHeight="1">
      <c r="A894" s="57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ht="15.75" customHeight="1">
      <c r="A895" s="57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ht="15.75" customHeight="1">
      <c r="A896" s="57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ht="15.75" customHeight="1">
      <c r="A897" s="57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ht="15.75" customHeight="1">
      <c r="A898" s="57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ht="15.75" customHeight="1">
      <c r="A899" s="57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ht="15.75" customHeight="1">
      <c r="A900" s="57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ht="15.75" customHeight="1">
      <c r="A901" s="57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ht="15.75" customHeight="1">
      <c r="A902" s="57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ht="15.75" customHeight="1">
      <c r="A903" s="57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ht="15.75" customHeight="1">
      <c r="A904" s="57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ht="15.75" customHeight="1">
      <c r="A905" s="57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ht="15.75" customHeight="1">
      <c r="A906" s="57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ht="15.75" customHeight="1">
      <c r="A907" s="57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ht="15.75" customHeight="1">
      <c r="A908" s="57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ht="15.75" customHeight="1">
      <c r="A909" s="57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ht="15.75" customHeight="1">
      <c r="A910" s="57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ht="15.75" customHeight="1">
      <c r="A911" s="57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ht="15.75" customHeight="1">
      <c r="A912" s="57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ht="15.75" customHeight="1">
      <c r="A913" s="57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ht="15.75" customHeight="1">
      <c r="A914" s="57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ht="15.75" customHeight="1">
      <c r="A915" s="57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ht="15.75" customHeight="1">
      <c r="A916" s="57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ht="15.75" customHeight="1">
      <c r="A917" s="57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ht="15.75" customHeight="1">
      <c r="A918" s="57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ht="15.75" customHeight="1">
      <c r="A919" s="57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ht="15.75" customHeight="1">
      <c r="A920" s="57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ht="15.75" customHeight="1">
      <c r="A921" s="57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ht="15.75" customHeight="1">
      <c r="A922" s="57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ht="15.75" customHeight="1">
      <c r="A923" s="57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ht="15.75" customHeight="1">
      <c r="A924" s="57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ht="15.75" customHeight="1">
      <c r="A925" s="57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ht="15.75" customHeight="1">
      <c r="A926" s="57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ht="15.75" customHeight="1">
      <c r="A927" s="57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ht="15.75" customHeight="1">
      <c r="A928" s="57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ht="15.75" customHeight="1">
      <c r="A929" s="57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ht="15.75" customHeight="1">
      <c r="A930" s="57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ht="15.75" customHeight="1">
      <c r="A931" s="57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ht="15.75" customHeight="1">
      <c r="A932" s="57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ht="15.75" customHeight="1">
      <c r="A933" s="57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ht="15.75" customHeight="1">
      <c r="A934" s="57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ht="15.75" customHeight="1">
      <c r="A935" s="57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ht="15.75" customHeight="1">
      <c r="A936" s="57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ht="15.75" customHeight="1">
      <c r="A937" s="57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ht="15.75" customHeight="1">
      <c r="A938" s="57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ht="15.75" customHeight="1">
      <c r="A939" s="57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ht="15.75" customHeight="1">
      <c r="A940" s="57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ht="15.75" customHeight="1">
      <c r="A941" s="57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ht="15.75" customHeight="1">
      <c r="A942" s="57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ht="15.75" customHeight="1">
      <c r="A943" s="57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ht="15.75" customHeight="1">
      <c r="A944" s="57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ht="15.75" customHeight="1">
      <c r="A945" s="57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ht="15.75" customHeight="1">
      <c r="A946" s="57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ht="15.75" customHeight="1">
      <c r="A947" s="57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ht="15.75" customHeight="1">
      <c r="A948" s="57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ht="15.75" customHeight="1">
      <c r="A949" s="57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ht="15.75" customHeight="1">
      <c r="A950" s="57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ht="15.75" customHeight="1">
      <c r="A951" s="57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ht="15.75" customHeight="1">
      <c r="A952" s="57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ht="15.75" customHeight="1">
      <c r="A953" s="57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ht="15.75" customHeight="1">
      <c r="A954" s="57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ht="15.75" customHeight="1">
      <c r="A955" s="57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ht="15.75" customHeight="1">
      <c r="A956" s="57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ht="15.75" customHeight="1">
      <c r="A957" s="57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ht="15.75" customHeight="1">
      <c r="A958" s="57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ht="15.75" customHeight="1">
      <c r="A959" s="57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ht="15.75" customHeight="1">
      <c r="A960" s="57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ht="15.75" customHeight="1">
      <c r="A961" s="57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ht="15.75" customHeight="1">
      <c r="A962" s="57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ht="15.75" customHeight="1">
      <c r="A963" s="57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ht="15.75" customHeight="1">
      <c r="A964" s="57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ht="15.75" customHeight="1">
      <c r="A965" s="57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ht="15.75" customHeight="1">
      <c r="A966" s="57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ht="15.75" customHeight="1">
      <c r="A967" s="57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ht="15.75" customHeight="1">
      <c r="A968" s="57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ht="15.75" customHeight="1">
      <c r="A969" s="57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ht="15.75" customHeight="1">
      <c r="A970" s="57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ht="15.75" customHeight="1">
      <c r="A971" s="57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ht="15.75" customHeight="1">
      <c r="A972" s="57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ht="15.75" customHeight="1">
      <c r="A973" s="57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ht="15.75" customHeight="1">
      <c r="A974" s="57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ht="15.75" customHeight="1">
      <c r="A975" s="57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ht="15.75" customHeight="1">
      <c r="A976" s="57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ht="15.75" customHeight="1">
      <c r="A977" s="57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ht="15.75" customHeight="1">
      <c r="A978" s="57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ht="15.75" customHeight="1">
      <c r="A979" s="57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ht="15.75" customHeight="1">
      <c r="A980" s="57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ht="15.75" customHeight="1">
      <c r="A981" s="57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ht="15.75" customHeight="1">
      <c r="A982" s="57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ht="15.75" customHeight="1">
      <c r="A983" s="57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ht="15.75" customHeight="1">
      <c r="A984" s="57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ht="15.75" customHeight="1">
      <c r="A985" s="57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ht="15.75" customHeight="1">
      <c r="A986" s="57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ht="15.75" customHeight="1">
      <c r="A987" s="57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ht="15.75" customHeight="1">
      <c r="A988" s="57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ht="15.75" customHeight="1">
      <c r="A989" s="57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ht="15.75" customHeight="1">
      <c r="A990" s="57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ht="15.75" customHeight="1">
      <c r="A991" s="57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ht="15.75" customHeight="1">
      <c r="A992" s="57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ht="15.75" customHeight="1">
      <c r="A993" s="57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ht="15.75" customHeight="1">
      <c r="A994" s="57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ht="15.75" customHeight="1">
      <c r="A995" s="57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ht="15.75" customHeight="1">
      <c r="A996" s="57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ht="15.75" customHeight="1">
      <c r="A997" s="57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ht="15.75" customHeight="1">
      <c r="A998" s="57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ht="15.75" customHeight="1">
      <c r="A999" s="57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  <row r="1000" spans="1:20" ht="15.75" customHeight="1">
      <c r="A1000" s="57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</row>
    <row r="1001" spans="1:20" ht="15" customHeight="1">
      <c r="A1001" s="57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</row>
  </sheetData>
  <mergeCells count="17">
    <mergeCell ref="B85:L85"/>
    <mergeCell ref="B86:L86"/>
    <mergeCell ref="B87:L87"/>
    <mergeCell ref="B88:L88"/>
    <mergeCell ref="B89:L89"/>
    <mergeCell ref="B84:L84"/>
    <mergeCell ref="B73:L73"/>
    <mergeCell ref="B78:L78"/>
    <mergeCell ref="B79:L79"/>
    <mergeCell ref="B80:L80"/>
    <mergeCell ref="B81:L81"/>
    <mergeCell ref="B82:L82"/>
    <mergeCell ref="B74:L74"/>
    <mergeCell ref="B75:L75"/>
    <mergeCell ref="B76:L76"/>
    <mergeCell ref="B77:L77"/>
    <mergeCell ref="B83:L83"/>
  </mergeCells>
  <pageMargins left="3.937007874015748E-2" right="3.937007874015748E-2" top="3.937007874015748E-2" bottom="3.937007874015748E-2" header="0" footer="0"/>
  <pageSetup scale="75" orientation="landscape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1001"/>
  <sheetViews>
    <sheetView zoomScale="83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C4" sqref="C4"/>
    </sheetView>
  </sheetViews>
  <sheetFormatPr defaultColWidth="14.44140625" defaultRowHeight="15" customHeight="1"/>
  <cols>
    <col min="1" max="1" width="10.5546875" customWidth="1"/>
    <col min="2" max="2" width="44.109375" customWidth="1"/>
    <col min="3" max="3" width="11.6640625" customWidth="1"/>
    <col min="4" max="7" width="11.44140625" customWidth="1"/>
    <col min="8" max="8" width="11.6640625" customWidth="1"/>
    <col min="9" max="12" width="11.44140625" customWidth="1"/>
    <col min="13" max="13" width="41" customWidth="1"/>
    <col min="14" max="20" width="9.109375" customWidth="1"/>
  </cols>
  <sheetData>
    <row r="1" spans="1:20" ht="12.75" customHeight="1">
      <c r="A1" s="59"/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</row>
    <row r="2" spans="1:20" ht="12.75" customHeight="1">
      <c r="A2" s="59" t="s">
        <v>138</v>
      </c>
      <c r="B2" s="45" t="s">
        <v>139</v>
      </c>
      <c r="C2" s="3" t="s">
        <v>142</v>
      </c>
      <c r="D2" s="3" t="s">
        <v>143</v>
      </c>
      <c r="E2" s="3" t="s">
        <v>144</v>
      </c>
      <c r="F2" s="3" t="s">
        <v>145</v>
      </c>
      <c r="G2" s="3" t="s">
        <v>146</v>
      </c>
      <c r="H2" s="3" t="s">
        <v>147</v>
      </c>
      <c r="I2" s="3" t="s">
        <v>148</v>
      </c>
      <c r="J2" s="3" t="s">
        <v>149</v>
      </c>
      <c r="K2" s="3" t="s">
        <v>150</v>
      </c>
      <c r="L2" s="69" t="s">
        <v>151</v>
      </c>
      <c r="M2" s="18"/>
      <c r="N2" s="18"/>
      <c r="O2" s="18"/>
      <c r="P2" s="18"/>
      <c r="Q2" s="18"/>
      <c r="R2" s="18"/>
      <c r="S2" s="18"/>
      <c r="T2" s="18"/>
    </row>
    <row r="3" spans="1:20" ht="12.75" customHeight="1">
      <c r="A3" s="59"/>
      <c r="B3" s="45" t="s">
        <v>136</v>
      </c>
      <c r="C3" s="3"/>
      <c r="D3" s="3"/>
      <c r="E3" s="3"/>
      <c r="F3" s="3"/>
      <c r="G3" s="3"/>
      <c r="H3" s="3"/>
      <c r="I3" s="3"/>
      <c r="J3" s="3"/>
      <c r="K3" s="3"/>
      <c r="L3" s="69"/>
      <c r="M3" s="18"/>
      <c r="N3" s="18"/>
      <c r="O3" s="18"/>
      <c r="P3" s="18"/>
      <c r="Q3" s="18"/>
      <c r="R3" s="18"/>
      <c r="S3" s="18"/>
      <c r="T3" s="18"/>
    </row>
    <row r="4" spans="1:20" ht="42.75" customHeight="1">
      <c r="A4" s="59"/>
      <c r="B4" s="46" t="s">
        <v>2</v>
      </c>
      <c r="C4" s="45" t="s">
        <v>4</v>
      </c>
      <c r="D4" s="3"/>
      <c r="E4" s="3"/>
      <c r="F4" s="3"/>
      <c r="G4" s="4"/>
      <c r="H4" s="45" t="s">
        <v>5</v>
      </c>
      <c r="I4" s="3"/>
      <c r="J4" s="3"/>
      <c r="K4" s="3"/>
      <c r="L4" s="69"/>
      <c r="M4" s="18"/>
      <c r="N4" s="18"/>
      <c r="O4" s="18"/>
      <c r="P4" s="18"/>
      <c r="Q4" s="18"/>
      <c r="R4" s="18"/>
      <c r="S4" s="18"/>
      <c r="T4" s="18"/>
    </row>
    <row r="5" spans="1:20" ht="36.75" customHeight="1">
      <c r="A5" s="59"/>
      <c r="B5" s="8"/>
      <c r="C5" s="5" t="s">
        <v>152</v>
      </c>
      <c r="D5" s="7" t="s">
        <v>153</v>
      </c>
      <c r="E5" s="4" t="s">
        <v>154</v>
      </c>
      <c r="F5" s="9" t="s">
        <v>155</v>
      </c>
      <c r="G5" s="4" t="s">
        <v>156</v>
      </c>
      <c r="H5" s="5" t="s">
        <v>157</v>
      </c>
      <c r="I5" s="7" t="s">
        <v>158</v>
      </c>
      <c r="J5" s="4" t="s">
        <v>159</v>
      </c>
      <c r="K5" s="9" t="s">
        <v>160</v>
      </c>
      <c r="L5" s="69" t="s">
        <v>161</v>
      </c>
      <c r="M5" s="18"/>
      <c r="N5" s="18"/>
      <c r="O5" s="18"/>
      <c r="P5" s="18"/>
      <c r="Q5" s="18"/>
      <c r="R5" s="18"/>
      <c r="S5" s="18"/>
      <c r="T5" s="18"/>
    </row>
    <row r="6" spans="1:20" ht="12.75" customHeight="1">
      <c r="A6" s="59"/>
      <c r="B6" s="8"/>
      <c r="C6" s="10"/>
      <c r="D6" s="38" t="s">
        <v>6</v>
      </c>
      <c r="E6" s="38" t="s">
        <v>115</v>
      </c>
      <c r="F6" s="39" t="s">
        <v>6</v>
      </c>
      <c r="G6" s="39" t="s">
        <v>115</v>
      </c>
      <c r="H6" s="10"/>
      <c r="I6" s="38" t="s">
        <v>6</v>
      </c>
      <c r="J6" s="38" t="s">
        <v>115</v>
      </c>
      <c r="K6" s="40" t="s">
        <v>6</v>
      </c>
      <c r="L6" s="93" t="s">
        <v>115</v>
      </c>
      <c r="M6" s="18"/>
      <c r="N6" s="18"/>
      <c r="O6" s="18"/>
      <c r="P6" s="18"/>
      <c r="Q6" s="18"/>
      <c r="R6" s="18"/>
      <c r="S6" s="18"/>
      <c r="T6" s="18"/>
    </row>
    <row r="7" spans="1:20" ht="12.75" customHeight="1">
      <c r="A7" s="59"/>
      <c r="B7" s="10"/>
      <c r="C7" s="38">
        <v>7</v>
      </c>
      <c r="D7" s="38">
        <v>8</v>
      </c>
      <c r="E7" s="38">
        <v>9</v>
      </c>
      <c r="F7" s="38">
        <v>10</v>
      </c>
      <c r="G7" s="38">
        <v>11</v>
      </c>
      <c r="H7" s="38">
        <v>12</v>
      </c>
      <c r="I7" s="38">
        <v>13</v>
      </c>
      <c r="J7" s="38">
        <v>14</v>
      </c>
      <c r="K7" s="38">
        <v>15</v>
      </c>
      <c r="L7" s="95">
        <v>16</v>
      </c>
      <c r="M7" s="18"/>
      <c r="N7" s="18"/>
      <c r="O7" s="18"/>
      <c r="P7" s="18"/>
      <c r="Q7" s="18"/>
      <c r="R7" s="18"/>
      <c r="S7" s="18"/>
      <c r="T7" s="18"/>
    </row>
    <row r="8" spans="1:20" ht="12.75" customHeight="1">
      <c r="A8" s="59"/>
      <c r="B8" s="34" t="s">
        <v>87</v>
      </c>
      <c r="C8" s="3"/>
      <c r="D8" s="3"/>
      <c r="E8" s="3"/>
      <c r="F8" s="3"/>
      <c r="G8" s="3"/>
      <c r="H8" s="3"/>
      <c r="I8" s="3"/>
      <c r="J8" s="3"/>
      <c r="K8" s="3"/>
      <c r="L8" s="69"/>
      <c r="M8" s="18"/>
      <c r="N8" s="18"/>
      <c r="O8" s="18"/>
      <c r="P8" s="18"/>
      <c r="Q8" s="18"/>
      <c r="R8" s="18"/>
      <c r="S8" s="18"/>
      <c r="T8" s="18"/>
    </row>
    <row r="9" spans="1:20" ht="12.75" customHeight="1">
      <c r="A9" s="59"/>
      <c r="B9" s="34" t="s">
        <v>88</v>
      </c>
      <c r="C9" s="3"/>
      <c r="D9" s="3"/>
      <c r="E9" s="3"/>
      <c r="F9" s="3"/>
      <c r="G9" s="3"/>
      <c r="H9" s="3"/>
      <c r="I9" s="3"/>
      <c r="J9" s="3"/>
      <c r="K9" s="3"/>
      <c r="L9" s="69"/>
      <c r="M9" s="18"/>
      <c r="N9" s="44"/>
      <c r="O9" s="18"/>
      <c r="P9" s="44"/>
      <c r="Q9" s="18"/>
      <c r="R9" s="18"/>
      <c r="S9" s="18"/>
      <c r="T9" s="18"/>
    </row>
    <row r="10" spans="1:20" ht="12.75" customHeight="1">
      <c r="A10" s="59"/>
      <c r="B10" s="15" t="s">
        <v>9</v>
      </c>
      <c r="C10" s="30">
        <v>594959</v>
      </c>
      <c r="D10" s="30">
        <v>8939</v>
      </c>
      <c r="E10" s="30">
        <v>1318013</v>
      </c>
      <c r="F10" s="30">
        <v>391.57799999999997</v>
      </c>
      <c r="G10" s="30">
        <v>39299.455278499998</v>
      </c>
      <c r="H10" s="30">
        <v>64439167</v>
      </c>
      <c r="I10" s="30">
        <v>27183389</v>
      </c>
      <c r="J10" s="30">
        <v>15037435</v>
      </c>
      <c r="K10" s="30">
        <v>1235934.3357899999</v>
      </c>
      <c r="L10" s="84">
        <v>232062.63740000001</v>
      </c>
      <c r="M10" s="18"/>
      <c r="N10" s="44"/>
      <c r="O10" s="18"/>
      <c r="P10" s="44"/>
      <c r="Q10" s="18"/>
      <c r="R10" s="18"/>
      <c r="S10" s="18"/>
      <c r="T10" s="18"/>
    </row>
    <row r="11" spans="1:20" ht="12.75" customHeight="1">
      <c r="A11" s="59"/>
      <c r="B11" s="15" t="s">
        <v>10</v>
      </c>
      <c r="C11" s="30">
        <v>168711</v>
      </c>
      <c r="D11" s="30">
        <v>10422</v>
      </c>
      <c r="E11" s="30">
        <v>249168</v>
      </c>
      <c r="F11" s="30">
        <v>602.8963887000001</v>
      </c>
      <c r="G11" s="30">
        <v>6737.5922810000002</v>
      </c>
      <c r="H11" s="30">
        <v>41370894</v>
      </c>
      <c r="I11" s="30">
        <v>18561227</v>
      </c>
      <c r="J11" s="30">
        <v>9433727</v>
      </c>
      <c r="K11" s="30">
        <v>707703.18384989991</v>
      </c>
      <c r="L11" s="84">
        <v>129775.6496069</v>
      </c>
      <c r="M11" s="18"/>
      <c r="N11" s="44"/>
      <c r="O11" s="18"/>
      <c r="P11" s="44"/>
      <c r="Q11" s="18"/>
      <c r="R11" s="18"/>
      <c r="S11" s="18"/>
      <c r="T11" s="18"/>
    </row>
    <row r="12" spans="1:20" ht="12.75" customHeight="1">
      <c r="A12" s="59"/>
      <c r="B12" s="15" t="s">
        <v>11</v>
      </c>
      <c r="C12" s="30">
        <v>22420</v>
      </c>
      <c r="D12" s="30">
        <v>75</v>
      </c>
      <c r="E12" s="30">
        <v>11958</v>
      </c>
      <c r="F12" s="30">
        <v>3.7429999999999999</v>
      </c>
      <c r="G12" s="30">
        <v>385.66919000000001</v>
      </c>
      <c r="H12" s="30">
        <v>9444757</v>
      </c>
      <c r="I12" s="30">
        <v>6950012</v>
      </c>
      <c r="J12" s="30">
        <v>4268546</v>
      </c>
      <c r="K12" s="30">
        <v>286557.57644940005</v>
      </c>
      <c r="L12" s="84">
        <v>56443.262254400004</v>
      </c>
      <c r="M12" s="18"/>
      <c r="N12" s="44"/>
      <c r="O12" s="18"/>
      <c r="P12" s="44"/>
      <c r="Q12" s="18"/>
      <c r="R12" s="18"/>
      <c r="S12" s="18"/>
      <c r="T12" s="18"/>
    </row>
    <row r="13" spans="1:20" ht="12.75" customHeight="1">
      <c r="A13" s="59"/>
      <c r="B13" s="15" t="s">
        <v>12</v>
      </c>
      <c r="C13" s="30">
        <v>760950</v>
      </c>
      <c r="D13" s="30">
        <v>49388</v>
      </c>
      <c r="E13" s="30">
        <v>886934</v>
      </c>
      <c r="F13" s="30">
        <v>2282.5984321999995</v>
      </c>
      <c r="G13" s="30">
        <v>22896.8655602</v>
      </c>
      <c r="H13" s="30">
        <v>40022204</v>
      </c>
      <c r="I13" s="30">
        <v>31138795</v>
      </c>
      <c r="J13" s="30">
        <v>17281675</v>
      </c>
      <c r="K13" s="30">
        <v>1348151.1391305001</v>
      </c>
      <c r="L13" s="84">
        <v>265472.39781910001</v>
      </c>
      <c r="M13" s="18"/>
      <c r="N13" s="44"/>
      <c r="O13" s="18"/>
      <c r="P13" s="44"/>
      <c r="Q13" s="18"/>
      <c r="R13" s="18"/>
      <c r="S13" s="18"/>
      <c r="T13" s="18"/>
    </row>
    <row r="14" spans="1:20" ht="12.75" customHeight="1">
      <c r="A14" s="59"/>
      <c r="B14" s="15" t="s">
        <v>13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26382353</v>
      </c>
      <c r="I14" s="30">
        <v>10690202</v>
      </c>
      <c r="J14" s="30">
        <v>5363829</v>
      </c>
      <c r="K14" s="30">
        <v>481844.54704400001</v>
      </c>
      <c r="L14" s="84">
        <v>84570.240779999993</v>
      </c>
      <c r="M14" s="18"/>
      <c r="N14" s="44"/>
      <c r="O14" s="18"/>
      <c r="P14" s="44"/>
      <c r="Q14" s="18"/>
      <c r="R14" s="18"/>
      <c r="S14" s="18"/>
      <c r="T14" s="18"/>
    </row>
    <row r="15" spans="1:20" ht="12.75" customHeight="1">
      <c r="A15" s="59"/>
      <c r="B15" s="15" t="s">
        <v>15</v>
      </c>
      <c r="C15" s="30">
        <v>126691</v>
      </c>
      <c r="D15" s="30">
        <v>2950</v>
      </c>
      <c r="E15" s="30">
        <v>161389</v>
      </c>
      <c r="F15" s="30">
        <v>190.60301999999999</v>
      </c>
      <c r="G15" s="30">
        <v>4135.2485399999996</v>
      </c>
      <c r="H15" s="30">
        <v>27111866</v>
      </c>
      <c r="I15" s="30">
        <v>19139215</v>
      </c>
      <c r="J15" s="30">
        <v>9084024</v>
      </c>
      <c r="K15" s="30">
        <v>888079.60633340001</v>
      </c>
      <c r="L15" s="84">
        <v>131935.27407320001</v>
      </c>
      <c r="M15" s="18"/>
      <c r="N15" s="44"/>
      <c r="O15" s="18"/>
      <c r="P15" s="44"/>
      <c r="Q15" s="18"/>
      <c r="R15" s="18"/>
      <c r="S15" s="18"/>
      <c r="T15" s="18"/>
    </row>
    <row r="16" spans="1:20" ht="12.75" customHeight="1">
      <c r="A16" s="59"/>
      <c r="B16" s="15" t="s">
        <v>16</v>
      </c>
      <c r="C16" s="30">
        <v>60894</v>
      </c>
      <c r="D16" s="30">
        <v>503</v>
      </c>
      <c r="E16" s="30">
        <v>65681</v>
      </c>
      <c r="F16" s="30">
        <v>24.088000000000001</v>
      </c>
      <c r="G16" s="30">
        <v>1302.48062</v>
      </c>
      <c r="H16" s="30">
        <v>19094090</v>
      </c>
      <c r="I16" s="30">
        <v>12605301</v>
      </c>
      <c r="J16" s="30">
        <v>5009066</v>
      </c>
      <c r="K16" s="30">
        <v>533599.48600000003</v>
      </c>
      <c r="L16" s="84">
        <v>78389.221619999997</v>
      </c>
      <c r="M16" s="18"/>
      <c r="N16" s="44"/>
      <c r="O16" s="18"/>
      <c r="P16" s="44"/>
      <c r="Q16" s="18"/>
      <c r="R16" s="18"/>
      <c r="S16" s="18"/>
      <c r="T16" s="18"/>
    </row>
    <row r="17" spans="1:20" ht="12.75" customHeight="1">
      <c r="A17" s="59"/>
      <c r="B17" s="15" t="s">
        <v>18</v>
      </c>
      <c r="C17" s="30">
        <v>0</v>
      </c>
      <c r="D17" s="30">
        <v>0</v>
      </c>
      <c r="E17" s="30">
        <v>0</v>
      </c>
      <c r="F17" s="30">
        <v>0</v>
      </c>
      <c r="G17" s="30">
        <v>0</v>
      </c>
      <c r="H17" s="30">
        <v>3159054</v>
      </c>
      <c r="I17" s="30">
        <v>1466948</v>
      </c>
      <c r="J17" s="30">
        <v>922344</v>
      </c>
      <c r="K17" s="30">
        <v>64343.762000000002</v>
      </c>
      <c r="L17" s="84">
        <v>15413.611618899999</v>
      </c>
      <c r="M17" s="18"/>
      <c r="N17" s="44"/>
      <c r="O17" s="18"/>
      <c r="P17" s="44"/>
      <c r="Q17" s="18"/>
      <c r="R17" s="18"/>
      <c r="S17" s="18"/>
      <c r="T17" s="18"/>
    </row>
    <row r="18" spans="1:20" ht="12.75" customHeight="1">
      <c r="A18" s="59"/>
      <c r="B18" s="15" t="s">
        <v>19</v>
      </c>
      <c r="C18" s="30">
        <v>368836</v>
      </c>
      <c r="D18" s="30">
        <v>3381</v>
      </c>
      <c r="E18" s="30">
        <v>499974</v>
      </c>
      <c r="F18" s="30">
        <v>96.763673400000002</v>
      </c>
      <c r="G18" s="30">
        <v>12433.491398099999</v>
      </c>
      <c r="H18" s="30">
        <v>44030524</v>
      </c>
      <c r="I18" s="30">
        <v>32501126</v>
      </c>
      <c r="J18" s="30">
        <v>15776648</v>
      </c>
      <c r="K18" s="30">
        <v>1480165.6347389999</v>
      </c>
      <c r="L18" s="84">
        <v>275258.01504449995</v>
      </c>
      <c r="M18" s="18"/>
      <c r="N18" s="44"/>
      <c r="O18" s="18"/>
      <c r="P18" s="44"/>
      <c r="Q18" s="18"/>
      <c r="R18" s="18"/>
      <c r="S18" s="18"/>
      <c r="T18" s="18"/>
    </row>
    <row r="19" spans="1:20" ht="12.75" customHeight="1">
      <c r="A19" s="59"/>
      <c r="B19" s="15" t="s">
        <v>21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10014011</v>
      </c>
      <c r="I19" s="30">
        <v>6207362</v>
      </c>
      <c r="J19" s="30">
        <v>3286458</v>
      </c>
      <c r="K19" s="30">
        <v>267853.35684999998</v>
      </c>
      <c r="L19" s="84">
        <v>51693.264869999999</v>
      </c>
      <c r="M19" s="18"/>
      <c r="N19" s="44"/>
      <c r="O19" s="18"/>
      <c r="P19" s="44"/>
      <c r="Q19" s="18"/>
      <c r="R19" s="18"/>
      <c r="S19" s="18"/>
      <c r="T19" s="18"/>
    </row>
    <row r="20" spans="1:20" ht="12.75" customHeight="1">
      <c r="A20" s="59"/>
      <c r="B20" s="15" t="s">
        <v>22</v>
      </c>
      <c r="C20" s="30">
        <v>500463</v>
      </c>
      <c r="D20" s="30">
        <v>7553</v>
      </c>
      <c r="E20" s="30">
        <v>700523</v>
      </c>
      <c r="F20" s="30">
        <v>382.1310957</v>
      </c>
      <c r="G20" s="30">
        <v>18763.5703589</v>
      </c>
      <c r="H20" s="30">
        <v>44146120</v>
      </c>
      <c r="I20" s="30">
        <v>43976210</v>
      </c>
      <c r="J20" s="30">
        <v>17871933</v>
      </c>
      <c r="K20" s="30">
        <v>1374071.9271998</v>
      </c>
      <c r="L20" s="84">
        <v>273753.44802400004</v>
      </c>
      <c r="M20" s="18"/>
      <c r="N20" s="44"/>
      <c r="O20" s="18"/>
      <c r="P20" s="44"/>
      <c r="Q20" s="18"/>
      <c r="R20" s="18"/>
      <c r="S20" s="18"/>
      <c r="T20" s="18"/>
    </row>
    <row r="21" spans="1:20" ht="12.75" customHeight="1">
      <c r="A21" s="59"/>
      <c r="B21" s="15" t="s">
        <v>25</v>
      </c>
      <c r="C21" s="30">
        <v>11741211</v>
      </c>
      <c r="D21" s="30">
        <v>87491</v>
      </c>
      <c r="E21" s="30">
        <v>31265977</v>
      </c>
      <c r="F21" s="30">
        <v>3273.5111499999998</v>
      </c>
      <c r="G21" s="30">
        <v>1056119.24315</v>
      </c>
      <c r="H21" s="30">
        <v>293115260</v>
      </c>
      <c r="I21" s="30">
        <v>183553255</v>
      </c>
      <c r="J21" s="30">
        <v>99000491</v>
      </c>
      <c r="K21" s="30">
        <v>9083695.3651100006</v>
      </c>
      <c r="L21" s="84">
        <v>1652874.4713000001</v>
      </c>
      <c r="M21" s="18"/>
      <c r="N21" s="44"/>
      <c r="O21" s="18"/>
      <c r="P21" s="44"/>
      <c r="Q21" s="18"/>
      <c r="R21" s="18"/>
      <c r="S21" s="18"/>
      <c r="T21" s="18"/>
    </row>
    <row r="22" spans="1:20" ht="12.75" customHeight="1">
      <c r="A22" s="59"/>
      <c r="B22" s="21" t="s">
        <v>89</v>
      </c>
      <c r="C22" s="16"/>
      <c r="D22" s="16"/>
      <c r="E22" s="16"/>
      <c r="F22" s="16"/>
      <c r="G22" s="16"/>
      <c r="H22" s="16"/>
      <c r="I22" s="16"/>
      <c r="J22" s="16"/>
      <c r="K22" s="16"/>
      <c r="L22" s="48"/>
      <c r="M22" s="18"/>
      <c r="N22" s="44"/>
      <c r="O22" s="18"/>
      <c r="P22" s="44"/>
      <c r="Q22" s="18"/>
      <c r="R22" s="18"/>
      <c r="S22" s="18"/>
      <c r="T22" s="18"/>
    </row>
    <row r="23" spans="1:20" ht="12.75" customHeight="1">
      <c r="A23" s="59"/>
      <c r="B23" s="15" t="s">
        <v>26</v>
      </c>
      <c r="C23" s="30">
        <v>7036379</v>
      </c>
      <c r="D23" s="30">
        <v>31811</v>
      </c>
      <c r="E23" s="30">
        <v>13934547</v>
      </c>
      <c r="F23" s="30">
        <v>1570.8191043000002</v>
      </c>
      <c r="G23" s="30">
        <v>524670.65850000002</v>
      </c>
      <c r="H23" s="30">
        <v>23682152</v>
      </c>
      <c r="I23" s="30">
        <v>21671550</v>
      </c>
      <c r="J23" s="30">
        <v>20481362</v>
      </c>
      <c r="K23" s="30">
        <v>1264313.0204463999</v>
      </c>
      <c r="L23" s="84">
        <v>415911.56592429982</v>
      </c>
      <c r="M23" s="18"/>
      <c r="N23" s="44"/>
      <c r="O23" s="18"/>
      <c r="P23" s="44"/>
      <c r="Q23" s="18"/>
      <c r="R23" s="18"/>
      <c r="S23" s="18"/>
      <c r="T23" s="18"/>
    </row>
    <row r="24" spans="1:20" ht="12.75" customHeight="1">
      <c r="A24" s="59"/>
      <c r="B24" s="15" t="s">
        <v>27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4495101</v>
      </c>
      <c r="I24" s="30">
        <v>2573334</v>
      </c>
      <c r="J24" s="30">
        <v>1061195</v>
      </c>
      <c r="K24" s="30">
        <v>109666.88081</v>
      </c>
      <c r="L24" s="84">
        <v>20159.545884200001</v>
      </c>
      <c r="M24" s="18"/>
      <c r="N24" s="44"/>
      <c r="O24" s="18"/>
      <c r="P24" s="44"/>
      <c r="Q24" s="18"/>
      <c r="R24" s="18"/>
      <c r="S24" s="18"/>
      <c r="T24" s="18"/>
    </row>
    <row r="25" spans="1:20" ht="12.75" customHeight="1">
      <c r="A25" s="59"/>
      <c r="B25" s="15" t="s">
        <v>28</v>
      </c>
      <c r="C25" s="30">
        <v>0</v>
      </c>
      <c r="D25" s="30">
        <v>0</v>
      </c>
      <c r="E25" s="30">
        <v>0</v>
      </c>
      <c r="F25" s="30">
        <v>0</v>
      </c>
      <c r="G25" s="30">
        <v>0</v>
      </c>
      <c r="H25" s="30">
        <v>765006</v>
      </c>
      <c r="I25" s="30">
        <v>461684</v>
      </c>
      <c r="J25" s="30">
        <v>291611</v>
      </c>
      <c r="K25" s="30">
        <v>20414.4054454</v>
      </c>
      <c r="L25" s="84">
        <v>4435.9488168999997</v>
      </c>
      <c r="M25" s="18"/>
      <c r="N25" s="44"/>
      <c r="O25" s="18"/>
      <c r="P25" s="44"/>
      <c r="Q25" s="18"/>
      <c r="R25" s="18"/>
      <c r="S25" s="18"/>
      <c r="T25" s="18"/>
    </row>
    <row r="26" spans="1:20" ht="12.75" customHeight="1">
      <c r="A26" s="59"/>
      <c r="B26" s="15" t="s">
        <v>29</v>
      </c>
      <c r="C26" s="30">
        <v>3221</v>
      </c>
      <c r="D26" s="30">
        <v>19</v>
      </c>
      <c r="E26" s="30">
        <v>2865</v>
      </c>
      <c r="F26" s="30">
        <v>1.03</v>
      </c>
      <c r="G26" s="30">
        <v>62.182598600000006</v>
      </c>
      <c r="H26" s="30">
        <v>2289645</v>
      </c>
      <c r="I26" s="30">
        <v>2372528</v>
      </c>
      <c r="J26" s="30">
        <v>1115914</v>
      </c>
      <c r="K26" s="30">
        <v>117877.9422682</v>
      </c>
      <c r="L26" s="84">
        <v>17591.438716100001</v>
      </c>
      <c r="M26" s="18"/>
      <c r="N26" s="44"/>
      <c r="O26" s="18"/>
      <c r="P26" s="44"/>
      <c r="Q26" s="18"/>
      <c r="R26" s="18"/>
      <c r="S26" s="18"/>
      <c r="T26" s="18"/>
    </row>
    <row r="27" spans="1:20" ht="12.75" customHeight="1">
      <c r="A27" s="59"/>
      <c r="B27" s="15" t="s">
        <v>30</v>
      </c>
      <c r="C27" s="30">
        <v>5485</v>
      </c>
      <c r="D27" s="30">
        <v>335</v>
      </c>
      <c r="E27" s="30">
        <v>13985</v>
      </c>
      <c r="F27" s="30">
        <v>23.841429999999999</v>
      </c>
      <c r="G27" s="30">
        <v>361.14711</v>
      </c>
      <c r="H27" s="30">
        <v>790985</v>
      </c>
      <c r="I27" s="30">
        <v>362795</v>
      </c>
      <c r="J27" s="30">
        <v>396609</v>
      </c>
      <c r="K27" s="30">
        <v>21306.944797699998</v>
      </c>
      <c r="L27" s="84">
        <v>9740.2122319999999</v>
      </c>
      <c r="M27" s="18"/>
      <c r="N27" s="44"/>
      <c r="O27" s="18"/>
      <c r="P27" s="44"/>
      <c r="Q27" s="18"/>
      <c r="R27" s="18"/>
      <c r="S27" s="18"/>
      <c r="T27" s="18"/>
    </row>
    <row r="28" spans="1:20" ht="12.75" customHeight="1">
      <c r="A28" s="59"/>
      <c r="B28" s="15" t="s">
        <v>31</v>
      </c>
      <c r="C28" s="30">
        <v>5930</v>
      </c>
      <c r="D28" s="30">
        <v>512</v>
      </c>
      <c r="E28" s="30">
        <v>17836</v>
      </c>
      <c r="F28" s="30">
        <v>7.6456909</v>
      </c>
      <c r="G28" s="30">
        <v>376.76267860000002</v>
      </c>
      <c r="H28" s="30">
        <v>518370</v>
      </c>
      <c r="I28" s="30">
        <v>413395</v>
      </c>
      <c r="J28" s="30">
        <v>295647</v>
      </c>
      <c r="K28" s="30">
        <v>18271.665325599999</v>
      </c>
      <c r="L28" s="84">
        <v>4372.2139012999996</v>
      </c>
      <c r="M28" s="18"/>
      <c r="N28" s="44"/>
      <c r="O28" s="18"/>
      <c r="P28" s="44"/>
      <c r="Q28" s="18"/>
      <c r="R28" s="18"/>
      <c r="S28" s="18"/>
      <c r="T28" s="18"/>
    </row>
    <row r="29" spans="1:20" ht="12.75" customHeight="1">
      <c r="A29" s="59"/>
      <c r="B29" s="15" t="s">
        <v>32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8464048</v>
      </c>
      <c r="I29" s="30">
        <v>7904055</v>
      </c>
      <c r="J29" s="30">
        <v>6003265</v>
      </c>
      <c r="K29" s="30">
        <v>380070.72859000001</v>
      </c>
      <c r="L29" s="84">
        <v>94119.105719500003</v>
      </c>
      <c r="M29" s="18"/>
      <c r="N29" s="44"/>
      <c r="O29" s="18"/>
      <c r="P29" s="44"/>
      <c r="Q29" s="18"/>
      <c r="R29" s="18"/>
      <c r="S29" s="18"/>
      <c r="T29" s="18"/>
    </row>
    <row r="30" spans="1:20" ht="12.75" customHeight="1">
      <c r="A30" s="59"/>
      <c r="B30" s="15" t="s">
        <v>33</v>
      </c>
      <c r="C30" s="30">
        <v>15197803</v>
      </c>
      <c r="D30" s="30">
        <v>105273</v>
      </c>
      <c r="E30" s="30">
        <v>45557518</v>
      </c>
      <c r="F30" s="30">
        <v>6648.7986850999996</v>
      </c>
      <c r="G30" s="30">
        <v>1774601.8887833001</v>
      </c>
      <c r="H30" s="30">
        <v>36455346</v>
      </c>
      <c r="I30" s="30">
        <v>36083334</v>
      </c>
      <c r="J30" s="30">
        <v>41975178</v>
      </c>
      <c r="K30" s="30">
        <v>2037771.1311250001</v>
      </c>
      <c r="L30" s="84">
        <v>818002.94307070004</v>
      </c>
      <c r="M30" s="18"/>
      <c r="N30" s="44"/>
      <c r="O30" s="18"/>
      <c r="P30" s="44"/>
      <c r="Q30" s="18"/>
      <c r="R30" s="18"/>
      <c r="S30" s="18"/>
      <c r="T30" s="18"/>
    </row>
    <row r="31" spans="1:20" ht="12.75" customHeight="1">
      <c r="A31" s="59"/>
      <c r="B31" s="15" t="s">
        <v>34</v>
      </c>
      <c r="C31" s="30">
        <v>10376124</v>
      </c>
      <c r="D31" s="30">
        <v>32883</v>
      </c>
      <c r="E31" s="30">
        <v>27924432</v>
      </c>
      <c r="F31" s="30">
        <v>1449.8398500000001</v>
      </c>
      <c r="G31" s="30">
        <v>1005567.48169</v>
      </c>
      <c r="H31" s="30">
        <v>39195525</v>
      </c>
      <c r="I31" s="30">
        <v>24764280</v>
      </c>
      <c r="J31" s="30">
        <v>27896141</v>
      </c>
      <c r="K31" s="30">
        <v>1459202.08879</v>
      </c>
      <c r="L31" s="84">
        <v>573801.78010650037</v>
      </c>
      <c r="M31" s="18"/>
      <c r="N31" s="44"/>
      <c r="O31" s="18"/>
      <c r="P31" s="44"/>
      <c r="Q31" s="18"/>
      <c r="R31" s="18"/>
      <c r="S31" s="18"/>
      <c r="T31" s="18"/>
    </row>
    <row r="32" spans="1:20" ht="12.75" customHeight="1">
      <c r="A32" s="59"/>
      <c r="B32" s="15" t="s">
        <v>24</v>
      </c>
      <c r="C32" s="30">
        <v>37289</v>
      </c>
      <c r="D32" s="30">
        <v>413</v>
      </c>
      <c r="E32" s="30">
        <v>100491</v>
      </c>
      <c r="F32" s="30">
        <v>21.55</v>
      </c>
      <c r="G32" s="30">
        <v>2739.3042801001193</v>
      </c>
      <c r="H32" s="30">
        <v>13206203</v>
      </c>
      <c r="I32" s="30">
        <v>7196607</v>
      </c>
      <c r="J32" s="30">
        <v>4585185</v>
      </c>
      <c r="K32" s="30">
        <v>349478.26086129999</v>
      </c>
      <c r="L32" s="84">
        <v>76760.223712500039</v>
      </c>
      <c r="M32" s="18"/>
      <c r="N32" s="44"/>
      <c r="O32" s="18"/>
      <c r="P32" s="44"/>
      <c r="Q32" s="18"/>
      <c r="R32" s="18"/>
      <c r="S32" s="18"/>
      <c r="T32" s="18"/>
    </row>
    <row r="33" spans="1:20" ht="12.75" customHeight="1">
      <c r="A33" s="59"/>
      <c r="B33" s="15" t="s">
        <v>35</v>
      </c>
      <c r="C33" s="30">
        <v>173601</v>
      </c>
      <c r="D33" s="30">
        <v>2534</v>
      </c>
      <c r="E33" s="30">
        <v>647836</v>
      </c>
      <c r="F33" s="30">
        <v>99.134</v>
      </c>
      <c r="G33" s="30">
        <v>23054.030383199995</v>
      </c>
      <c r="H33" s="30">
        <v>2858871</v>
      </c>
      <c r="I33" s="30">
        <v>2554537</v>
      </c>
      <c r="J33" s="30">
        <v>1817953</v>
      </c>
      <c r="K33" s="30">
        <v>99887.594429999997</v>
      </c>
      <c r="L33" s="84">
        <v>23715.511078299998</v>
      </c>
      <c r="M33" s="18"/>
      <c r="N33" s="44"/>
      <c r="O33" s="18"/>
      <c r="P33" s="44"/>
      <c r="Q33" s="18"/>
      <c r="R33" s="18"/>
      <c r="S33" s="18"/>
      <c r="T33" s="18"/>
    </row>
    <row r="34" spans="1:20" ht="12.75" customHeight="1">
      <c r="A34" s="59"/>
      <c r="B34" s="15" t="s">
        <v>36</v>
      </c>
      <c r="C34" s="30">
        <v>1506654</v>
      </c>
      <c r="D34" s="30">
        <v>14595</v>
      </c>
      <c r="E34" s="30">
        <v>3766069</v>
      </c>
      <c r="F34" s="30">
        <v>751.66733430000011</v>
      </c>
      <c r="G34" s="30">
        <v>313830.20303760003</v>
      </c>
      <c r="H34" s="30">
        <v>6628888</v>
      </c>
      <c r="I34" s="30">
        <v>4167026</v>
      </c>
      <c r="J34" s="30">
        <v>2715510</v>
      </c>
      <c r="K34" s="30">
        <v>191254.76460659999</v>
      </c>
      <c r="L34" s="84">
        <v>55561.619500000001</v>
      </c>
      <c r="M34" s="18"/>
      <c r="N34" s="44"/>
      <c r="O34" s="18"/>
      <c r="P34" s="44"/>
      <c r="Q34" s="18"/>
      <c r="R34" s="18"/>
      <c r="S34" s="18"/>
      <c r="T34" s="18"/>
    </row>
    <row r="35" spans="1:20" ht="12.75" customHeight="1">
      <c r="A35" s="59"/>
      <c r="B35" s="15" t="s">
        <v>37</v>
      </c>
      <c r="C35" s="30">
        <v>83445</v>
      </c>
      <c r="D35" s="30">
        <v>6648</v>
      </c>
      <c r="E35" s="30">
        <v>230752</v>
      </c>
      <c r="F35" s="30">
        <v>255.73099999999999</v>
      </c>
      <c r="G35" s="30">
        <v>9780.6983542999988</v>
      </c>
      <c r="H35" s="30">
        <v>3769205</v>
      </c>
      <c r="I35" s="30">
        <v>5963021</v>
      </c>
      <c r="J35" s="30">
        <v>4626801</v>
      </c>
      <c r="K35" s="30">
        <v>289855.65083</v>
      </c>
      <c r="L35" s="84">
        <v>41134.508656599995</v>
      </c>
      <c r="M35" s="18"/>
      <c r="N35" s="44"/>
      <c r="O35" s="18"/>
      <c r="P35" s="44"/>
      <c r="Q35" s="18"/>
      <c r="R35" s="18"/>
      <c r="S35" s="18"/>
      <c r="T35" s="18"/>
    </row>
    <row r="36" spans="1:20" ht="12.75" customHeight="1">
      <c r="A36" s="59"/>
      <c r="B36" s="15" t="s">
        <v>38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5112435</v>
      </c>
      <c r="I36" s="30">
        <v>4271929</v>
      </c>
      <c r="J36" s="30">
        <v>2912983</v>
      </c>
      <c r="K36" s="30">
        <v>177852.78959</v>
      </c>
      <c r="L36" s="84">
        <v>36014.1443</v>
      </c>
      <c r="M36" s="18"/>
      <c r="N36" s="44"/>
      <c r="O36" s="18"/>
      <c r="P36" s="44"/>
      <c r="Q36" s="18"/>
      <c r="R36" s="18"/>
      <c r="S36" s="18"/>
      <c r="T36" s="18"/>
    </row>
    <row r="37" spans="1:20" ht="12.75" customHeight="1">
      <c r="A37" s="59"/>
      <c r="B37" s="15" t="s">
        <v>39</v>
      </c>
      <c r="C37" s="30">
        <v>2615</v>
      </c>
      <c r="D37" s="30">
        <v>98</v>
      </c>
      <c r="E37" s="30">
        <v>5747</v>
      </c>
      <c r="F37" s="30">
        <v>6.9809999999999999</v>
      </c>
      <c r="G37" s="30">
        <v>538.44098889999998</v>
      </c>
      <c r="H37" s="30">
        <v>4289624</v>
      </c>
      <c r="I37" s="30">
        <v>4985768</v>
      </c>
      <c r="J37" s="30">
        <v>2742374</v>
      </c>
      <c r="K37" s="30">
        <v>240044.83143160003</v>
      </c>
      <c r="L37" s="84">
        <v>49238.202597800046</v>
      </c>
      <c r="M37" s="18"/>
      <c r="N37" s="44"/>
      <c r="O37" s="18"/>
      <c r="P37" s="44"/>
      <c r="Q37" s="18"/>
      <c r="R37" s="18"/>
      <c r="S37" s="18"/>
      <c r="T37" s="18"/>
    </row>
    <row r="38" spans="1:20" ht="12.75" customHeight="1">
      <c r="A38" s="59"/>
      <c r="B38" s="15" t="s">
        <v>40</v>
      </c>
      <c r="C38" s="30">
        <v>2379210</v>
      </c>
      <c r="D38" s="30">
        <v>17698</v>
      </c>
      <c r="E38" s="30">
        <v>4338063</v>
      </c>
      <c r="F38" s="30">
        <v>825.76253759999986</v>
      </c>
      <c r="G38" s="30">
        <v>141133.82260880002</v>
      </c>
      <c r="H38" s="30">
        <v>17401066</v>
      </c>
      <c r="I38" s="30">
        <v>7919686</v>
      </c>
      <c r="J38" s="30">
        <v>9141095</v>
      </c>
      <c r="K38" s="30">
        <v>355475.40016219992</v>
      </c>
      <c r="L38" s="84">
        <v>151138.40688880047</v>
      </c>
      <c r="M38" s="18"/>
      <c r="N38" s="44"/>
      <c r="O38" s="18"/>
      <c r="P38" s="44"/>
      <c r="Q38" s="18"/>
      <c r="R38" s="18"/>
      <c r="S38" s="18"/>
      <c r="T38" s="18"/>
    </row>
    <row r="39" spans="1:20" ht="12.75" customHeight="1">
      <c r="A39" s="59"/>
      <c r="B39" s="15" t="s">
        <v>41</v>
      </c>
      <c r="C39" s="30">
        <v>2891695</v>
      </c>
      <c r="D39" s="30">
        <v>43941</v>
      </c>
      <c r="E39" s="30">
        <v>7579294</v>
      </c>
      <c r="F39" s="30">
        <v>1540.9593399</v>
      </c>
      <c r="G39" s="30">
        <v>284821.31873200001</v>
      </c>
      <c r="H39" s="30">
        <v>1227296</v>
      </c>
      <c r="I39" s="30">
        <v>613130</v>
      </c>
      <c r="J39" s="30">
        <v>519999</v>
      </c>
      <c r="K39" s="30">
        <v>28071.834733000003</v>
      </c>
      <c r="L39" s="84">
        <v>8539.4047129999999</v>
      </c>
      <c r="M39" s="18"/>
      <c r="N39" s="44"/>
      <c r="O39" s="18"/>
      <c r="P39" s="44"/>
      <c r="Q39" s="18"/>
      <c r="R39" s="18"/>
      <c r="S39" s="18"/>
      <c r="T39" s="18"/>
    </row>
    <row r="40" spans="1:20" ht="12.75" customHeight="1">
      <c r="A40" s="59"/>
      <c r="B40" s="15" t="s">
        <v>42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3438009</v>
      </c>
      <c r="I40" s="30">
        <v>2936049</v>
      </c>
      <c r="J40" s="30">
        <v>2274785</v>
      </c>
      <c r="K40" s="30">
        <v>127026.62423369999</v>
      </c>
      <c r="L40" s="84">
        <v>36113.662784600005</v>
      </c>
      <c r="M40" s="18"/>
      <c r="N40" s="44"/>
      <c r="O40" s="18"/>
      <c r="P40" s="44"/>
      <c r="Q40" s="18"/>
      <c r="R40" s="18"/>
      <c r="S40" s="18"/>
      <c r="T40" s="18"/>
    </row>
    <row r="41" spans="1:20" ht="12.75" customHeight="1">
      <c r="A41" s="59"/>
      <c r="B41" s="15" t="s">
        <v>43</v>
      </c>
      <c r="C41" s="30">
        <v>33277</v>
      </c>
      <c r="D41" s="30">
        <v>2110</v>
      </c>
      <c r="E41" s="30">
        <v>59047</v>
      </c>
      <c r="F41" s="30">
        <v>83.918000000000006</v>
      </c>
      <c r="G41" s="30">
        <v>2410.1040709999997</v>
      </c>
      <c r="H41" s="30">
        <v>1914569</v>
      </c>
      <c r="I41" s="30">
        <v>5188569</v>
      </c>
      <c r="J41" s="30">
        <v>691872</v>
      </c>
      <c r="K41" s="30">
        <v>174016.21685999999</v>
      </c>
      <c r="L41" s="84">
        <v>12611.194092899999</v>
      </c>
      <c r="M41" s="18"/>
      <c r="N41" s="44"/>
      <c r="O41" s="18"/>
      <c r="P41" s="44"/>
      <c r="Q41" s="18"/>
      <c r="R41" s="18"/>
      <c r="S41" s="18"/>
      <c r="T41" s="18"/>
    </row>
    <row r="42" spans="1:20" ht="12.75" customHeight="1">
      <c r="A42" s="59"/>
      <c r="B42" s="15" t="s">
        <v>44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1252270</v>
      </c>
      <c r="I42" s="30">
        <v>741070</v>
      </c>
      <c r="J42" s="30">
        <v>354234</v>
      </c>
      <c r="K42" s="30">
        <v>35220.6296889</v>
      </c>
      <c r="L42" s="84">
        <v>6009.1773395000009</v>
      </c>
      <c r="M42" s="18"/>
      <c r="N42" s="44"/>
      <c r="O42" s="18"/>
      <c r="P42" s="44"/>
      <c r="Q42" s="18"/>
      <c r="R42" s="18"/>
      <c r="S42" s="18"/>
      <c r="T42" s="18"/>
    </row>
    <row r="43" spans="1:20" ht="12.75" customHeight="1">
      <c r="A43" s="59"/>
      <c r="B43" s="15" t="s">
        <v>45</v>
      </c>
      <c r="C43" s="30">
        <v>914879</v>
      </c>
      <c r="D43" s="30">
        <v>10684</v>
      </c>
      <c r="E43" s="30">
        <v>1896616</v>
      </c>
      <c r="F43" s="30">
        <v>456.19042710000002</v>
      </c>
      <c r="G43" s="30">
        <v>70189.935073600005</v>
      </c>
      <c r="H43" s="30">
        <v>3358596</v>
      </c>
      <c r="I43" s="30">
        <v>1997930</v>
      </c>
      <c r="J43" s="30">
        <v>1995433</v>
      </c>
      <c r="K43" s="30">
        <v>92101.462369999994</v>
      </c>
      <c r="L43" s="84">
        <v>37073.766739999999</v>
      </c>
      <c r="M43" s="18"/>
      <c r="N43" s="44"/>
      <c r="O43" s="18"/>
      <c r="P43" s="44"/>
      <c r="Q43" s="18"/>
      <c r="R43" s="18"/>
      <c r="S43" s="18"/>
      <c r="T43" s="18"/>
    </row>
    <row r="44" spans="1:20" ht="12.75" customHeight="1">
      <c r="A44" s="59"/>
      <c r="B44" s="21" t="s">
        <v>90</v>
      </c>
      <c r="C44" s="16"/>
      <c r="D44" s="16"/>
      <c r="E44" s="16"/>
      <c r="F44" s="16"/>
      <c r="G44" s="16"/>
      <c r="H44" s="16"/>
      <c r="I44" s="16"/>
      <c r="J44" s="16"/>
      <c r="K44" s="16"/>
      <c r="L44" s="48"/>
      <c r="M44" s="18"/>
      <c r="N44" s="44"/>
      <c r="O44" s="18"/>
      <c r="P44" s="44"/>
      <c r="Q44" s="18"/>
      <c r="R44" s="18"/>
      <c r="S44" s="18"/>
      <c r="T44" s="18"/>
    </row>
    <row r="45" spans="1:20" ht="12.75" customHeight="1">
      <c r="A45" s="59"/>
      <c r="B45" s="15" t="s">
        <v>46</v>
      </c>
      <c r="C45" s="30">
        <v>1559155</v>
      </c>
      <c r="D45" s="30">
        <v>1782</v>
      </c>
      <c r="E45" s="30">
        <v>4506030</v>
      </c>
      <c r="F45" s="30">
        <v>143.58000000000001</v>
      </c>
      <c r="G45" s="30">
        <v>232400.97851599997</v>
      </c>
      <c r="H45" s="30">
        <v>0</v>
      </c>
      <c r="I45" s="30">
        <v>0</v>
      </c>
      <c r="J45" s="30">
        <v>0</v>
      </c>
      <c r="K45" s="30">
        <v>0</v>
      </c>
      <c r="L45" s="84">
        <v>0</v>
      </c>
      <c r="M45" s="18"/>
      <c r="N45" s="44"/>
      <c r="O45" s="18"/>
      <c r="P45" s="44"/>
      <c r="Q45" s="18"/>
      <c r="R45" s="18"/>
      <c r="S45" s="18"/>
      <c r="T45" s="18"/>
    </row>
    <row r="46" spans="1:20" ht="12.75" customHeight="1">
      <c r="A46" s="59"/>
      <c r="B46" s="15" t="s">
        <v>47</v>
      </c>
      <c r="C46" s="30">
        <v>25603</v>
      </c>
      <c r="D46" s="30">
        <v>1</v>
      </c>
      <c r="E46" s="30">
        <v>25241</v>
      </c>
      <c r="F46" s="30">
        <v>0.05</v>
      </c>
      <c r="G46" s="30">
        <v>910.360455</v>
      </c>
      <c r="H46" s="30">
        <v>0</v>
      </c>
      <c r="I46" s="30">
        <v>0</v>
      </c>
      <c r="J46" s="30">
        <v>0</v>
      </c>
      <c r="K46" s="30">
        <v>0</v>
      </c>
      <c r="L46" s="84">
        <v>0</v>
      </c>
      <c r="M46" s="18"/>
      <c r="N46" s="44"/>
      <c r="O46" s="18"/>
      <c r="P46" s="44"/>
      <c r="Q46" s="18"/>
      <c r="R46" s="18"/>
      <c r="S46" s="18"/>
      <c r="T46" s="18"/>
    </row>
    <row r="47" spans="1:20" ht="12.75" customHeight="1">
      <c r="A47" s="59"/>
      <c r="B47" s="15" t="s">
        <v>48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2065</v>
      </c>
      <c r="I47" s="30">
        <v>73</v>
      </c>
      <c r="J47" s="30">
        <v>68</v>
      </c>
      <c r="K47" s="30">
        <v>5.3059172999999999</v>
      </c>
      <c r="L47" s="84">
        <v>2.1353865999999999</v>
      </c>
      <c r="M47" s="18"/>
      <c r="N47" s="44"/>
      <c r="O47" s="18"/>
      <c r="P47" s="44"/>
      <c r="Q47" s="18"/>
      <c r="R47" s="18"/>
      <c r="S47" s="18"/>
      <c r="T47" s="18"/>
    </row>
    <row r="48" spans="1:20" ht="12.75" customHeight="1">
      <c r="A48" s="59"/>
      <c r="B48" s="15" t="s">
        <v>49</v>
      </c>
      <c r="C48" s="30">
        <v>2645784</v>
      </c>
      <c r="D48" s="30">
        <v>13901</v>
      </c>
      <c r="E48" s="30">
        <v>11052122</v>
      </c>
      <c r="F48" s="30">
        <v>791.85379999999998</v>
      </c>
      <c r="G48" s="30">
        <v>306904.83117999998</v>
      </c>
      <c r="H48" s="30">
        <v>1656835</v>
      </c>
      <c r="I48" s="30">
        <v>1157313</v>
      </c>
      <c r="J48" s="30">
        <v>2353778</v>
      </c>
      <c r="K48" s="30">
        <v>58667.705829999999</v>
      </c>
      <c r="L48" s="84">
        <v>45366.796369999996</v>
      </c>
      <c r="M48" s="18"/>
      <c r="N48" s="44"/>
      <c r="O48" s="18"/>
      <c r="P48" s="44"/>
      <c r="Q48" s="18"/>
      <c r="R48" s="18"/>
      <c r="S48" s="18"/>
      <c r="T48" s="18"/>
    </row>
    <row r="49" spans="1:20" ht="12.75" customHeight="1">
      <c r="A49" s="59"/>
      <c r="B49" s="15" t="s">
        <v>50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1063504</v>
      </c>
      <c r="I49" s="30">
        <v>742439</v>
      </c>
      <c r="J49" s="30">
        <v>1011551</v>
      </c>
      <c r="K49" s="30">
        <v>24571.880209999999</v>
      </c>
      <c r="L49" s="84">
        <v>10025.73785</v>
      </c>
      <c r="M49" s="18"/>
      <c r="N49" s="44"/>
      <c r="O49" s="18"/>
      <c r="P49" s="44"/>
      <c r="Q49" s="18"/>
      <c r="R49" s="18"/>
      <c r="S49" s="18"/>
      <c r="T49" s="18"/>
    </row>
    <row r="50" spans="1:20" ht="12.75" customHeight="1">
      <c r="A50" s="59"/>
      <c r="B50" s="15" t="s">
        <v>51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122618</v>
      </c>
      <c r="I50" s="30">
        <v>54626</v>
      </c>
      <c r="J50" s="30">
        <v>117804</v>
      </c>
      <c r="K50" s="30">
        <v>2982.2317383</v>
      </c>
      <c r="L50" s="84">
        <v>2402.5342765999999</v>
      </c>
      <c r="M50" s="18"/>
      <c r="N50" s="44"/>
      <c r="O50" s="18"/>
      <c r="P50" s="44"/>
      <c r="Q50" s="18"/>
      <c r="R50" s="18"/>
      <c r="S50" s="18"/>
      <c r="T50" s="18"/>
    </row>
    <row r="51" spans="1:20" ht="12.75" customHeight="1">
      <c r="A51" s="59"/>
      <c r="B51" s="15" t="s">
        <v>52</v>
      </c>
      <c r="C51" s="30">
        <v>857691</v>
      </c>
      <c r="D51" s="30">
        <v>2049</v>
      </c>
      <c r="E51" s="30">
        <v>1559796</v>
      </c>
      <c r="F51" s="30">
        <v>154.43024370000001</v>
      </c>
      <c r="G51" s="30">
        <v>59886.316891300004</v>
      </c>
      <c r="H51" s="30">
        <v>481648</v>
      </c>
      <c r="I51" s="30">
        <v>271813</v>
      </c>
      <c r="J51" s="30">
        <v>400411</v>
      </c>
      <c r="K51" s="30">
        <v>15399.2197369</v>
      </c>
      <c r="L51" s="84">
        <v>9095.9367763999999</v>
      </c>
      <c r="M51" s="18"/>
      <c r="N51" s="44"/>
      <c r="O51" s="18"/>
      <c r="P51" s="44"/>
      <c r="Q51" s="18"/>
      <c r="R51" s="18"/>
      <c r="S51" s="18"/>
      <c r="T51" s="18"/>
    </row>
    <row r="52" spans="1:20" ht="12.75" customHeight="1">
      <c r="A52" s="59"/>
      <c r="B52" s="15" t="s">
        <v>135</v>
      </c>
      <c r="C52" s="30">
        <v>91627</v>
      </c>
      <c r="D52" s="30">
        <v>35996</v>
      </c>
      <c r="E52" s="30">
        <v>125392</v>
      </c>
      <c r="F52" s="30">
        <v>3076.05285</v>
      </c>
      <c r="G52" s="30">
        <v>5915.01649</v>
      </c>
      <c r="H52" s="30">
        <v>9218</v>
      </c>
      <c r="I52" s="30">
        <v>3760</v>
      </c>
      <c r="J52" s="30">
        <v>2664</v>
      </c>
      <c r="K52" s="30">
        <v>126.47499999999999</v>
      </c>
      <c r="L52" s="84">
        <v>45.737023599999993</v>
      </c>
      <c r="M52" s="18"/>
      <c r="N52" s="44"/>
      <c r="O52" s="18"/>
      <c r="P52" s="44"/>
      <c r="Q52" s="18"/>
      <c r="R52" s="18"/>
      <c r="S52" s="18"/>
      <c r="T52" s="18"/>
    </row>
    <row r="53" spans="1:20" ht="12.75" customHeight="1">
      <c r="A53" s="59" t="s">
        <v>109</v>
      </c>
      <c r="B53" s="15" t="s">
        <v>53</v>
      </c>
      <c r="C53" s="30">
        <v>1463859</v>
      </c>
      <c r="D53" s="30">
        <v>4308</v>
      </c>
      <c r="E53" s="30">
        <v>3051449</v>
      </c>
      <c r="F53" s="30">
        <v>212.23767000000001</v>
      </c>
      <c r="G53" s="30">
        <v>87343.366420000006</v>
      </c>
      <c r="H53" s="30">
        <v>1024725</v>
      </c>
      <c r="I53" s="30">
        <v>1096468</v>
      </c>
      <c r="J53" s="30">
        <v>1785863</v>
      </c>
      <c r="K53" s="30">
        <v>46906.66977</v>
      </c>
      <c r="L53" s="84">
        <v>33404.070039999999</v>
      </c>
      <c r="M53" s="18"/>
      <c r="N53" s="44"/>
      <c r="O53" s="18"/>
      <c r="P53" s="44"/>
      <c r="Q53" s="18"/>
      <c r="R53" s="18"/>
      <c r="S53" s="18"/>
      <c r="T53" s="18"/>
    </row>
    <row r="54" spans="1:20" ht="12.75" customHeight="1">
      <c r="A54" s="59"/>
      <c r="B54" s="21" t="s">
        <v>91</v>
      </c>
      <c r="C54" s="16"/>
      <c r="D54" s="16"/>
      <c r="E54" s="16"/>
      <c r="F54" s="16"/>
      <c r="G54" s="16"/>
      <c r="H54" s="16"/>
      <c r="I54" s="16"/>
      <c r="J54" s="16"/>
      <c r="K54" s="16"/>
      <c r="L54" s="48"/>
      <c r="M54" s="18"/>
      <c r="N54" s="44"/>
      <c r="O54" s="18"/>
      <c r="P54" s="44"/>
      <c r="Q54" s="18"/>
      <c r="R54" s="18"/>
      <c r="S54" s="18"/>
      <c r="T54" s="18"/>
    </row>
    <row r="55" spans="1:20" ht="12.75" customHeight="1">
      <c r="A55" s="59"/>
      <c r="B55" s="15" t="s">
        <v>55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1572165</v>
      </c>
      <c r="I55" s="30">
        <v>0</v>
      </c>
      <c r="J55" s="30">
        <v>384816</v>
      </c>
      <c r="K55" s="30">
        <v>0</v>
      </c>
      <c r="L55" s="84">
        <v>2420.3139314</v>
      </c>
      <c r="M55" s="18"/>
      <c r="N55" s="44"/>
      <c r="O55" s="18"/>
      <c r="P55" s="44"/>
      <c r="Q55" s="18"/>
      <c r="R55" s="18"/>
      <c r="S55" s="18"/>
      <c r="T55" s="18"/>
    </row>
    <row r="56" spans="1:20" ht="12" customHeight="1">
      <c r="A56" s="59"/>
      <c r="B56" s="15" t="s">
        <v>56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2145803</v>
      </c>
      <c r="I56" s="30">
        <v>620812</v>
      </c>
      <c r="J56" s="30">
        <v>159424</v>
      </c>
      <c r="K56" s="30">
        <v>18354.596235999998</v>
      </c>
      <c r="L56" s="84">
        <v>2071.5475386000003</v>
      </c>
      <c r="M56" s="18"/>
      <c r="N56" s="44"/>
      <c r="O56" s="18"/>
      <c r="P56" s="44"/>
      <c r="Q56" s="18"/>
      <c r="R56" s="18"/>
      <c r="S56" s="18"/>
      <c r="T56" s="18"/>
    </row>
    <row r="57" spans="1:20" ht="12.75" customHeight="1">
      <c r="A57" s="59"/>
      <c r="B57" s="15" t="s">
        <v>57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902539</v>
      </c>
      <c r="I57" s="30">
        <v>0</v>
      </c>
      <c r="J57" s="30">
        <v>185727</v>
      </c>
      <c r="K57" s="30">
        <v>0</v>
      </c>
      <c r="L57" s="84">
        <v>995.54570030000002</v>
      </c>
      <c r="M57" s="18"/>
      <c r="N57" s="44"/>
      <c r="O57" s="18"/>
      <c r="P57" s="44"/>
      <c r="Q57" s="18"/>
      <c r="R57" s="18"/>
      <c r="S57" s="18"/>
      <c r="T57" s="18"/>
    </row>
    <row r="58" spans="1:20" ht="12.75" customHeight="1">
      <c r="A58" s="59"/>
      <c r="B58" s="15" t="s">
        <v>58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84">
        <v>0</v>
      </c>
      <c r="M58" s="18"/>
      <c r="N58" s="44"/>
      <c r="O58" s="18"/>
      <c r="P58" s="44"/>
      <c r="Q58" s="18"/>
      <c r="R58" s="18"/>
      <c r="S58" s="18"/>
      <c r="T58" s="18"/>
    </row>
    <row r="59" spans="1:20" ht="12.75" customHeight="1">
      <c r="A59" s="59"/>
      <c r="B59" s="15" t="s">
        <v>59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126979</v>
      </c>
      <c r="I59" s="30">
        <v>1961</v>
      </c>
      <c r="J59" s="30">
        <v>21158</v>
      </c>
      <c r="K59" s="30">
        <v>64.243740000000003</v>
      </c>
      <c r="L59" s="84">
        <v>106.58893</v>
      </c>
      <c r="M59" s="18"/>
      <c r="N59" s="44"/>
      <c r="O59" s="18"/>
      <c r="P59" s="44"/>
      <c r="Q59" s="18"/>
      <c r="R59" s="18"/>
      <c r="S59" s="18"/>
      <c r="T59" s="18"/>
    </row>
    <row r="60" spans="1:20" ht="12.75" customHeight="1">
      <c r="A60" s="59"/>
      <c r="B60" s="15" t="s">
        <v>60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63296303</v>
      </c>
      <c r="I60" s="30">
        <v>1635904</v>
      </c>
      <c r="J60" s="30">
        <v>2327074</v>
      </c>
      <c r="K60" s="30">
        <v>53575.627350000002</v>
      </c>
      <c r="L60" s="84">
        <v>19713.979780000001</v>
      </c>
      <c r="M60" s="18"/>
      <c r="N60" s="44"/>
      <c r="O60" s="18"/>
      <c r="P60" s="44"/>
      <c r="Q60" s="18"/>
      <c r="R60" s="18"/>
      <c r="S60" s="18"/>
      <c r="T60" s="18"/>
    </row>
    <row r="61" spans="1:20" ht="12.75" customHeight="1">
      <c r="A61" s="59"/>
      <c r="B61" s="21" t="s">
        <v>92</v>
      </c>
      <c r="C61" s="16"/>
      <c r="D61" s="16"/>
      <c r="E61" s="16"/>
      <c r="F61" s="16"/>
      <c r="G61" s="16"/>
      <c r="H61" s="16"/>
      <c r="I61" s="16"/>
      <c r="J61" s="16"/>
      <c r="K61" s="16"/>
      <c r="L61" s="48"/>
      <c r="M61" s="18"/>
      <c r="N61" s="44"/>
      <c r="O61" s="18"/>
      <c r="P61" s="44"/>
      <c r="Q61" s="18"/>
      <c r="R61" s="18"/>
      <c r="S61" s="18"/>
      <c r="T61" s="18"/>
    </row>
    <row r="62" spans="1:20" ht="12.75" customHeight="1">
      <c r="A62" s="59"/>
      <c r="B62" s="15" t="s">
        <v>61</v>
      </c>
      <c r="C62" s="30">
        <v>10722</v>
      </c>
      <c r="D62" s="30">
        <v>339</v>
      </c>
      <c r="E62" s="30">
        <v>30071</v>
      </c>
      <c r="F62" s="30">
        <v>12.034000000000001</v>
      </c>
      <c r="G62" s="30">
        <v>773.1669703</v>
      </c>
      <c r="H62" s="30">
        <v>1500972</v>
      </c>
      <c r="I62" s="30">
        <v>643030</v>
      </c>
      <c r="J62" s="30">
        <v>340887</v>
      </c>
      <c r="K62" s="30">
        <v>42712.924376299998</v>
      </c>
      <c r="L62" s="84">
        <v>8419.0043987000063</v>
      </c>
      <c r="M62" s="18"/>
      <c r="N62" s="44"/>
      <c r="O62" s="18"/>
      <c r="P62" s="44"/>
      <c r="Q62" s="18"/>
      <c r="R62" s="18"/>
      <c r="S62" s="18"/>
      <c r="T62" s="18"/>
    </row>
    <row r="63" spans="1:20" ht="12.75" customHeight="1">
      <c r="A63" s="59"/>
      <c r="B63" s="15" t="s">
        <v>62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150171</v>
      </c>
      <c r="I63" s="30">
        <v>95395</v>
      </c>
      <c r="J63" s="30">
        <v>62942</v>
      </c>
      <c r="K63" s="30">
        <v>4780.9579400000002</v>
      </c>
      <c r="L63" s="84">
        <v>1172.732278</v>
      </c>
      <c r="M63" s="18"/>
      <c r="N63" s="44"/>
      <c r="O63" s="18"/>
      <c r="P63" s="44"/>
      <c r="Q63" s="18"/>
      <c r="R63" s="18"/>
      <c r="S63" s="18"/>
      <c r="T63" s="18"/>
    </row>
    <row r="64" spans="1:20" ht="12.75" customHeight="1">
      <c r="A64" s="59"/>
      <c r="B64" s="15" t="s">
        <v>63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2551717</v>
      </c>
      <c r="I64" s="30">
        <v>692365</v>
      </c>
      <c r="J64" s="30">
        <v>55994</v>
      </c>
      <c r="K64" s="30">
        <v>32900.41936</v>
      </c>
      <c r="L64" s="84">
        <v>549.03072659999998</v>
      </c>
      <c r="M64" s="18"/>
      <c r="N64" s="44"/>
      <c r="O64" s="18"/>
      <c r="P64" s="44"/>
      <c r="Q64" s="18"/>
      <c r="R64" s="18"/>
      <c r="S64" s="18"/>
      <c r="T64" s="18"/>
    </row>
    <row r="65" spans="1:20" ht="12.75" customHeight="1">
      <c r="A65" s="59"/>
      <c r="B65" s="15" t="s">
        <v>64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58">
        <v>1106576</v>
      </c>
      <c r="I65" s="30">
        <v>779713</v>
      </c>
      <c r="J65" s="30">
        <v>295790</v>
      </c>
      <c r="K65" s="30">
        <v>20384.379000000001</v>
      </c>
      <c r="L65" s="84">
        <v>17249.150902900001</v>
      </c>
      <c r="M65" s="18"/>
      <c r="N65" s="44"/>
      <c r="O65" s="18"/>
      <c r="P65" s="44"/>
      <c r="Q65" s="18"/>
      <c r="R65" s="18"/>
      <c r="S65" s="18"/>
      <c r="T65" s="18"/>
    </row>
    <row r="66" spans="1:20" ht="12.75" customHeight="1">
      <c r="A66" s="59"/>
      <c r="B66" s="15" t="s">
        <v>65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3693831</v>
      </c>
      <c r="I66" s="30">
        <v>872884</v>
      </c>
      <c r="J66" s="30">
        <v>226272</v>
      </c>
      <c r="K66" s="30">
        <v>41963.659650000001</v>
      </c>
      <c r="L66" s="84">
        <v>2019.4424600999998</v>
      </c>
      <c r="M66" s="18"/>
      <c r="N66" s="44"/>
      <c r="O66" s="18"/>
      <c r="P66" s="44"/>
      <c r="Q66" s="18"/>
      <c r="R66" s="18"/>
      <c r="S66" s="18"/>
      <c r="T66" s="18"/>
    </row>
    <row r="67" spans="1:20" ht="12.75" customHeight="1">
      <c r="A67" s="59"/>
      <c r="B67" s="15" t="s">
        <v>66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1896462</v>
      </c>
      <c r="I67" s="30">
        <v>437018</v>
      </c>
      <c r="J67" s="30">
        <v>99394</v>
      </c>
      <c r="K67" s="30">
        <v>22586.489000000001</v>
      </c>
      <c r="L67" s="84">
        <v>1215.3913849999999</v>
      </c>
      <c r="M67" s="18"/>
      <c r="N67" s="44"/>
      <c r="O67" s="18"/>
      <c r="P67" s="44"/>
      <c r="Q67" s="18"/>
      <c r="R67" s="18"/>
      <c r="S67" s="18"/>
      <c r="T67" s="18"/>
    </row>
    <row r="68" spans="1:20" ht="12.75" customHeight="1">
      <c r="A68" s="59"/>
      <c r="B68" s="15" t="s">
        <v>67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240799</v>
      </c>
      <c r="I68" s="30">
        <v>30859</v>
      </c>
      <c r="J68" s="30">
        <v>17713</v>
      </c>
      <c r="K68" s="30">
        <v>1232.9310499999999</v>
      </c>
      <c r="L68" s="84">
        <v>203.76030940000001</v>
      </c>
      <c r="M68" s="18"/>
      <c r="N68" s="44"/>
      <c r="O68" s="18"/>
      <c r="P68" s="44"/>
      <c r="Q68" s="18"/>
      <c r="R68" s="18"/>
      <c r="S68" s="18"/>
      <c r="T68" s="18"/>
    </row>
    <row r="69" spans="1:20" ht="12.75" customHeight="1">
      <c r="A69" s="59"/>
      <c r="B69" s="15" t="s">
        <v>68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207925</v>
      </c>
      <c r="I69" s="30">
        <v>81639</v>
      </c>
      <c r="J69" s="30">
        <v>31999</v>
      </c>
      <c r="K69" s="30">
        <v>3750.0238100000001</v>
      </c>
      <c r="L69" s="84">
        <v>355.99749759999997</v>
      </c>
      <c r="M69" s="18"/>
      <c r="N69" s="44"/>
      <c r="O69" s="18"/>
      <c r="P69" s="44"/>
      <c r="Q69" s="18"/>
      <c r="R69" s="18"/>
      <c r="S69" s="18"/>
      <c r="T69" s="18"/>
    </row>
    <row r="70" spans="1:20" ht="12" customHeight="1">
      <c r="A70" s="59"/>
      <c r="B70" s="15" t="s">
        <v>69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6068762</v>
      </c>
      <c r="I70" s="30">
        <v>2798169</v>
      </c>
      <c r="J70" s="30">
        <v>472008</v>
      </c>
      <c r="K70" s="30">
        <v>127305.49679979999</v>
      </c>
      <c r="L70" s="84">
        <v>6252.0937975999996</v>
      </c>
      <c r="M70" s="18"/>
      <c r="N70" s="44"/>
      <c r="O70" s="18"/>
      <c r="P70" s="44"/>
      <c r="Q70" s="18"/>
      <c r="R70" s="18"/>
      <c r="S70" s="18"/>
      <c r="T70" s="18"/>
    </row>
    <row r="71" spans="1:20" ht="12.75" customHeight="1">
      <c r="A71" s="59"/>
      <c r="B71" s="15" t="s">
        <v>70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736798</v>
      </c>
      <c r="I71" s="30">
        <v>171320</v>
      </c>
      <c r="J71" s="30">
        <v>55452</v>
      </c>
      <c r="K71" s="30">
        <v>6319.6509599999999</v>
      </c>
      <c r="L71" s="84">
        <v>672.59401959999934</v>
      </c>
      <c r="M71" s="33"/>
      <c r="N71" s="33"/>
      <c r="O71" s="33"/>
      <c r="P71" s="33"/>
      <c r="Q71" s="33"/>
      <c r="R71" s="33"/>
      <c r="S71" s="33"/>
      <c r="T71" s="33"/>
    </row>
    <row r="72" spans="1:20" ht="12.75" customHeight="1">
      <c r="A72" s="64"/>
      <c r="B72" s="42" t="s">
        <v>71</v>
      </c>
      <c r="C72" s="22">
        <f t="shared" ref="C72:L72" si="0">SUM(C10:C71)</f>
        <v>61647183</v>
      </c>
      <c r="D72" s="22">
        <f t="shared" si="0"/>
        <v>498632</v>
      </c>
      <c r="E72" s="22">
        <f t="shared" si="0"/>
        <v>161584816</v>
      </c>
      <c r="F72" s="22">
        <f t="shared" si="0"/>
        <v>25382.0197229</v>
      </c>
      <c r="G72" s="22">
        <f t="shared" si="0"/>
        <v>6010345.632189299</v>
      </c>
      <c r="H72" s="22">
        <f t="shared" si="0"/>
        <v>894001925</v>
      </c>
      <c r="I72" s="22">
        <f t="shared" si="0"/>
        <v>551302880</v>
      </c>
      <c r="J72" s="22">
        <f t="shared" si="0"/>
        <v>346640111</v>
      </c>
      <c r="K72" s="22">
        <f t="shared" si="0"/>
        <v>25865771.675366208</v>
      </c>
      <c r="L72" s="22">
        <f t="shared" si="0"/>
        <v>5903446.1925654989</v>
      </c>
      <c r="M72" s="18"/>
      <c r="N72" s="18"/>
      <c r="O72" s="18"/>
      <c r="P72" s="18"/>
      <c r="Q72" s="18"/>
      <c r="R72" s="18"/>
      <c r="S72" s="18"/>
      <c r="T72" s="18"/>
    </row>
    <row r="73" spans="1:20" ht="12.75" customHeight="1">
      <c r="A73" s="59"/>
      <c r="B73" s="130"/>
      <c r="C73" s="123"/>
      <c r="D73" s="123"/>
      <c r="E73" s="123"/>
      <c r="F73" s="123"/>
      <c r="G73" s="123"/>
      <c r="H73" s="123"/>
      <c r="I73" s="123"/>
      <c r="J73" s="123"/>
      <c r="K73" s="123"/>
      <c r="L73" s="124"/>
      <c r="M73" s="18"/>
      <c r="N73" s="18"/>
      <c r="O73" s="18"/>
      <c r="P73" s="18"/>
      <c r="Q73" s="18"/>
      <c r="R73" s="18"/>
      <c r="S73" s="18"/>
      <c r="T73" s="18"/>
    </row>
    <row r="74" spans="1:20" ht="12.75" customHeight="1">
      <c r="A74" s="59">
        <v>1</v>
      </c>
      <c r="B74" s="128" t="s">
        <v>72</v>
      </c>
      <c r="C74" s="123"/>
      <c r="D74" s="123"/>
      <c r="E74" s="123"/>
      <c r="F74" s="123"/>
      <c r="G74" s="123"/>
      <c r="H74" s="123"/>
      <c r="I74" s="123"/>
      <c r="J74" s="123"/>
      <c r="K74" s="123"/>
      <c r="L74" s="124"/>
      <c r="M74" s="18"/>
      <c r="N74" s="18"/>
      <c r="O74" s="18"/>
      <c r="P74" s="18"/>
      <c r="Q74" s="18"/>
      <c r="R74" s="18"/>
      <c r="S74" s="18"/>
      <c r="T74" s="18"/>
    </row>
    <row r="75" spans="1:20" ht="12.75" customHeight="1">
      <c r="A75" s="59">
        <v>2</v>
      </c>
      <c r="B75" s="128" t="s">
        <v>73</v>
      </c>
      <c r="C75" s="123"/>
      <c r="D75" s="123"/>
      <c r="E75" s="123"/>
      <c r="F75" s="123"/>
      <c r="G75" s="123"/>
      <c r="H75" s="123"/>
      <c r="I75" s="123"/>
      <c r="J75" s="123"/>
      <c r="K75" s="123"/>
      <c r="L75" s="124"/>
      <c r="M75" s="18"/>
      <c r="N75" s="18"/>
      <c r="O75" s="18"/>
      <c r="P75" s="18"/>
      <c r="Q75" s="18"/>
      <c r="R75" s="18"/>
      <c r="S75" s="18"/>
      <c r="T75" s="18"/>
    </row>
    <row r="76" spans="1:20" ht="12.75" customHeight="1">
      <c r="A76" s="59">
        <v>3</v>
      </c>
      <c r="B76" s="128" t="s">
        <v>74</v>
      </c>
      <c r="C76" s="123"/>
      <c r="D76" s="123"/>
      <c r="E76" s="123"/>
      <c r="F76" s="123"/>
      <c r="G76" s="123"/>
      <c r="H76" s="123"/>
      <c r="I76" s="123"/>
      <c r="J76" s="123"/>
      <c r="K76" s="123"/>
      <c r="L76" s="124"/>
      <c r="M76" s="18"/>
      <c r="N76" s="18"/>
      <c r="O76" s="18"/>
      <c r="P76" s="18"/>
      <c r="Q76" s="18"/>
      <c r="R76" s="18"/>
      <c r="S76" s="18"/>
      <c r="T76" s="18"/>
    </row>
    <row r="77" spans="1:20" ht="12.75" customHeight="1">
      <c r="A77" s="59">
        <v>4</v>
      </c>
      <c r="B77" s="128" t="s">
        <v>75</v>
      </c>
      <c r="C77" s="123"/>
      <c r="D77" s="123"/>
      <c r="E77" s="123"/>
      <c r="F77" s="123"/>
      <c r="G77" s="123"/>
      <c r="H77" s="123"/>
      <c r="I77" s="123"/>
      <c r="J77" s="123"/>
      <c r="K77" s="123"/>
      <c r="L77" s="124"/>
      <c r="M77" s="18"/>
      <c r="N77" s="18"/>
      <c r="O77" s="18"/>
      <c r="P77" s="18"/>
      <c r="Q77" s="18"/>
      <c r="R77" s="18"/>
      <c r="S77" s="18"/>
      <c r="T77" s="18"/>
    </row>
    <row r="78" spans="1:20" ht="12.75" customHeight="1">
      <c r="A78" s="59">
        <v>5</v>
      </c>
      <c r="B78" s="128" t="s">
        <v>112</v>
      </c>
      <c r="C78" s="123"/>
      <c r="D78" s="123"/>
      <c r="E78" s="123"/>
      <c r="F78" s="123"/>
      <c r="G78" s="123"/>
      <c r="H78" s="123"/>
      <c r="I78" s="123"/>
      <c r="J78" s="123"/>
      <c r="K78" s="123"/>
      <c r="L78" s="124"/>
      <c r="M78" s="18"/>
      <c r="N78" s="18"/>
      <c r="O78" s="18"/>
      <c r="P78" s="18"/>
      <c r="Q78" s="18"/>
      <c r="R78" s="18"/>
      <c r="S78" s="18"/>
      <c r="T78" s="18"/>
    </row>
    <row r="79" spans="1:20" ht="12.75" customHeight="1">
      <c r="A79" s="59">
        <v>6</v>
      </c>
      <c r="B79" s="128" t="s">
        <v>113</v>
      </c>
      <c r="C79" s="123"/>
      <c r="D79" s="123"/>
      <c r="E79" s="123"/>
      <c r="F79" s="123"/>
      <c r="G79" s="123"/>
      <c r="H79" s="123"/>
      <c r="I79" s="123"/>
      <c r="J79" s="123"/>
      <c r="K79" s="123"/>
      <c r="L79" s="124"/>
      <c r="M79" s="18"/>
      <c r="N79" s="18"/>
      <c r="O79" s="18"/>
      <c r="P79" s="18"/>
      <c r="Q79" s="18"/>
      <c r="R79" s="18"/>
      <c r="S79" s="18"/>
      <c r="T79" s="18"/>
    </row>
    <row r="80" spans="1:20" ht="12.75" customHeight="1">
      <c r="A80" s="59">
        <v>7</v>
      </c>
      <c r="B80" s="128" t="s">
        <v>76</v>
      </c>
      <c r="C80" s="123"/>
      <c r="D80" s="123"/>
      <c r="E80" s="123"/>
      <c r="F80" s="123"/>
      <c r="G80" s="123"/>
      <c r="H80" s="123"/>
      <c r="I80" s="123"/>
      <c r="J80" s="123"/>
      <c r="K80" s="123"/>
      <c r="L80" s="124"/>
      <c r="M80" s="18"/>
      <c r="N80" s="18"/>
      <c r="O80" s="18"/>
      <c r="P80" s="18"/>
      <c r="Q80" s="18"/>
      <c r="R80" s="18"/>
      <c r="S80" s="18"/>
      <c r="T80" s="18"/>
    </row>
    <row r="81" spans="1:20" ht="12.75" customHeight="1">
      <c r="A81" s="59">
        <v>8</v>
      </c>
      <c r="B81" s="128" t="s">
        <v>77</v>
      </c>
      <c r="C81" s="123"/>
      <c r="D81" s="123"/>
      <c r="E81" s="123"/>
      <c r="F81" s="123"/>
      <c r="G81" s="123"/>
      <c r="H81" s="123"/>
      <c r="I81" s="123"/>
      <c r="J81" s="123"/>
      <c r="K81" s="123"/>
      <c r="L81" s="124"/>
      <c r="M81" s="18"/>
      <c r="N81" s="18"/>
      <c r="O81" s="18"/>
      <c r="P81" s="18"/>
      <c r="Q81" s="18"/>
      <c r="R81" s="18"/>
      <c r="S81" s="18"/>
      <c r="T81" s="18"/>
    </row>
    <row r="82" spans="1:20" ht="12.75" customHeight="1">
      <c r="A82" s="59">
        <v>9</v>
      </c>
      <c r="B82" s="128" t="s">
        <v>78</v>
      </c>
      <c r="C82" s="123"/>
      <c r="D82" s="123"/>
      <c r="E82" s="123"/>
      <c r="F82" s="123"/>
      <c r="G82" s="123"/>
      <c r="H82" s="123"/>
      <c r="I82" s="123"/>
      <c r="J82" s="123"/>
      <c r="K82" s="123"/>
      <c r="L82" s="124"/>
      <c r="M82" s="18"/>
      <c r="N82" s="18"/>
      <c r="O82" s="18"/>
      <c r="P82" s="18"/>
      <c r="Q82" s="18"/>
      <c r="R82" s="18"/>
      <c r="S82" s="18"/>
      <c r="T82" s="18"/>
    </row>
    <row r="83" spans="1:20" ht="12.75" customHeight="1">
      <c r="A83" s="59">
        <v>10</v>
      </c>
      <c r="B83" s="128" t="s">
        <v>79</v>
      </c>
      <c r="C83" s="123"/>
      <c r="D83" s="123"/>
      <c r="E83" s="123"/>
      <c r="F83" s="123"/>
      <c r="G83" s="123"/>
      <c r="H83" s="123"/>
      <c r="I83" s="123"/>
      <c r="J83" s="123"/>
      <c r="K83" s="123"/>
      <c r="L83" s="124"/>
      <c r="M83" s="18"/>
      <c r="N83" s="18"/>
      <c r="O83" s="18"/>
      <c r="P83" s="18"/>
      <c r="Q83" s="18"/>
      <c r="R83" s="18"/>
      <c r="S83" s="18"/>
      <c r="T83" s="18"/>
    </row>
    <row r="84" spans="1:20" ht="12.75" customHeight="1">
      <c r="A84" s="59">
        <v>11</v>
      </c>
      <c r="B84" s="128" t="s">
        <v>80</v>
      </c>
      <c r="C84" s="123"/>
      <c r="D84" s="123"/>
      <c r="E84" s="123"/>
      <c r="F84" s="123"/>
      <c r="G84" s="123"/>
      <c r="H84" s="123"/>
      <c r="I84" s="123"/>
      <c r="J84" s="123"/>
      <c r="K84" s="123"/>
      <c r="L84" s="124"/>
      <c r="M84" s="18"/>
      <c r="N84" s="18"/>
      <c r="O84" s="18"/>
      <c r="P84" s="18"/>
      <c r="Q84" s="18"/>
      <c r="R84" s="18"/>
      <c r="S84" s="18"/>
      <c r="T84" s="18"/>
    </row>
    <row r="85" spans="1:20" ht="12.75" customHeight="1">
      <c r="A85" s="59">
        <v>12</v>
      </c>
      <c r="B85" s="128" t="s">
        <v>81</v>
      </c>
      <c r="C85" s="123"/>
      <c r="D85" s="123"/>
      <c r="E85" s="123"/>
      <c r="F85" s="123"/>
      <c r="G85" s="123"/>
      <c r="H85" s="123"/>
      <c r="I85" s="123"/>
      <c r="J85" s="123"/>
      <c r="K85" s="123"/>
      <c r="L85" s="124"/>
      <c r="M85" s="18"/>
      <c r="N85" s="18"/>
      <c r="O85" s="18"/>
      <c r="P85" s="18"/>
      <c r="Q85" s="18"/>
      <c r="R85" s="18"/>
      <c r="S85" s="18"/>
      <c r="T85" s="18"/>
    </row>
    <row r="86" spans="1:20" ht="12.75" customHeight="1">
      <c r="A86" s="59">
        <v>13</v>
      </c>
      <c r="B86" s="128" t="s">
        <v>82</v>
      </c>
      <c r="C86" s="123"/>
      <c r="D86" s="123"/>
      <c r="E86" s="123"/>
      <c r="F86" s="123"/>
      <c r="G86" s="123"/>
      <c r="H86" s="123"/>
      <c r="I86" s="123"/>
      <c r="J86" s="123"/>
      <c r="K86" s="123"/>
      <c r="L86" s="124"/>
      <c r="M86" s="18"/>
      <c r="N86" s="18"/>
      <c r="O86" s="18"/>
      <c r="P86" s="18"/>
      <c r="Q86" s="18"/>
      <c r="R86" s="18"/>
      <c r="S86" s="18"/>
      <c r="T86" s="18"/>
    </row>
    <row r="87" spans="1:20" ht="12.75" customHeight="1">
      <c r="A87" s="59">
        <v>14</v>
      </c>
      <c r="B87" s="128" t="s">
        <v>83</v>
      </c>
      <c r="C87" s="123"/>
      <c r="D87" s="123"/>
      <c r="E87" s="123"/>
      <c r="F87" s="123"/>
      <c r="G87" s="123"/>
      <c r="H87" s="123"/>
      <c r="I87" s="123"/>
      <c r="J87" s="123"/>
      <c r="K87" s="123"/>
      <c r="L87" s="124"/>
      <c r="M87" s="18"/>
      <c r="N87" s="18"/>
      <c r="O87" s="18"/>
      <c r="P87" s="18"/>
      <c r="Q87" s="18"/>
      <c r="R87" s="18"/>
      <c r="S87" s="18"/>
      <c r="T87" s="18"/>
    </row>
    <row r="88" spans="1:20" ht="12.75" customHeight="1">
      <c r="A88" s="59">
        <v>15</v>
      </c>
      <c r="B88" s="128" t="s">
        <v>84</v>
      </c>
      <c r="C88" s="123"/>
      <c r="D88" s="123"/>
      <c r="E88" s="123"/>
      <c r="F88" s="123"/>
      <c r="G88" s="123"/>
      <c r="H88" s="123"/>
      <c r="I88" s="123"/>
      <c r="J88" s="123"/>
      <c r="K88" s="123"/>
      <c r="L88" s="124"/>
      <c r="M88" s="18"/>
      <c r="N88" s="18"/>
      <c r="O88" s="18"/>
      <c r="P88" s="18"/>
      <c r="Q88" s="18"/>
      <c r="R88" s="18"/>
      <c r="S88" s="18"/>
      <c r="T88" s="18"/>
    </row>
    <row r="89" spans="1:20" ht="12.75" customHeight="1">
      <c r="A89" s="59">
        <v>16</v>
      </c>
      <c r="B89" s="128" t="s">
        <v>85</v>
      </c>
      <c r="C89" s="123"/>
      <c r="D89" s="123"/>
      <c r="E89" s="123"/>
      <c r="F89" s="123"/>
      <c r="G89" s="123"/>
      <c r="H89" s="123"/>
      <c r="I89" s="123"/>
      <c r="J89" s="123"/>
      <c r="K89" s="123"/>
      <c r="L89" s="124"/>
      <c r="M89" s="18"/>
      <c r="N89" s="18"/>
      <c r="O89" s="18"/>
      <c r="P89" s="18"/>
      <c r="Q89" s="18"/>
      <c r="R89" s="18"/>
      <c r="S89" s="18"/>
      <c r="T89" s="18"/>
    </row>
    <row r="90" spans="1:20" ht="12.75" customHeight="1">
      <c r="A90" s="59"/>
      <c r="B90" s="18"/>
      <c r="C90" s="18"/>
      <c r="D90" s="18"/>
      <c r="E90" s="18"/>
      <c r="F90" s="18"/>
      <c r="G90" s="44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</row>
    <row r="91" spans="1:20" ht="12.75" customHeight="1">
      <c r="A91" s="59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</row>
    <row r="92" spans="1:20" ht="12.75" customHeight="1">
      <c r="A92" s="59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</row>
    <row r="93" spans="1:20" ht="12.75" customHeight="1">
      <c r="A93" s="59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</row>
    <row r="94" spans="1:20" ht="12.75" customHeight="1">
      <c r="A94" s="59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</row>
    <row r="95" spans="1:20" ht="12.75" customHeight="1">
      <c r="A95" s="59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</row>
    <row r="96" spans="1:20" ht="12.75" customHeight="1">
      <c r="A96" s="59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</row>
    <row r="97" spans="1:20" ht="12.75" customHeight="1">
      <c r="A97" s="59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</row>
    <row r="98" spans="1:20" ht="12.75" customHeight="1">
      <c r="A98" s="59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</row>
    <row r="99" spans="1:20" ht="12.75" customHeight="1">
      <c r="A99" s="59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</row>
    <row r="100" spans="1:20" ht="12.75" customHeight="1">
      <c r="A100" s="59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</row>
    <row r="101" spans="1:20" ht="12.75" customHeight="1">
      <c r="A101" s="59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</row>
    <row r="102" spans="1:20" ht="12.75" customHeight="1">
      <c r="A102" s="59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</row>
    <row r="103" spans="1:20" ht="12.75" customHeight="1">
      <c r="A103" s="59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</row>
    <row r="104" spans="1:20" ht="12.75" customHeight="1">
      <c r="A104" s="59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</row>
    <row r="105" spans="1:20" ht="12.75" customHeight="1">
      <c r="A105" s="59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</row>
    <row r="106" spans="1:20" ht="12.75" customHeight="1">
      <c r="A106" s="59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</row>
    <row r="107" spans="1:20" ht="12.75" customHeight="1">
      <c r="A107" s="59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</row>
    <row r="108" spans="1:20" ht="12.75" customHeight="1">
      <c r="A108" s="59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</row>
    <row r="109" spans="1:20" ht="12.75" customHeight="1">
      <c r="A109" s="59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</row>
    <row r="110" spans="1:20" ht="12.75" customHeight="1">
      <c r="A110" s="59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</row>
    <row r="111" spans="1:20" ht="12.75" customHeight="1">
      <c r="A111" s="59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</row>
    <row r="112" spans="1:20" ht="12.75" customHeight="1">
      <c r="A112" s="59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</row>
    <row r="113" spans="1:20" ht="12.75" customHeight="1">
      <c r="A113" s="59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</row>
    <row r="114" spans="1:20" ht="12.75" customHeight="1">
      <c r="A114" s="59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</row>
    <row r="115" spans="1:20" ht="12.75" customHeight="1">
      <c r="A115" s="59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</row>
    <row r="116" spans="1:20" ht="12.75" customHeight="1">
      <c r="A116" s="59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</row>
    <row r="117" spans="1:20" ht="12.75" customHeight="1">
      <c r="A117" s="59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</row>
    <row r="118" spans="1:20" ht="12.75" customHeight="1">
      <c r="A118" s="59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</row>
    <row r="119" spans="1:20" ht="12.75" customHeight="1">
      <c r="A119" s="59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</row>
    <row r="120" spans="1:20" ht="12.75" customHeight="1">
      <c r="A120" s="59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</row>
    <row r="121" spans="1:20" ht="12.75" customHeight="1">
      <c r="A121" s="59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</row>
    <row r="122" spans="1:20" ht="12.75" customHeight="1">
      <c r="A122" s="59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</row>
    <row r="123" spans="1:20" ht="12.75" customHeight="1">
      <c r="A123" s="59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</row>
    <row r="124" spans="1:20" ht="12.75" customHeight="1">
      <c r="A124" s="59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</row>
    <row r="125" spans="1:20" ht="12.75" customHeight="1">
      <c r="A125" s="59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</row>
    <row r="126" spans="1:20" ht="12.75" customHeight="1">
      <c r="A126" s="59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</row>
    <row r="127" spans="1:20" ht="12.75" customHeight="1">
      <c r="A127" s="59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</row>
    <row r="128" spans="1:20" ht="12.75" customHeight="1">
      <c r="A128" s="59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</row>
    <row r="129" spans="1:20" ht="12.75" customHeight="1">
      <c r="A129" s="59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</row>
    <row r="130" spans="1:20" ht="12.75" customHeight="1">
      <c r="A130" s="59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</row>
    <row r="131" spans="1:20" ht="12.75" customHeight="1">
      <c r="A131" s="59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</row>
    <row r="132" spans="1:20" ht="12.75" customHeight="1">
      <c r="A132" s="59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</row>
    <row r="133" spans="1:20" ht="12.75" customHeight="1">
      <c r="A133" s="59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</row>
    <row r="134" spans="1:20" ht="12.75" customHeight="1">
      <c r="A134" s="59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</row>
    <row r="135" spans="1:20" ht="12.75" customHeight="1">
      <c r="A135" s="59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</row>
    <row r="136" spans="1:20" ht="12.75" customHeight="1">
      <c r="A136" s="59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</row>
    <row r="137" spans="1:20" ht="12.75" customHeight="1">
      <c r="A137" s="59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</row>
    <row r="138" spans="1:20" ht="12.75" customHeight="1">
      <c r="A138" s="59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</row>
    <row r="139" spans="1:20" ht="12.75" customHeight="1">
      <c r="A139" s="59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</row>
    <row r="140" spans="1:20" ht="12.75" customHeight="1">
      <c r="A140" s="59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</row>
    <row r="141" spans="1:20" ht="12.75" customHeight="1">
      <c r="A141" s="59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</row>
    <row r="142" spans="1:20" ht="12.75" customHeight="1">
      <c r="A142" s="59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</row>
    <row r="143" spans="1:20" ht="12.75" customHeight="1">
      <c r="A143" s="59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</row>
    <row r="144" spans="1:20" ht="12.75" customHeight="1">
      <c r="A144" s="59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</row>
    <row r="145" spans="1:20" ht="12.75" customHeight="1">
      <c r="A145" s="59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</row>
    <row r="146" spans="1:20" ht="12.75" customHeight="1">
      <c r="A146" s="59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</row>
    <row r="147" spans="1:20" ht="12.75" customHeight="1">
      <c r="A147" s="59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</row>
    <row r="148" spans="1:20" ht="12.75" customHeight="1">
      <c r="A148" s="59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</row>
    <row r="149" spans="1:20" ht="12.75" customHeight="1">
      <c r="A149" s="59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</row>
    <row r="150" spans="1:20" ht="12.75" customHeight="1">
      <c r="A150" s="59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</row>
    <row r="151" spans="1:20" ht="12.75" customHeight="1">
      <c r="A151" s="59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</row>
    <row r="152" spans="1:20" ht="12.75" customHeight="1">
      <c r="A152" s="59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</row>
    <row r="153" spans="1:20" ht="12.75" customHeight="1">
      <c r="A153" s="59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</row>
    <row r="154" spans="1:20" ht="12.75" customHeight="1">
      <c r="A154" s="59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</row>
    <row r="155" spans="1:20" ht="12.75" customHeight="1">
      <c r="A155" s="59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</row>
    <row r="156" spans="1:20" ht="12.75" customHeight="1">
      <c r="A156" s="59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</row>
    <row r="157" spans="1:20" ht="12.75" customHeight="1">
      <c r="A157" s="59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</row>
    <row r="158" spans="1:20" ht="12.75" customHeight="1">
      <c r="A158" s="59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</row>
    <row r="159" spans="1:20" ht="12.75" customHeight="1">
      <c r="A159" s="59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</row>
    <row r="160" spans="1:20" ht="12.75" customHeight="1">
      <c r="A160" s="59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</row>
    <row r="161" spans="1:20" ht="12.75" customHeight="1">
      <c r="A161" s="59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</row>
    <row r="162" spans="1:20" ht="12.75" customHeight="1">
      <c r="A162" s="59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</row>
    <row r="163" spans="1:20" ht="12.75" customHeight="1">
      <c r="A163" s="59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</row>
    <row r="164" spans="1:20" ht="12.75" customHeight="1">
      <c r="A164" s="59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</row>
    <row r="165" spans="1:20" ht="12.75" customHeight="1">
      <c r="A165" s="59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</row>
    <row r="166" spans="1:20" ht="12.75" customHeight="1">
      <c r="A166" s="59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</row>
    <row r="167" spans="1:20" ht="12.75" customHeight="1">
      <c r="A167" s="59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</row>
    <row r="168" spans="1:20" ht="12.75" customHeight="1">
      <c r="A168" s="59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</row>
    <row r="169" spans="1:20" ht="12.75" customHeight="1">
      <c r="A169" s="59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</row>
    <row r="170" spans="1:20" ht="12.75" customHeight="1">
      <c r="A170" s="59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</row>
    <row r="171" spans="1:20" ht="12.75" customHeight="1">
      <c r="A171" s="59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</row>
    <row r="172" spans="1:20" ht="12.75" customHeight="1">
      <c r="A172" s="59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</row>
    <row r="173" spans="1:20" ht="12.75" customHeight="1">
      <c r="A173" s="59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</row>
    <row r="174" spans="1:20" ht="12.75" customHeight="1">
      <c r="A174" s="59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</row>
    <row r="175" spans="1:20" ht="12.75" customHeight="1">
      <c r="A175" s="59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</row>
    <row r="176" spans="1:20" ht="12.75" customHeight="1">
      <c r="A176" s="59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</row>
    <row r="177" spans="1:20" ht="12.75" customHeight="1">
      <c r="A177" s="59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</row>
    <row r="178" spans="1:20" ht="12.75" customHeight="1">
      <c r="A178" s="59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</row>
    <row r="179" spans="1:20" ht="12.75" customHeight="1">
      <c r="A179" s="59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</row>
    <row r="180" spans="1:20" ht="12.75" customHeight="1">
      <c r="A180" s="59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</row>
    <row r="181" spans="1:20" ht="12.75" customHeight="1">
      <c r="A181" s="59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</row>
    <row r="182" spans="1:20" ht="12.75" customHeight="1">
      <c r="A182" s="59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</row>
    <row r="183" spans="1:20" ht="12.75" customHeight="1">
      <c r="A183" s="59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</row>
    <row r="184" spans="1:20" ht="12.75" customHeight="1">
      <c r="A184" s="59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</row>
    <row r="185" spans="1:20" ht="12.75" customHeight="1">
      <c r="A185" s="59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</row>
    <row r="186" spans="1:20" ht="12.75" customHeight="1">
      <c r="A186" s="59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</row>
    <row r="187" spans="1:20" ht="12.75" customHeight="1">
      <c r="A187" s="59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</row>
    <row r="188" spans="1:20" ht="12.75" customHeight="1">
      <c r="A188" s="59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</row>
    <row r="189" spans="1:20" ht="12.75" customHeight="1">
      <c r="A189" s="59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</row>
    <row r="190" spans="1:20" ht="12.75" customHeight="1">
      <c r="A190" s="59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</row>
    <row r="191" spans="1:20" ht="12.75" customHeight="1">
      <c r="A191" s="59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</row>
    <row r="192" spans="1:20" ht="12.75" customHeight="1">
      <c r="A192" s="59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</row>
    <row r="193" spans="1:20" ht="12.75" customHeight="1">
      <c r="A193" s="59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</row>
    <row r="194" spans="1:20" ht="12.75" customHeight="1">
      <c r="A194" s="59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</row>
    <row r="195" spans="1:20" ht="12.75" customHeight="1">
      <c r="A195" s="59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</row>
    <row r="196" spans="1:20" ht="12.75" customHeight="1">
      <c r="A196" s="59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</row>
    <row r="197" spans="1:20" ht="12.75" customHeight="1">
      <c r="A197" s="59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</row>
    <row r="198" spans="1:20" ht="12.75" customHeight="1">
      <c r="A198" s="59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</row>
    <row r="199" spans="1:20" ht="12.75" customHeight="1">
      <c r="A199" s="59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</row>
    <row r="200" spans="1:20" ht="12.75" customHeight="1">
      <c r="A200" s="59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</row>
    <row r="201" spans="1:20" ht="12.75" customHeight="1">
      <c r="A201" s="59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</row>
    <row r="202" spans="1:20" ht="12.75" customHeight="1">
      <c r="A202" s="59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</row>
    <row r="203" spans="1:20" ht="12.75" customHeight="1">
      <c r="A203" s="59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</row>
    <row r="204" spans="1:20" ht="12.75" customHeight="1">
      <c r="A204" s="59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</row>
    <row r="205" spans="1:20" ht="12.75" customHeight="1">
      <c r="A205" s="59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</row>
    <row r="206" spans="1:20" ht="12.75" customHeight="1">
      <c r="A206" s="59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</row>
    <row r="207" spans="1:20" ht="12.75" customHeight="1">
      <c r="A207" s="59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</row>
    <row r="208" spans="1:20" ht="12.75" customHeight="1">
      <c r="A208" s="59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</row>
    <row r="209" spans="1:20" ht="12.75" customHeight="1">
      <c r="A209" s="59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</row>
    <row r="210" spans="1:20" ht="12.75" customHeight="1">
      <c r="A210" s="59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</row>
    <row r="211" spans="1:20" ht="12.75" customHeight="1">
      <c r="A211" s="59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</row>
    <row r="212" spans="1:20" ht="12.75" customHeight="1">
      <c r="A212" s="59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</row>
    <row r="213" spans="1:20" ht="12.75" customHeight="1">
      <c r="A213" s="59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</row>
    <row r="214" spans="1:20" ht="12.75" customHeight="1">
      <c r="A214" s="59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</row>
    <row r="215" spans="1:20" ht="12.75" customHeight="1">
      <c r="A215" s="59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</row>
    <row r="216" spans="1:20" ht="12.75" customHeight="1">
      <c r="A216" s="59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</row>
    <row r="217" spans="1:20" ht="12.75" customHeight="1">
      <c r="A217" s="59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</row>
    <row r="218" spans="1:20" ht="12.75" customHeight="1">
      <c r="A218" s="59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</row>
    <row r="219" spans="1:20" ht="12.75" customHeight="1">
      <c r="A219" s="59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</row>
    <row r="220" spans="1:20" ht="12.75" customHeight="1">
      <c r="A220" s="59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</row>
    <row r="221" spans="1:20" ht="12.75" customHeight="1">
      <c r="A221" s="59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</row>
    <row r="222" spans="1:20" ht="12.75" customHeight="1">
      <c r="A222" s="59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</row>
    <row r="223" spans="1:20" ht="12.75" customHeight="1">
      <c r="A223" s="59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</row>
    <row r="224" spans="1:20" ht="12.75" customHeight="1">
      <c r="A224" s="59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</row>
    <row r="225" spans="1:20" ht="12.75" customHeight="1">
      <c r="A225" s="59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</row>
    <row r="226" spans="1:20" ht="12.75" customHeight="1">
      <c r="A226" s="59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</row>
    <row r="227" spans="1:20" ht="12.75" customHeight="1">
      <c r="A227" s="59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</row>
    <row r="228" spans="1:20" ht="12.75" customHeight="1">
      <c r="A228" s="59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</row>
    <row r="229" spans="1:20" ht="12.75" customHeight="1">
      <c r="A229" s="59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</row>
    <row r="230" spans="1:20" ht="12.75" customHeight="1">
      <c r="A230" s="59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</row>
    <row r="231" spans="1:20" ht="12.75" customHeight="1">
      <c r="A231" s="59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</row>
    <row r="232" spans="1:20" ht="12.75" customHeight="1">
      <c r="A232" s="59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</row>
    <row r="233" spans="1:20" ht="12.75" customHeight="1">
      <c r="A233" s="59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</row>
    <row r="234" spans="1:20" ht="12.75" customHeight="1">
      <c r="A234" s="59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</row>
    <row r="235" spans="1:20" ht="12.75" customHeight="1">
      <c r="A235" s="59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</row>
    <row r="236" spans="1:20" ht="12.75" customHeight="1">
      <c r="A236" s="59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</row>
    <row r="237" spans="1:20" ht="12.75" customHeight="1">
      <c r="A237" s="59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</row>
    <row r="238" spans="1:20" ht="12.75" customHeight="1">
      <c r="A238" s="59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</row>
    <row r="239" spans="1:20" ht="12.75" customHeight="1">
      <c r="A239" s="59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</row>
    <row r="240" spans="1:20" ht="12.75" customHeight="1">
      <c r="A240" s="59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</row>
    <row r="241" spans="1:20" ht="12.75" customHeight="1">
      <c r="A241" s="59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</row>
    <row r="242" spans="1:20" ht="12.75" customHeight="1">
      <c r="A242" s="59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</row>
    <row r="243" spans="1:20" ht="12.75" customHeight="1">
      <c r="A243" s="59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</row>
    <row r="244" spans="1:20" ht="12.75" customHeight="1">
      <c r="A244" s="59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</row>
    <row r="245" spans="1:20" ht="12.75" customHeight="1">
      <c r="A245" s="59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</row>
    <row r="246" spans="1:20" ht="12.75" customHeight="1">
      <c r="A246" s="59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</row>
    <row r="247" spans="1:20" ht="12.75" customHeight="1">
      <c r="A247" s="59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</row>
    <row r="248" spans="1:20" ht="12.75" customHeight="1">
      <c r="A248" s="59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</row>
    <row r="249" spans="1:20" ht="12.75" customHeight="1">
      <c r="A249" s="59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</row>
    <row r="250" spans="1:20" ht="12.75" customHeight="1">
      <c r="A250" s="59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</row>
    <row r="251" spans="1:20" ht="12.75" customHeight="1">
      <c r="A251" s="59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</row>
    <row r="252" spans="1:20" ht="12.75" customHeight="1">
      <c r="A252" s="59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</row>
    <row r="253" spans="1:20" ht="12.75" customHeight="1">
      <c r="A253" s="59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</row>
    <row r="254" spans="1:20" ht="12.75" customHeight="1">
      <c r="A254" s="59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</row>
    <row r="255" spans="1:20" ht="12.75" customHeight="1">
      <c r="A255" s="59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</row>
    <row r="256" spans="1:20" ht="12.75" customHeight="1">
      <c r="A256" s="59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</row>
    <row r="257" spans="1:20" ht="12.75" customHeight="1">
      <c r="A257" s="59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</row>
    <row r="258" spans="1:20" ht="12.75" customHeight="1">
      <c r="A258" s="59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</row>
    <row r="259" spans="1:20" ht="12.75" customHeight="1">
      <c r="A259" s="59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</row>
    <row r="260" spans="1:20" ht="12.75" customHeight="1">
      <c r="A260" s="59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</row>
    <row r="261" spans="1:20" ht="12.75" customHeight="1">
      <c r="A261" s="59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</row>
    <row r="262" spans="1:20" ht="12.75" customHeight="1">
      <c r="A262" s="59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</row>
    <row r="263" spans="1:20" ht="12.75" customHeight="1">
      <c r="A263" s="59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</row>
    <row r="264" spans="1:20" ht="12.75" customHeight="1">
      <c r="A264" s="59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</row>
    <row r="265" spans="1:20" ht="12.75" customHeight="1">
      <c r="A265" s="59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</row>
    <row r="266" spans="1:20" ht="12.75" customHeight="1">
      <c r="A266" s="59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</row>
    <row r="267" spans="1:20" ht="12.75" customHeight="1">
      <c r="A267" s="59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</row>
    <row r="268" spans="1:20" ht="12.75" customHeight="1">
      <c r="A268" s="59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</row>
    <row r="269" spans="1:20" ht="12.75" customHeight="1">
      <c r="A269" s="59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</row>
    <row r="270" spans="1:20" ht="12.75" customHeight="1">
      <c r="A270" s="59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</row>
    <row r="271" spans="1:20" ht="12.75" customHeight="1">
      <c r="A271" s="59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</row>
    <row r="272" spans="1:20" ht="12.75" customHeight="1">
      <c r="A272" s="59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</row>
    <row r="273" spans="1:20" ht="12.75" customHeight="1">
      <c r="A273" s="59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</row>
    <row r="274" spans="1:20" ht="12.75" customHeight="1">
      <c r="A274" s="59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</row>
    <row r="275" spans="1:20" ht="12.75" customHeight="1">
      <c r="A275" s="59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</row>
    <row r="276" spans="1:20" ht="12.75" customHeight="1">
      <c r="A276" s="59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</row>
    <row r="277" spans="1:20" ht="12.75" customHeight="1">
      <c r="A277" s="59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</row>
    <row r="278" spans="1:20" ht="12.75" customHeight="1">
      <c r="A278" s="59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</row>
    <row r="279" spans="1:20" ht="12.75" customHeight="1">
      <c r="A279" s="59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</row>
    <row r="280" spans="1:20" ht="12.75" customHeight="1">
      <c r="A280" s="59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</row>
    <row r="281" spans="1:20" ht="12.75" customHeight="1">
      <c r="A281" s="59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</row>
    <row r="282" spans="1:20" ht="12.75" customHeight="1">
      <c r="A282" s="59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</row>
    <row r="283" spans="1:20" ht="12.75" customHeight="1">
      <c r="A283" s="59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</row>
    <row r="284" spans="1:20" ht="12.75" customHeight="1">
      <c r="A284" s="59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</row>
    <row r="285" spans="1:20" ht="12.75" customHeight="1">
      <c r="A285" s="59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</row>
    <row r="286" spans="1:20" ht="12.75" customHeight="1">
      <c r="A286" s="59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</row>
    <row r="287" spans="1:20" ht="12.75" customHeight="1">
      <c r="A287" s="59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</row>
    <row r="288" spans="1:20" ht="12.75" customHeight="1">
      <c r="A288" s="59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</row>
    <row r="289" spans="1:20" ht="12.75" customHeight="1">
      <c r="A289" s="59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</row>
    <row r="290" spans="1:20" ht="12.75" customHeight="1">
      <c r="A290" s="59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</row>
    <row r="291" spans="1:20" ht="12.75" customHeight="1">
      <c r="A291" s="59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</row>
    <row r="292" spans="1:20" ht="12.75" customHeight="1">
      <c r="A292" s="59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</row>
    <row r="293" spans="1:20" ht="12.75" customHeight="1">
      <c r="A293" s="59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</row>
    <row r="294" spans="1:20" ht="12.75" customHeight="1">
      <c r="A294" s="59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</row>
    <row r="295" spans="1:20" ht="12.75" customHeight="1">
      <c r="A295" s="59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</row>
    <row r="296" spans="1:20" ht="12.75" customHeight="1">
      <c r="A296" s="59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</row>
    <row r="297" spans="1:20" ht="12.75" customHeight="1">
      <c r="A297" s="59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</row>
    <row r="298" spans="1:20" ht="12.75" customHeight="1">
      <c r="A298" s="59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</row>
    <row r="299" spans="1:20" ht="12.75" customHeight="1">
      <c r="A299" s="59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</row>
    <row r="300" spans="1:20" ht="12.75" customHeight="1">
      <c r="A300" s="59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</row>
    <row r="301" spans="1:20" ht="12.75" customHeight="1">
      <c r="A301" s="59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</row>
    <row r="302" spans="1:20" ht="12.75" customHeight="1">
      <c r="A302" s="59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</row>
    <row r="303" spans="1:20" ht="12.75" customHeight="1">
      <c r="A303" s="59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</row>
    <row r="304" spans="1:20" ht="12.75" customHeight="1">
      <c r="A304" s="59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</row>
    <row r="305" spans="1:20" ht="12.75" customHeight="1">
      <c r="A305" s="59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</row>
    <row r="306" spans="1:20" ht="12.75" customHeight="1">
      <c r="A306" s="59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</row>
    <row r="307" spans="1:20" ht="12.75" customHeight="1">
      <c r="A307" s="59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</row>
    <row r="308" spans="1:20" ht="12.75" customHeight="1">
      <c r="A308" s="59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</row>
    <row r="309" spans="1:20" ht="12.75" customHeight="1">
      <c r="A309" s="59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</row>
    <row r="310" spans="1:20" ht="12.75" customHeight="1">
      <c r="A310" s="59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</row>
    <row r="311" spans="1:20" ht="12.75" customHeight="1">
      <c r="A311" s="59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</row>
    <row r="312" spans="1:20" ht="12.75" customHeight="1">
      <c r="A312" s="59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</row>
    <row r="313" spans="1:20" ht="12.75" customHeight="1">
      <c r="A313" s="59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</row>
    <row r="314" spans="1:20" ht="12.75" customHeight="1">
      <c r="A314" s="59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</row>
    <row r="315" spans="1:20" ht="12.75" customHeight="1">
      <c r="A315" s="59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</row>
    <row r="316" spans="1:20" ht="12.75" customHeight="1">
      <c r="A316" s="59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</row>
    <row r="317" spans="1:20" ht="12.75" customHeight="1">
      <c r="A317" s="59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</row>
    <row r="318" spans="1:20" ht="12.75" customHeight="1">
      <c r="A318" s="59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</row>
    <row r="319" spans="1:20" ht="12.75" customHeight="1">
      <c r="A319" s="59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</row>
    <row r="320" spans="1:20" ht="12.75" customHeight="1">
      <c r="A320" s="59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</row>
    <row r="321" spans="1:20" ht="12.75" customHeight="1">
      <c r="A321" s="59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</row>
    <row r="322" spans="1:20" ht="12.75" customHeight="1">
      <c r="A322" s="59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</row>
    <row r="323" spans="1:20" ht="12.75" customHeight="1">
      <c r="A323" s="59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</row>
    <row r="324" spans="1:20" ht="12.75" customHeight="1">
      <c r="A324" s="59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</row>
    <row r="325" spans="1:20" ht="12.75" customHeight="1">
      <c r="A325" s="59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</row>
    <row r="326" spans="1:20" ht="12.75" customHeight="1">
      <c r="A326" s="59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</row>
    <row r="327" spans="1:20" ht="12.75" customHeight="1">
      <c r="A327" s="59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</row>
    <row r="328" spans="1:20" ht="12.75" customHeight="1">
      <c r="A328" s="59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</row>
    <row r="329" spans="1:20" ht="12.75" customHeight="1">
      <c r="A329" s="59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</row>
    <row r="330" spans="1:20" ht="12.75" customHeight="1">
      <c r="A330" s="59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</row>
    <row r="331" spans="1:20" ht="12.75" customHeight="1">
      <c r="A331" s="59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</row>
    <row r="332" spans="1:20" ht="12.75" customHeight="1">
      <c r="A332" s="59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</row>
    <row r="333" spans="1:20" ht="12.75" customHeight="1">
      <c r="A333" s="59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</row>
    <row r="334" spans="1:20" ht="12.75" customHeight="1">
      <c r="A334" s="59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</row>
    <row r="335" spans="1:20" ht="12.75" customHeight="1">
      <c r="A335" s="59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</row>
    <row r="336" spans="1:20" ht="12.75" customHeight="1">
      <c r="A336" s="59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</row>
    <row r="337" spans="1:20" ht="12.75" customHeight="1">
      <c r="A337" s="59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</row>
    <row r="338" spans="1:20" ht="12.75" customHeight="1">
      <c r="A338" s="59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</row>
    <row r="339" spans="1:20" ht="12.75" customHeight="1">
      <c r="A339" s="59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</row>
    <row r="340" spans="1:20" ht="12.75" customHeight="1">
      <c r="A340" s="59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</row>
    <row r="341" spans="1:20" ht="12.75" customHeight="1">
      <c r="A341" s="59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</row>
    <row r="342" spans="1:20" ht="12.75" customHeight="1">
      <c r="A342" s="59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</row>
    <row r="343" spans="1:20" ht="12.75" customHeight="1">
      <c r="A343" s="59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</row>
    <row r="344" spans="1:20" ht="12.75" customHeight="1">
      <c r="A344" s="59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</row>
    <row r="345" spans="1:20" ht="12.75" customHeight="1">
      <c r="A345" s="59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</row>
    <row r="346" spans="1:20" ht="12.75" customHeight="1">
      <c r="A346" s="59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</row>
    <row r="347" spans="1:20" ht="12.75" customHeight="1">
      <c r="A347" s="59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</row>
    <row r="348" spans="1:20" ht="12.75" customHeight="1">
      <c r="A348" s="59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</row>
    <row r="349" spans="1:20" ht="12.75" customHeight="1">
      <c r="A349" s="59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</row>
    <row r="350" spans="1:20" ht="12.75" customHeight="1">
      <c r="A350" s="59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</row>
    <row r="351" spans="1:20" ht="12.75" customHeight="1">
      <c r="A351" s="59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</row>
    <row r="352" spans="1:20" ht="12.75" customHeight="1">
      <c r="A352" s="59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</row>
    <row r="353" spans="1:20" ht="12.75" customHeight="1">
      <c r="A353" s="59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</row>
    <row r="354" spans="1:20" ht="12.75" customHeight="1">
      <c r="A354" s="59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</row>
    <row r="355" spans="1:20" ht="12.75" customHeight="1">
      <c r="A355" s="59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</row>
    <row r="356" spans="1:20" ht="12.75" customHeight="1">
      <c r="A356" s="59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</row>
    <row r="357" spans="1:20" ht="12.75" customHeight="1">
      <c r="A357" s="59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</row>
    <row r="358" spans="1:20" ht="12.75" customHeight="1">
      <c r="A358" s="59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</row>
    <row r="359" spans="1:20" ht="12.75" customHeight="1">
      <c r="A359" s="59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</row>
    <row r="360" spans="1:20" ht="12.75" customHeight="1">
      <c r="A360" s="59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</row>
    <row r="361" spans="1:20" ht="12.75" customHeight="1">
      <c r="A361" s="59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</row>
    <row r="362" spans="1:20" ht="12.75" customHeight="1">
      <c r="A362" s="59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</row>
    <row r="363" spans="1:20" ht="12.75" customHeight="1">
      <c r="A363" s="59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</row>
    <row r="364" spans="1:20" ht="12.75" customHeight="1">
      <c r="A364" s="59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</row>
    <row r="365" spans="1:20" ht="12.75" customHeight="1">
      <c r="A365" s="59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</row>
    <row r="366" spans="1:20" ht="12.75" customHeight="1">
      <c r="A366" s="59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</row>
    <row r="367" spans="1:20" ht="12.75" customHeight="1">
      <c r="A367" s="59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</row>
    <row r="368" spans="1:20" ht="12.75" customHeight="1">
      <c r="A368" s="59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</row>
    <row r="369" spans="1:20" ht="12.75" customHeight="1">
      <c r="A369" s="59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</row>
    <row r="370" spans="1:20" ht="12.75" customHeight="1">
      <c r="A370" s="59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</row>
    <row r="371" spans="1:20" ht="12.75" customHeight="1">
      <c r="A371" s="59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</row>
    <row r="372" spans="1:20" ht="12.75" customHeight="1">
      <c r="A372" s="59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</row>
    <row r="373" spans="1:20" ht="12.75" customHeight="1">
      <c r="A373" s="59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</row>
    <row r="374" spans="1:20" ht="12.75" customHeight="1">
      <c r="A374" s="59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</row>
    <row r="375" spans="1:20" ht="12.75" customHeight="1">
      <c r="A375" s="59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</row>
    <row r="376" spans="1:20" ht="12.75" customHeight="1">
      <c r="A376" s="59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</row>
    <row r="377" spans="1:20" ht="12.75" customHeight="1">
      <c r="A377" s="59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</row>
    <row r="378" spans="1:20" ht="12.75" customHeight="1">
      <c r="A378" s="59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</row>
    <row r="379" spans="1:20" ht="12.75" customHeight="1">
      <c r="A379" s="59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</row>
    <row r="380" spans="1:20" ht="12.75" customHeight="1">
      <c r="A380" s="59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</row>
    <row r="381" spans="1:20" ht="12.75" customHeight="1">
      <c r="A381" s="59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</row>
    <row r="382" spans="1:20" ht="12.75" customHeight="1">
      <c r="A382" s="59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</row>
    <row r="383" spans="1:20" ht="12.75" customHeight="1">
      <c r="A383" s="59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</row>
    <row r="384" spans="1:20" ht="12.75" customHeight="1">
      <c r="A384" s="59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</row>
    <row r="385" spans="1:20" ht="12.75" customHeight="1">
      <c r="A385" s="59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</row>
    <row r="386" spans="1:20" ht="12.75" customHeight="1">
      <c r="A386" s="59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</row>
    <row r="387" spans="1:20" ht="12.75" customHeight="1">
      <c r="A387" s="59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</row>
    <row r="388" spans="1:20" ht="12.75" customHeight="1">
      <c r="A388" s="59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</row>
    <row r="389" spans="1:20" ht="12.75" customHeight="1">
      <c r="A389" s="59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</row>
    <row r="390" spans="1:20" ht="12.75" customHeight="1">
      <c r="A390" s="59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</row>
    <row r="391" spans="1:20" ht="12.75" customHeight="1">
      <c r="A391" s="59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</row>
    <row r="392" spans="1:20" ht="12.75" customHeight="1">
      <c r="A392" s="59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</row>
    <row r="393" spans="1:20" ht="12.75" customHeight="1">
      <c r="A393" s="59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</row>
    <row r="394" spans="1:20" ht="12.75" customHeight="1">
      <c r="A394" s="59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</row>
    <row r="395" spans="1:20" ht="12.75" customHeight="1">
      <c r="A395" s="59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</row>
    <row r="396" spans="1:20" ht="12.75" customHeight="1">
      <c r="A396" s="59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</row>
    <row r="397" spans="1:20" ht="12.75" customHeight="1">
      <c r="A397" s="59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</row>
    <row r="398" spans="1:20" ht="12.75" customHeight="1">
      <c r="A398" s="59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</row>
    <row r="399" spans="1:20" ht="12.75" customHeight="1">
      <c r="A399" s="59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</row>
    <row r="400" spans="1:20" ht="12.75" customHeight="1">
      <c r="A400" s="59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</row>
    <row r="401" spans="1:20" ht="12.75" customHeight="1">
      <c r="A401" s="59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</row>
    <row r="402" spans="1:20" ht="12.75" customHeight="1">
      <c r="A402" s="59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</row>
    <row r="403" spans="1:20" ht="12.75" customHeight="1">
      <c r="A403" s="59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</row>
    <row r="404" spans="1:20" ht="12.75" customHeight="1">
      <c r="A404" s="59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</row>
    <row r="405" spans="1:20" ht="12.75" customHeight="1">
      <c r="A405" s="59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</row>
    <row r="406" spans="1:20" ht="12.75" customHeight="1">
      <c r="A406" s="59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</row>
    <row r="407" spans="1:20" ht="12.75" customHeight="1">
      <c r="A407" s="59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</row>
    <row r="408" spans="1:20" ht="12.75" customHeight="1">
      <c r="A408" s="59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</row>
    <row r="409" spans="1:20" ht="12.75" customHeight="1">
      <c r="A409" s="59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</row>
    <row r="410" spans="1:20" ht="12.75" customHeight="1">
      <c r="A410" s="59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</row>
    <row r="411" spans="1:20" ht="12.75" customHeight="1">
      <c r="A411" s="59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</row>
    <row r="412" spans="1:20" ht="12.75" customHeight="1">
      <c r="A412" s="59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</row>
    <row r="413" spans="1:20" ht="12.75" customHeight="1">
      <c r="A413" s="59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</row>
    <row r="414" spans="1:20" ht="12.75" customHeight="1">
      <c r="A414" s="59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</row>
    <row r="415" spans="1:20" ht="12.75" customHeight="1">
      <c r="A415" s="59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</row>
    <row r="416" spans="1:20" ht="12.75" customHeight="1">
      <c r="A416" s="59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</row>
    <row r="417" spans="1:20" ht="12.75" customHeight="1">
      <c r="A417" s="59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</row>
    <row r="418" spans="1:20" ht="12.75" customHeight="1">
      <c r="A418" s="59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</row>
    <row r="419" spans="1:20" ht="12.75" customHeight="1">
      <c r="A419" s="59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</row>
    <row r="420" spans="1:20" ht="12.75" customHeight="1">
      <c r="A420" s="59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</row>
    <row r="421" spans="1:20" ht="12.75" customHeight="1">
      <c r="A421" s="59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</row>
    <row r="422" spans="1:20" ht="12.75" customHeight="1">
      <c r="A422" s="59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</row>
    <row r="423" spans="1:20" ht="12.75" customHeight="1">
      <c r="A423" s="59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</row>
    <row r="424" spans="1:20" ht="12.75" customHeight="1">
      <c r="A424" s="59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</row>
    <row r="425" spans="1:20" ht="12.75" customHeight="1">
      <c r="A425" s="59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</row>
    <row r="426" spans="1:20" ht="12.75" customHeight="1">
      <c r="A426" s="59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</row>
    <row r="427" spans="1:20" ht="12.75" customHeight="1">
      <c r="A427" s="59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</row>
    <row r="428" spans="1:20" ht="12.75" customHeight="1">
      <c r="A428" s="59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</row>
    <row r="429" spans="1:20" ht="12.75" customHeight="1">
      <c r="A429" s="59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</row>
    <row r="430" spans="1:20" ht="12.75" customHeight="1">
      <c r="A430" s="59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</row>
    <row r="431" spans="1:20" ht="12.75" customHeight="1">
      <c r="A431" s="59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</row>
    <row r="432" spans="1:20" ht="12.75" customHeight="1">
      <c r="A432" s="59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</row>
    <row r="433" spans="1:20" ht="12.75" customHeight="1">
      <c r="A433" s="59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</row>
    <row r="434" spans="1:20" ht="12.75" customHeight="1">
      <c r="A434" s="59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</row>
    <row r="435" spans="1:20" ht="12.75" customHeight="1">
      <c r="A435" s="59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</row>
    <row r="436" spans="1:20" ht="12.75" customHeight="1">
      <c r="A436" s="59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</row>
    <row r="437" spans="1:20" ht="12.75" customHeight="1">
      <c r="A437" s="59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</row>
    <row r="438" spans="1:20" ht="12.75" customHeight="1">
      <c r="A438" s="59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</row>
    <row r="439" spans="1:20" ht="12.75" customHeight="1">
      <c r="A439" s="59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</row>
    <row r="440" spans="1:20" ht="12.75" customHeight="1">
      <c r="A440" s="59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</row>
    <row r="441" spans="1:20" ht="12.75" customHeight="1">
      <c r="A441" s="59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</row>
    <row r="442" spans="1:20" ht="12.75" customHeight="1">
      <c r="A442" s="59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</row>
    <row r="443" spans="1:20" ht="12.75" customHeight="1">
      <c r="A443" s="59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</row>
    <row r="444" spans="1:20" ht="12.75" customHeight="1">
      <c r="A444" s="59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</row>
    <row r="445" spans="1:20" ht="12.75" customHeight="1">
      <c r="A445" s="59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</row>
    <row r="446" spans="1:20" ht="12.75" customHeight="1">
      <c r="A446" s="59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</row>
    <row r="447" spans="1:20" ht="12.75" customHeight="1">
      <c r="A447" s="59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</row>
    <row r="448" spans="1:20" ht="12.75" customHeight="1">
      <c r="A448" s="59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</row>
    <row r="449" spans="1:20" ht="12.75" customHeight="1">
      <c r="A449" s="59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</row>
    <row r="450" spans="1:20" ht="12.75" customHeight="1">
      <c r="A450" s="59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</row>
    <row r="451" spans="1:20" ht="12.75" customHeight="1">
      <c r="A451" s="59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</row>
    <row r="452" spans="1:20" ht="12.75" customHeight="1">
      <c r="A452" s="59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</row>
    <row r="453" spans="1:20" ht="12.75" customHeight="1">
      <c r="A453" s="59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</row>
    <row r="454" spans="1:20" ht="12.75" customHeight="1">
      <c r="A454" s="59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</row>
    <row r="455" spans="1:20" ht="12.75" customHeight="1">
      <c r="A455" s="59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</row>
    <row r="456" spans="1:20" ht="12.75" customHeight="1">
      <c r="A456" s="59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</row>
    <row r="457" spans="1:20" ht="12.75" customHeight="1">
      <c r="A457" s="59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</row>
    <row r="458" spans="1:20" ht="12.75" customHeight="1">
      <c r="A458" s="59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</row>
    <row r="459" spans="1:20" ht="12.75" customHeight="1">
      <c r="A459" s="59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</row>
    <row r="460" spans="1:20" ht="12.75" customHeight="1">
      <c r="A460" s="59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</row>
    <row r="461" spans="1:20" ht="12.75" customHeight="1">
      <c r="A461" s="59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</row>
    <row r="462" spans="1:20" ht="12.75" customHeight="1">
      <c r="A462" s="59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</row>
    <row r="463" spans="1:20" ht="12.75" customHeight="1">
      <c r="A463" s="59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</row>
    <row r="464" spans="1:20" ht="12.75" customHeight="1">
      <c r="A464" s="59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</row>
    <row r="465" spans="1:20" ht="12.75" customHeight="1">
      <c r="A465" s="59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</row>
    <row r="466" spans="1:20" ht="12.75" customHeight="1">
      <c r="A466" s="59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</row>
    <row r="467" spans="1:20" ht="12.75" customHeight="1">
      <c r="A467" s="59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</row>
    <row r="468" spans="1:20" ht="12.75" customHeight="1">
      <c r="A468" s="59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</row>
    <row r="469" spans="1:20" ht="12.75" customHeight="1">
      <c r="A469" s="59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</row>
    <row r="470" spans="1:20" ht="12.75" customHeight="1">
      <c r="A470" s="59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</row>
    <row r="471" spans="1:20" ht="12.75" customHeight="1">
      <c r="A471" s="59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</row>
    <row r="472" spans="1:20" ht="12.75" customHeight="1">
      <c r="A472" s="59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</row>
    <row r="473" spans="1:20" ht="12.75" customHeight="1">
      <c r="A473" s="59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</row>
    <row r="474" spans="1:20" ht="12.75" customHeight="1">
      <c r="A474" s="59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</row>
    <row r="475" spans="1:20" ht="12.75" customHeight="1">
      <c r="A475" s="59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</row>
    <row r="476" spans="1:20" ht="12.75" customHeight="1">
      <c r="A476" s="59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</row>
    <row r="477" spans="1:20" ht="12.75" customHeight="1">
      <c r="A477" s="59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</row>
    <row r="478" spans="1:20" ht="12.75" customHeight="1">
      <c r="A478" s="59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</row>
    <row r="479" spans="1:20" ht="12.75" customHeight="1">
      <c r="A479" s="59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</row>
    <row r="480" spans="1:20" ht="12.75" customHeight="1">
      <c r="A480" s="59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</row>
    <row r="481" spans="1:20" ht="12.75" customHeight="1">
      <c r="A481" s="59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</row>
    <row r="482" spans="1:20" ht="12.75" customHeight="1">
      <c r="A482" s="59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</row>
    <row r="483" spans="1:20" ht="12.75" customHeight="1">
      <c r="A483" s="59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</row>
    <row r="484" spans="1:20" ht="12.75" customHeight="1">
      <c r="A484" s="59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</row>
    <row r="485" spans="1:20" ht="12.75" customHeight="1">
      <c r="A485" s="59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</row>
    <row r="486" spans="1:20" ht="12.75" customHeight="1">
      <c r="A486" s="59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</row>
    <row r="487" spans="1:20" ht="12.75" customHeight="1">
      <c r="A487" s="59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</row>
    <row r="488" spans="1:20" ht="12.75" customHeight="1">
      <c r="A488" s="59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</row>
    <row r="489" spans="1:20" ht="12.75" customHeight="1">
      <c r="A489" s="59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</row>
    <row r="490" spans="1:20" ht="12.75" customHeight="1">
      <c r="A490" s="59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</row>
    <row r="491" spans="1:20" ht="12.75" customHeight="1">
      <c r="A491" s="59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</row>
    <row r="492" spans="1:20" ht="12.75" customHeight="1">
      <c r="A492" s="59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</row>
    <row r="493" spans="1:20" ht="12.75" customHeight="1">
      <c r="A493" s="59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</row>
    <row r="494" spans="1:20" ht="12.75" customHeight="1">
      <c r="A494" s="59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</row>
    <row r="495" spans="1:20" ht="12.75" customHeight="1">
      <c r="A495" s="59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</row>
    <row r="496" spans="1:20" ht="12.75" customHeight="1">
      <c r="A496" s="59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</row>
    <row r="497" spans="1:20" ht="12.75" customHeight="1">
      <c r="A497" s="59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</row>
    <row r="498" spans="1:20" ht="12.75" customHeight="1">
      <c r="A498" s="59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</row>
    <row r="499" spans="1:20" ht="12.75" customHeight="1">
      <c r="A499" s="59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</row>
    <row r="500" spans="1:20" ht="12.75" customHeight="1">
      <c r="A500" s="59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</row>
    <row r="501" spans="1:20" ht="12.75" customHeight="1">
      <c r="A501" s="59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</row>
    <row r="502" spans="1:20" ht="12.75" customHeight="1">
      <c r="A502" s="59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</row>
    <row r="503" spans="1:20" ht="12.75" customHeight="1">
      <c r="A503" s="59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</row>
    <row r="504" spans="1:20" ht="12.75" customHeight="1">
      <c r="A504" s="59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</row>
    <row r="505" spans="1:20" ht="12.75" customHeight="1">
      <c r="A505" s="59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</row>
    <row r="506" spans="1:20" ht="12.75" customHeight="1">
      <c r="A506" s="59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</row>
    <row r="507" spans="1:20" ht="12.75" customHeight="1">
      <c r="A507" s="59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</row>
    <row r="508" spans="1:20" ht="12.75" customHeight="1">
      <c r="A508" s="59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</row>
    <row r="509" spans="1:20" ht="12.75" customHeight="1">
      <c r="A509" s="59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</row>
    <row r="510" spans="1:20" ht="12.75" customHeight="1">
      <c r="A510" s="59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</row>
    <row r="511" spans="1:20" ht="12.75" customHeight="1">
      <c r="A511" s="59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</row>
    <row r="512" spans="1:20" ht="12.75" customHeight="1">
      <c r="A512" s="59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</row>
    <row r="513" spans="1:20" ht="12.75" customHeight="1">
      <c r="A513" s="59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</row>
    <row r="514" spans="1:20" ht="12.75" customHeight="1">
      <c r="A514" s="59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</row>
    <row r="515" spans="1:20" ht="12.75" customHeight="1">
      <c r="A515" s="59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</row>
    <row r="516" spans="1:20" ht="12.75" customHeight="1">
      <c r="A516" s="59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</row>
    <row r="517" spans="1:20" ht="12.75" customHeight="1">
      <c r="A517" s="59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</row>
    <row r="518" spans="1:20" ht="12.75" customHeight="1">
      <c r="A518" s="59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</row>
    <row r="519" spans="1:20" ht="12.75" customHeight="1">
      <c r="A519" s="59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</row>
    <row r="520" spans="1:20" ht="12.75" customHeight="1">
      <c r="A520" s="59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</row>
    <row r="521" spans="1:20" ht="12.75" customHeight="1">
      <c r="A521" s="59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</row>
    <row r="522" spans="1:20" ht="12.75" customHeight="1">
      <c r="A522" s="59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</row>
    <row r="523" spans="1:20" ht="12.75" customHeight="1">
      <c r="A523" s="59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</row>
    <row r="524" spans="1:20" ht="12.75" customHeight="1">
      <c r="A524" s="59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</row>
    <row r="525" spans="1:20" ht="12.75" customHeight="1">
      <c r="A525" s="59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</row>
    <row r="526" spans="1:20" ht="12.75" customHeight="1">
      <c r="A526" s="59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</row>
    <row r="527" spans="1:20" ht="12.75" customHeight="1">
      <c r="A527" s="59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</row>
    <row r="528" spans="1:20" ht="12.75" customHeight="1">
      <c r="A528" s="59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</row>
    <row r="529" spans="1:20" ht="12.75" customHeight="1">
      <c r="A529" s="59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</row>
    <row r="530" spans="1:20" ht="12.75" customHeight="1">
      <c r="A530" s="59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</row>
    <row r="531" spans="1:20" ht="12.75" customHeight="1">
      <c r="A531" s="59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</row>
    <row r="532" spans="1:20" ht="12.75" customHeight="1">
      <c r="A532" s="59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</row>
    <row r="533" spans="1:20" ht="12.75" customHeight="1">
      <c r="A533" s="59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</row>
    <row r="534" spans="1:20" ht="12.75" customHeight="1">
      <c r="A534" s="59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</row>
    <row r="535" spans="1:20" ht="12.75" customHeight="1">
      <c r="A535" s="59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</row>
    <row r="536" spans="1:20" ht="12.75" customHeight="1">
      <c r="A536" s="59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</row>
    <row r="537" spans="1:20" ht="12.75" customHeight="1">
      <c r="A537" s="59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</row>
    <row r="538" spans="1:20" ht="12.75" customHeight="1">
      <c r="A538" s="59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</row>
    <row r="539" spans="1:20" ht="12.75" customHeight="1">
      <c r="A539" s="59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</row>
    <row r="540" spans="1:20" ht="12.75" customHeight="1">
      <c r="A540" s="59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</row>
    <row r="541" spans="1:20" ht="12.75" customHeight="1">
      <c r="A541" s="59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</row>
    <row r="542" spans="1:20" ht="12.75" customHeight="1">
      <c r="A542" s="59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</row>
    <row r="543" spans="1:20" ht="12.75" customHeight="1">
      <c r="A543" s="59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</row>
    <row r="544" spans="1:20" ht="12.75" customHeight="1">
      <c r="A544" s="59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</row>
    <row r="545" spans="1:20" ht="12.75" customHeight="1">
      <c r="A545" s="59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</row>
    <row r="546" spans="1:20" ht="12.75" customHeight="1">
      <c r="A546" s="59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</row>
    <row r="547" spans="1:20" ht="12.75" customHeight="1">
      <c r="A547" s="59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</row>
    <row r="548" spans="1:20" ht="12.75" customHeight="1">
      <c r="A548" s="59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</row>
    <row r="549" spans="1:20" ht="12.75" customHeight="1">
      <c r="A549" s="59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</row>
    <row r="550" spans="1:20" ht="12.75" customHeight="1">
      <c r="A550" s="59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</row>
    <row r="551" spans="1:20" ht="12.75" customHeight="1">
      <c r="A551" s="59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</row>
    <row r="552" spans="1:20" ht="12.75" customHeight="1">
      <c r="A552" s="59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</row>
    <row r="553" spans="1:20" ht="12.75" customHeight="1">
      <c r="A553" s="59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</row>
    <row r="554" spans="1:20" ht="12.75" customHeight="1">
      <c r="A554" s="59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</row>
    <row r="555" spans="1:20" ht="12.75" customHeight="1">
      <c r="A555" s="59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</row>
    <row r="556" spans="1:20" ht="12.75" customHeight="1">
      <c r="A556" s="59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</row>
    <row r="557" spans="1:20" ht="12.75" customHeight="1">
      <c r="A557" s="59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</row>
    <row r="558" spans="1:20" ht="12.75" customHeight="1">
      <c r="A558" s="59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</row>
    <row r="559" spans="1:20" ht="12.75" customHeight="1">
      <c r="A559" s="59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</row>
    <row r="560" spans="1:20" ht="12.75" customHeight="1">
      <c r="A560" s="59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</row>
    <row r="561" spans="1:20" ht="12.75" customHeight="1">
      <c r="A561" s="59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</row>
    <row r="562" spans="1:20" ht="12.75" customHeight="1">
      <c r="A562" s="59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</row>
    <row r="563" spans="1:20" ht="12.75" customHeight="1">
      <c r="A563" s="59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</row>
    <row r="564" spans="1:20" ht="12.75" customHeight="1">
      <c r="A564" s="59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</row>
    <row r="565" spans="1:20" ht="12.75" customHeight="1">
      <c r="A565" s="59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</row>
    <row r="566" spans="1:20" ht="12.75" customHeight="1">
      <c r="A566" s="59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</row>
    <row r="567" spans="1:20" ht="12.75" customHeight="1">
      <c r="A567" s="59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</row>
    <row r="568" spans="1:20" ht="12.75" customHeight="1">
      <c r="A568" s="59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</row>
    <row r="569" spans="1:20" ht="12.75" customHeight="1">
      <c r="A569" s="59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</row>
    <row r="570" spans="1:20" ht="12.75" customHeight="1">
      <c r="A570" s="59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</row>
    <row r="571" spans="1:20" ht="12.75" customHeight="1">
      <c r="A571" s="59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</row>
    <row r="572" spans="1:20" ht="12.75" customHeight="1">
      <c r="A572" s="59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</row>
    <row r="573" spans="1:20" ht="12.75" customHeight="1">
      <c r="A573" s="59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</row>
    <row r="574" spans="1:20" ht="12.75" customHeight="1">
      <c r="A574" s="59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</row>
    <row r="575" spans="1:20" ht="12.75" customHeight="1">
      <c r="A575" s="59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</row>
    <row r="576" spans="1:20" ht="12.75" customHeight="1">
      <c r="A576" s="59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</row>
    <row r="577" spans="1:20" ht="12.75" customHeight="1">
      <c r="A577" s="59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</row>
    <row r="578" spans="1:20" ht="12.75" customHeight="1">
      <c r="A578" s="59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</row>
    <row r="579" spans="1:20" ht="12.75" customHeight="1">
      <c r="A579" s="59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</row>
    <row r="580" spans="1:20" ht="12.75" customHeight="1">
      <c r="A580" s="59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</row>
    <row r="581" spans="1:20" ht="12.75" customHeight="1">
      <c r="A581" s="59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</row>
    <row r="582" spans="1:20" ht="12.75" customHeight="1">
      <c r="A582" s="59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</row>
    <row r="583" spans="1:20" ht="12.75" customHeight="1">
      <c r="A583" s="59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</row>
    <row r="584" spans="1:20" ht="12.75" customHeight="1">
      <c r="A584" s="59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</row>
    <row r="585" spans="1:20" ht="12.75" customHeight="1">
      <c r="A585" s="59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</row>
    <row r="586" spans="1:20" ht="12.75" customHeight="1">
      <c r="A586" s="59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</row>
    <row r="587" spans="1:20" ht="12.75" customHeight="1">
      <c r="A587" s="59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</row>
    <row r="588" spans="1:20" ht="12.75" customHeight="1">
      <c r="A588" s="59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</row>
    <row r="589" spans="1:20" ht="12.75" customHeight="1">
      <c r="A589" s="59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</row>
    <row r="590" spans="1:20" ht="12.75" customHeight="1">
      <c r="A590" s="59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</row>
    <row r="591" spans="1:20" ht="12.75" customHeight="1">
      <c r="A591" s="59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</row>
    <row r="592" spans="1:20" ht="12.75" customHeight="1">
      <c r="A592" s="59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</row>
    <row r="593" spans="1:20" ht="12.75" customHeight="1">
      <c r="A593" s="59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</row>
    <row r="594" spans="1:20" ht="12.75" customHeight="1">
      <c r="A594" s="59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</row>
    <row r="595" spans="1:20" ht="12.75" customHeight="1">
      <c r="A595" s="59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</row>
    <row r="596" spans="1:20" ht="12.75" customHeight="1">
      <c r="A596" s="59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</row>
    <row r="597" spans="1:20" ht="12.75" customHeight="1">
      <c r="A597" s="59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</row>
    <row r="598" spans="1:20" ht="12.75" customHeight="1">
      <c r="A598" s="59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</row>
    <row r="599" spans="1:20" ht="12.75" customHeight="1">
      <c r="A599" s="59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</row>
    <row r="600" spans="1:20" ht="12.75" customHeight="1">
      <c r="A600" s="59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</row>
    <row r="601" spans="1:20" ht="12.75" customHeight="1">
      <c r="A601" s="59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</row>
    <row r="602" spans="1:20" ht="12.75" customHeight="1">
      <c r="A602" s="59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</row>
    <row r="603" spans="1:20" ht="12.75" customHeight="1">
      <c r="A603" s="59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</row>
    <row r="604" spans="1:20" ht="12.75" customHeight="1">
      <c r="A604" s="59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</row>
    <row r="605" spans="1:20" ht="12.75" customHeight="1">
      <c r="A605" s="59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</row>
    <row r="606" spans="1:20" ht="12.75" customHeight="1">
      <c r="A606" s="59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</row>
    <row r="607" spans="1:20" ht="12.75" customHeight="1">
      <c r="A607" s="59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</row>
    <row r="608" spans="1:20" ht="12.75" customHeight="1">
      <c r="A608" s="59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</row>
    <row r="609" spans="1:20" ht="12.75" customHeight="1">
      <c r="A609" s="59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</row>
    <row r="610" spans="1:20" ht="12.75" customHeight="1">
      <c r="A610" s="59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</row>
    <row r="611" spans="1:20" ht="12.75" customHeight="1">
      <c r="A611" s="59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</row>
    <row r="612" spans="1:20" ht="12.75" customHeight="1">
      <c r="A612" s="59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</row>
    <row r="613" spans="1:20" ht="12.75" customHeight="1">
      <c r="A613" s="59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</row>
    <row r="614" spans="1:20" ht="12.75" customHeight="1">
      <c r="A614" s="59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</row>
    <row r="615" spans="1:20" ht="12.75" customHeight="1">
      <c r="A615" s="59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</row>
    <row r="616" spans="1:20" ht="12.75" customHeight="1">
      <c r="A616" s="59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</row>
    <row r="617" spans="1:20" ht="12.75" customHeight="1">
      <c r="A617" s="59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</row>
    <row r="618" spans="1:20" ht="12.75" customHeight="1">
      <c r="A618" s="59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</row>
    <row r="619" spans="1:20" ht="12.75" customHeight="1">
      <c r="A619" s="59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</row>
    <row r="620" spans="1:20" ht="12.75" customHeight="1">
      <c r="A620" s="59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</row>
    <row r="621" spans="1:20" ht="12.75" customHeight="1">
      <c r="A621" s="59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</row>
    <row r="622" spans="1:20" ht="12.75" customHeight="1">
      <c r="A622" s="59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</row>
    <row r="623" spans="1:20" ht="12.75" customHeight="1">
      <c r="A623" s="59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</row>
    <row r="624" spans="1:20" ht="12.75" customHeight="1">
      <c r="A624" s="59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</row>
    <row r="625" spans="1:20" ht="12.75" customHeight="1">
      <c r="A625" s="59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</row>
    <row r="626" spans="1:20" ht="12.75" customHeight="1">
      <c r="A626" s="59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</row>
    <row r="627" spans="1:20" ht="12.75" customHeight="1">
      <c r="A627" s="59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</row>
    <row r="628" spans="1:20" ht="12.75" customHeight="1">
      <c r="A628" s="59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</row>
    <row r="629" spans="1:20" ht="12.75" customHeight="1">
      <c r="A629" s="59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</row>
    <row r="630" spans="1:20" ht="12.75" customHeight="1">
      <c r="A630" s="59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</row>
    <row r="631" spans="1:20" ht="12.75" customHeight="1">
      <c r="A631" s="59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</row>
    <row r="632" spans="1:20" ht="12.75" customHeight="1">
      <c r="A632" s="59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</row>
    <row r="633" spans="1:20" ht="12.75" customHeight="1">
      <c r="A633" s="59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</row>
    <row r="634" spans="1:20" ht="12.75" customHeight="1">
      <c r="A634" s="59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</row>
    <row r="635" spans="1:20" ht="12.75" customHeight="1">
      <c r="A635" s="59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</row>
    <row r="636" spans="1:20" ht="12.75" customHeight="1">
      <c r="A636" s="59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</row>
    <row r="637" spans="1:20" ht="12.75" customHeight="1">
      <c r="A637" s="59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</row>
    <row r="638" spans="1:20" ht="12.75" customHeight="1">
      <c r="A638" s="59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</row>
    <row r="639" spans="1:20" ht="12.75" customHeight="1">
      <c r="A639" s="59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</row>
    <row r="640" spans="1:20" ht="12.75" customHeight="1">
      <c r="A640" s="59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</row>
    <row r="641" spans="1:20" ht="12.75" customHeight="1">
      <c r="A641" s="59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</row>
    <row r="642" spans="1:20" ht="12.75" customHeight="1">
      <c r="A642" s="59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</row>
    <row r="643" spans="1:20" ht="12.75" customHeight="1">
      <c r="A643" s="59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</row>
    <row r="644" spans="1:20" ht="12.75" customHeight="1">
      <c r="A644" s="59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</row>
    <row r="645" spans="1:20" ht="12.75" customHeight="1">
      <c r="A645" s="59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</row>
    <row r="646" spans="1:20" ht="12.75" customHeight="1">
      <c r="A646" s="59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</row>
    <row r="647" spans="1:20" ht="12.75" customHeight="1">
      <c r="A647" s="59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</row>
    <row r="648" spans="1:20" ht="12.75" customHeight="1">
      <c r="A648" s="59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</row>
    <row r="649" spans="1:20" ht="12.75" customHeight="1">
      <c r="A649" s="59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</row>
    <row r="650" spans="1:20" ht="12.75" customHeight="1">
      <c r="A650" s="59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</row>
    <row r="651" spans="1:20" ht="12.75" customHeight="1">
      <c r="A651" s="59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</row>
    <row r="652" spans="1:20" ht="12.75" customHeight="1">
      <c r="A652" s="59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</row>
    <row r="653" spans="1:20" ht="12.75" customHeight="1">
      <c r="A653" s="59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</row>
    <row r="654" spans="1:20" ht="12.75" customHeight="1">
      <c r="A654" s="59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</row>
    <row r="655" spans="1:20" ht="12.75" customHeight="1">
      <c r="A655" s="59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</row>
    <row r="656" spans="1:20" ht="12.75" customHeight="1">
      <c r="A656" s="59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</row>
    <row r="657" spans="1:20" ht="12.75" customHeight="1">
      <c r="A657" s="59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</row>
    <row r="658" spans="1:20" ht="12.75" customHeight="1">
      <c r="A658" s="59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</row>
    <row r="659" spans="1:20" ht="12.75" customHeight="1">
      <c r="A659" s="59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</row>
    <row r="660" spans="1:20" ht="12.75" customHeight="1">
      <c r="A660" s="59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</row>
    <row r="661" spans="1:20" ht="12.75" customHeight="1">
      <c r="A661" s="59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</row>
    <row r="662" spans="1:20" ht="12.75" customHeight="1">
      <c r="A662" s="59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</row>
    <row r="663" spans="1:20" ht="12.75" customHeight="1">
      <c r="A663" s="59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</row>
    <row r="664" spans="1:20" ht="12.75" customHeight="1">
      <c r="A664" s="59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</row>
    <row r="665" spans="1:20" ht="12.75" customHeight="1">
      <c r="A665" s="59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</row>
    <row r="666" spans="1:20" ht="12.75" customHeight="1">
      <c r="A666" s="59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</row>
    <row r="667" spans="1:20" ht="12.75" customHeight="1">
      <c r="A667" s="59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</row>
    <row r="668" spans="1:20" ht="12.75" customHeight="1">
      <c r="A668" s="59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</row>
    <row r="669" spans="1:20" ht="12.75" customHeight="1">
      <c r="A669" s="59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</row>
    <row r="670" spans="1:20" ht="12.75" customHeight="1">
      <c r="A670" s="59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</row>
    <row r="671" spans="1:20" ht="12.75" customHeight="1">
      <c r="A671" s="59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</row>
    <row r="672" spans="1:20" ht="12.75" customHeight="1">
      <c r="A672" s="59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</row>
    <row r="673" spans="1:20" ht="12.75" customHeight="1">
      <c r="A673" s="59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</row>
    <row r="674" spans="1:20" ht="12.75" customHeight="1">
      <c r="A674" s="59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</row>
    <row r="675" spans="1:20" ht="12.75" customHeight="1">
      <c r="A675" s="59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</row>
    <row r="676" spans="1:20" ht="12.75" customHeight="1">
      <c r="A676" s="59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</row>
    <row r="677" spans="1:20" ht="12.75" customHeight="1">
      <c r="A677" s="59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</row>
    <row r="678" spans="1:20" ht="12.75" customHeight="1">
      <c r="A678" s="59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</row>
    <row r="679" spans="1:20" ht="12.75" customHeight="1">
      <c r="A679" s="59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</row>
    <row r="680" spans="1:20" ht="12.75" customHeight="1">
      <c r="A680" s="59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</row>
    <row r="681" spans="1:20" ht="12.75" customHeight="1">
      <c r="A681" s="59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</row>
    <row r="682" spans="1:20" ht="12.75" customHeight="1">
      <c r="A682" s="59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</row>
    <row r="683" spans="1:20" ht="12.75" customHeight="1">
      <c r="A683" s="59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</row>
    <row r="684" spans="1:20" ht="12.75" customHeight="1">
      <c r="A684" s="59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</row>
    <row r="685" spans="1:20" ht="12.75" customHeight="1">
      <c r="A685" s="59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</row>
    <row r="686" spans="1:20" ht="12.75" customHeight="1">
      <c r="A686" s="59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</row>
    <row r="687" spans="1:20" ht="12.75" customHeight="1">
      <c r="A687" s="59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</row>
    <row r="688" spans="1:20" ht="12.75" customHeight="1">
      <c r="A688" s="59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</row>
    <row r="689" spans="1:20" ht="12.75" customHeight="1">
      <c r="A689" s="59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</row>
    <row r="690" spans="1:20" ht="12.75" customHeight="1">
      <c r="A690" s="59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</row>
    <row r="691" spans="1:20" ht="12.75" customHeight="1">
      <c r="A691" s="59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</row>
    <row r="692" spans="1:20" ht="12.75" customHeight="1">
      <c r="A692" s="59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</row>
    <row r="693" spans="1:20" ht="12.75" customHeight="1">
      <c r="A693" s="59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</row>
    <row r="694" spans="1:20" ht="12.75" customHeight="1">
      <c r="A694" s="59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</row>
    <row r="695" spans="1:20" ht="12.75" customHeight="1">
      <c r="A695" s="59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</row>
    <row r="696" spans="1:20" ht="12.75" customHeight="1">
      <c r="A696" s="59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</row>
    <row r="697" spans="1:20" ht="12.75" customHeight="1">
      <c r="A697" s="59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</row>
    <row r="698" spans="1:20" ht="12.75" customHeight="1">
      <c r="A698" s="59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</row>
    <row r="699" spans="1:20" ht="12.75" customHeight="1">
      <c r="A699" s="59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</row>
    <row r="700" spans="1:20" ht="12.75" customHeight="1">
      <c r="A700" s="59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</row>
    <row r="701" spans="1:20" ht="12.75" customHeight="1">
      <c r="A701" s="59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</row>
    <row r="702" spans="1:20" ht="12.75" customHeight="1">
      <c r="A702" s="59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</row>
    <row r="703" spans="1:20" ht="12.75" customHeight="1">
      <c r="A703" s="59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</row>
    <row r="704" spans="1:20" ht="12.75" customHeight="1">
      <c r="A704" s="59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</row>
    <row r="705" spans="1:20" ht="12.75" customHeight="1">
      <c r="A705" s="59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</row>
    <row r="706" spans="1:20" ht="12.75" customHeight="1">
      <c r="A706" s="59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</row>
    <row r="707" spans="1:20" ht="12.75" customHeight="1">
      <c r="A707" s="59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</row>
    <row r="708" spans="1:20" ht="12.75" customHeight="1">
      <c r="A708" s="59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</row>
    <row r="709" spans="1:20" ht="12.75" customHeight="1">
      <c r="A709" s="59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</row>
    <row r="710" spans="1:20" ht="12.75" customHeight="1">
      <c r="A710" s="59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</row>
    <row r="711" spans="1:20" ht="12.75" customHeight="1">
      <c r="A711" s="59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</row>
    <row r="712" spans="1:20" ht="12.75" customHeight="1">
      <c r="A712" s="59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</row>
    <row r="713" spans="1:20" ht="12.75" customHeight="1">
      <c r="A713" s="59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</row>
    <row r="714" spans="1:20" ht="12.75" customHeight="1">
      <c r="A714" s="59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</row>
    <row r="715" spans="1:20" ht="12.75" customHeight="1">
      <c r="A715" s="59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</row>
    <row r="716" spans="1:20" ht="12.75" customHeight="1">
      <c r="A716" s="59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</row>
    <row r="717" spans="1:20" ht="12.75" customHeight="1">
      <c r="A717" s="59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</row>
    <row r="718" spans="1:20" ht="12.75" customHeight="1">
      <c r="A718" s="59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</row>
    <row r="719" spans="1:20" ht="12.75" customHeight="1">
      <c r="A719" s="59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</row>
    <row r="720" spans="1:20" ht="12.75" customHeight="1">
      <c r="A720" s="59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</row>
    <row r="721" spans="1:20" ht="12.75" customHeight="1">
      <c r="A721" s="59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</row>
    <row r="722" spans="1:20" ht="12.75" customHeight="1">
      <c r="A722" s="59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</row>
    <row r="723" spans="1:20" ht="12.75" customHeight="1">
      <c r="A723" s="59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</row>
    <row r="724" spans="1:20" ht="12.75" customHeight="1">
      <c r="A724" s="59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</row>
    <row r="725" spans="1:20" ht="12.75" customHeight="1">
      <c r="A725" s="59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</row>
    <row r="726" spans="1:20" ht="12.75" customHeight="1">
      <c r="A726" s="59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</row>
    <row r="727" spans="1:20" ht="12.75" customHeight="1">
      <c r="A727" s="59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</row>
    <row r="728" spans="1:20" ht="12.75" customHeight="1">
      <c r="A728" s="59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</row>
    <row r="729" spans="1:20" ht="12.75" customHeight="1">
      <c r="A729" s="59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</row>
    <row r="730" spans="1:20" ht="12.75" customHeight="1">
      <c r="A730" s="59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</row>
    <row r="731" spans="1:20" ht="12.75" customHeight="1">
      <c r="A731" s="59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</row>
    <row r="732" spans="1:20" ht="12.75" customHeight="1">
      <c r="A732" s="59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</row>
    <row r="733" spans="1:20" ht="12.75" customHeight="1">
      <c r="A733" s="59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</row>
    <row r="734" spans="1:20" ht="12.75" customHeight="1">
      <c r="A734" s="59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</row>
    <row r="735" spans="1:20" ht="12.75" customHeight="1">
      <c r="A735" s="59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</row>
    <row r="736" spans="1:20" ht="12.75" customHeight="1">
      <c r="A736" s="59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</row>
    <row r="737" spans="1:20" ht="12.75" customHeight="1">
      <c r="A737" s="59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</row>
    <row r="738" spans="1:20" ht="12.75" customHeight="1">
      <c r="A738" s="59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</row>
    <row r="739" spans="1:20" ht="12.75" customHeight="1">
      <c r="A739" s="59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</row>
    <row r="740" spans="1:20" ht="12.75" customHeight="1">
      <c r="A740" s="59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</row>
    <row r="741" spans="1:20" ht="12.75" customHeight="1">
      <c r="A741" s="59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</row>
    <row r="742" spans="1:20" ht="12.75" customHeight="1">
      <c r="A742" s="59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</row>
    <row r="743" spans="1:20" ht="12.75" customHeight="1">
      <c r="A743" s="59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</row>
    <row r="744" spans="1:20" ht="12.75" customHeight="1">
      <c r="A744" s="59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</row>
    <row r="745" spans="1:20" ht="12.75" customHeight="1">
      <c r="A745" s="59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</row>
    <row r="746" spans="1:20" ht="12.75" customHeight="1">
      <c r="A746" s="59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</row>
    <row r="747" spans="1:20" ht="12.75" customHeight="1">
      <c r="A747" s="59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</row>
    <row r="748" spans="1:20" ht="12.75" customHeight="1">
      <c r="A748" s="59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</row>
    <row r="749" spans="1:20" ht="12.75" customHeight="1">
      <c r="A749" s="59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</row>
    <row r="750" spans="1:20" ht="12.75" customHeight="1">
      <c r="A750" s="59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</row>
    <row r="751" spans="1:20" ht="12.75" customHeight="1">
      <c r="A751" s="59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</row>
    <row r="752" spans="1:20" ht="12.75" customHeight="1">
      <c r="A752" s="59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</row>
    <row r="753" spans="1:20" ht="12.75" customHeight="1">
      <c r="A753" s="59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</row>
    <row r="754" spans="1:20" ht="12.75" customHeight="1">
      <c r="A754" s="59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</row>
    <row r="755" spans="1:20" ht="12.75" customHeight="1">
      <c r="A755" s="59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</row>
    <row r="756" spans="1:20" ht="12.75" customHeight="1">
      <c r="A756" s="59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</row>
    <row r="757" spans="1:20" ht="12.75" customHeight="1">
      <c r="A757" s="59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</row>
    <row r="758" spans="1:20" ht="12.75" customHeight="1">
      <c r="A758" s="59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</row>
    <row r="759" spans="1:20" ht="12.75" customHeight="1">
      <c r="A759" s="59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</row>
    <row r="760" spans="1:20" ht="12.75" customHeight="1">
      <c r="A760" s="59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</row>
    <row r="761" spans="1:20" ht="12.75" customHeight="1">
      <c r="A761" s="59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</row>
    <row r="762" spans="1:20" ht="12.75" customHeight="1">
      <c r="A762" s="59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</row>
    <row r="763" spans="1:20" ht="12.75" customHeight="1">
      <c r="A763" s="59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</row>
    <row r="764" spans="1:20" ht="12.75" customHeight="1">
      <c r="A764" s="59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</row>
    <row r="765" spans="1:20" ht="12.75" customHeight="1">
      <c r="A765" s="59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</row>
    <row r="766" spans="1:20" ht="12.75" customHeight="1">
      <c r="A766" s="59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</row>
    <row r="767" spans="1:20" ht="12.75" customHeight="1">
      <c r="A767" s="59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</row>
    <row r="768" spans="1:20" ht="12.75" customHeight="1">
      <c r="A768" s="59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</row>
    <row r="769" spans="1:20" ht="12.75" customHeight="1">
      <c r="A769" s="59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</row>
    <row r="770" spans="1:20" ht="12.75" customHeight="1">
      <c r="A770" s="59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</row>
    <row r="771" spans="1:20" ht="12.75" customHeight="1">
      <c r="A771" s="59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</row>
    <row r="772" spans="1:20" ht="12.75" customHeight="1">
      <c r="A772" s="59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</row>
    <row r="773" spans="1:20" ht="12.75" customHeight="1">
      <c r="A773" s="59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</row>
    <row r="774" spans="1:20" ht="12.75" customHeight="1">
      <c r="A774" s="59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</row>
    <row r="775" spans="1:20" ht="12.75" customHeight="1">
      <c r="A775" s="59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</row>
    <row r="776" spans="1:20" ht="12.75" customHeight="1">
      <c r="A776" s="59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</row>
    <row r="777" spans="1:20" ht="12.75" customHeight="1">
      <c r="A777" s="59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</row>
    <row r="778" spans="1:20" ht="12.75" customHeight="1">
      <c r="A778" s="59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</row>
    <row r="779" spans="1:20" ht="12.75" customHeight="1">
      <c r="A779" s="59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</row>
    <row r="780" spans="1:20" ht="12.75" customHeight="1">
      <c r="A780" s="59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</row>
    <row r="781" spans="1:20" ht="12.75" customHeight="1">
      <c r="A781" s="59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</row>
    <row r="782" spans="1:20" ht="12.75" customHeight="1">
      <c r="A782" s="59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</row>
    <row r="783" spans="1:20" ht="12.75" customHeight="1">
      <c r="A783" s="59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</row>
    <row r="784" spans="1:20" ht="12.75" customHeight="1">
      <c r="A784" s="59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</row>
    <row r="785" spans="1:20" ht="12.75" customHeight="1">
      <c r="A785" s="59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</row>
    <row r="786" spans="1:20" ht="12.75" customHeight="1">
      <c r="A786" s="59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</row>
    <row r="787" spans="1:20" ht="12.75" customHeight="1">
      <c r="A787" s="59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</row>
    <row r="788" spans="1:20" ht="12.75" customHeight="1">
      <c r="A788" s="59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</row>
    <row r="789" spans="1:20" ht="12.75" customHeight="1">
      <c r="A789" s="59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</row>
    <row r="790" spans="1:20" ht="12.75" customHeight="1">
      <c r="A790" s="59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</row>
    <row r="791" spans="1:20" ht="12.75" customHeight="1">
      <c r="A791" s="59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</row>
    <row r="792" spans="1:20" ht="12.75" customHeight="1">
      <c r="A792" s="59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</row>
    <row r="793" spans="1:20" ht="12.75" customHeight="1">
      <c r="A793" s="59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</row>
    <row r="794" spans="1:20" ht="12.75" customHeight="1">
      <c r="A794" s="59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</row>
    <row r="795" spans="1:20" ht="12.75" customHeight="1">
      <c r="A795" s="59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</row>
    <row r="796" spans="1:20" ht="12.75" customHeight="1">
      <c r="A796" s="59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</row>
    <row r="797" spans="1:20" ht="12.75" customHeight="1">
      <c r="A797" s="59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</row>
    <row r="798" spans="1:20" ht="12.75" customHeight="1">
      <c r="A798" s="59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</row>
    <row r="799" spans="1:20" ht="12.75" customHeight="1">
      <c r="A799" s="59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</row>
    <row r="800" spans="1:20" ht="12.75" customHeight="1">
      <c r="A800" s="59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</row>
    <row r="801" spans="1:20" ht="12.75" customHeight="1">
      <c r="A801" s="59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</row>
    <row r="802" spans="1:20" ht="12.75" customHeight="1">
      <c r="A802" s="59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</row>
    <row r="803" spans="1:20" ht="12.75" customHeight="1">
      <c r="A803" s="59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</row>
    <row r="804" spans="1:20" ht="12.75" customHeight="1">
      <c r="A804" s="59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</row>
    <row r="805" spans="1:20" ht="12.75" customHeight="1">
      <c r="A805" s="59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</row>
    <row r="806" spans="1:20" ht="12.75" customHeight="1">
      <c r="A806" s="59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</row>
    <row r="807" spans="1:20" ht="12.75" customHeight="1">
      <c r="A807" s="59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</row>
    <row r="808" spans="1:20" ht="12.75" customHeight="1">
      <c r="A808" s="59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</row>
    <row r="809" spans="1:20" ht="12.75" customHeight="1">
      <c r="A809" s="59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</row>
    <row r="810" spans="1:20" ht="12.75" customHeight="1">
      <c r="A810" s="59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</row>
    <row r="811" spans="1:20" ht="12.75" customHeight="1">
      <c r="A811" s="59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</row>
    <row r="812" spans="1:20" ht="12.75" customHeight="1">
      <c r="A812" s="59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</row>
    <row r="813" spans="1:20" ht="12.75" customHeight="1">
      <c r="A813" s="59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</row>
    <row r="814" spans="1:20" ht="12.75" customHeight="1">
      <c r="A814" s="59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</row>
    <row r="815" spans="1:20" ht="12.75" customHeight="1">
      <c r="A815" s="59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</row>
    <row r="816" spans="1:20" ht="12.75" customHeight="1">
      <c r="A816" s="59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</row>
    <row r="817" spans="1:20" ht="12.75" customHeight="1">
      <c r="A817" s="59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</row>
    <row r="818" spans="1:20" ht="12.75" customHeight="1">
      <c r="A818" s="59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</row>
    <row r="819" spans="1:20" ht="12.75" customHeight="1">
      <c r="A819" s="59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</row>
    <row r="820" spans="1:20" ht="12.75" customHeight="1">
      <c r="A820" s="59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</row>
    <row r="821" spans="1:20" ht="12.75" customHeight="1">
      <c r="A821" s="59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</row>
    <row r="822" spans="1:20" ht="12.75" customHeight="1">
      <c r="A822" s="59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</row>
    <row r="823" spans="1:20" ht="12.75" customHeight="1">
      <c r="A823" s="59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</row>
    <row r="824" spans="1:20" ht="12.75" customHeight="1">
      <c r="A824" s="59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</row>
    <row r="825" spans="1:20" ht="12.75" customHeight="1">
      <c r="A825" s="59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</row>
    <row r="826" spans="1:20" ht="12.75" customHeight="1">
      <c r="A826" s="59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</row>
    <row r="827" spans="1:20" ht="12.75" customHeight="1">
      <c r="A827" s="59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</row>
    <row r="828" spans="1:20" ht="12.75" customHeight="1">
      <c r="A828" s="59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</row>
    <row r="829" spans="1:20" ht="12.75" customHeight="1">
      <c r="A829" s="59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</row>
    <row r="830" spans="1:20" ht="12.75" customHeight="1">
      <c r="A830" s="59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</row>
    <row r="831" spans="1:20" ht="12.75" customHeight="1">
      <c r="A831" s="59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</row>
    <row r="832" spans="1:20" ht="12.75" customHeight="1">
      <c r="A832" s="59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</row>
    <row r="833" spans="1:20" ht="12.75" customHeight="1">
      <c r="A833" s="59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</row>
    <row r="834" spans="1:20" ht="12.75" customHeight="1">
      <c r="A834" s="59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</row>
    <row r="835" spans="1:20" ht="12.75" customHeight="1">
      <c r="A835" s="59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</row>
    <row r="836" spans="1:20" ht="12.75" customHeight="1">
      <c r="A836" s="59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</row>
    <row r="837" spans="1:20" ht="12.75" customHeight="1">
      <c r="A837" s="59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</row>
    <row r="838" spans="1:20" ht="12.75" customHeight="1">
      <c r="A838" s="59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</row>
    <row r="839" spans="1:20" ht="12.75" customHeight="1">
      <c r="A839" s="59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</row>
    <row r="840" spans="1:20" ht="12.75" customHeight="1">
      <c r="A840" s="59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</row>
    <row r="841" spans="1:20" ht="12.75" customHeight="1">
      <c r="A841" s="59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</row>
    <row r="842" spans="1:20" ht="12.75" customHeight="1">
      <c r="A842" s="59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</row>
    <row r="843" spans="1:20" ht="12.75" customHeight="1">
      <c r="A843" s="59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</row>
    <row r="844" spans="1:20" ht="12.75" customHeight="1">
      <c r="A844" s="59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</row>
    <row r="845" spans="1:20" ht="12.75" customHeight="1">
      <c r="A845" s="59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</row>
    <row r="846" spans="1:20" ht="12.75" customHeight="1">
      <c r="A846" s="59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</row>
    <row r="847" spans="1:20" ht="12.75" customHeight="1">
      <c r="A847" s="59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</row>
    <row r="848" spans="1:20" ht="12.75" customHeight="1">
      <c r="A848" s="59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</row>
    <row r="849" spans="1:20" ht="12.75" customHeight="1">
      <c r="A849" s="59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</row>
    <row r="850" spans="1:20" ht="12.75" customHeight="1">
      <c r="A850" s="59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</row>
    <row r="851" spans="1:20" ht="12.75" customHeight="1">
      <c r="A851" s="59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</row>
    <row r="852" spans="1:20" ht="12.75" customHeight="1">
      <c r="A852" s="59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</row>
    <row r="853" spans="1:20" ht="12.75" customHeight="1">
      <c r="A853" s="59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</row>
    <row r="854" spans="1:20" ht="12.75" customHeight="1">
      <c r="A854" s="59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</row>
    <row r="855" spans="1:20" ht="12.75" customHeight="1">
      <c r="A855" s="59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</row>
    <row r="856" spans="1:20" ht="12.75" customHeight="1">
      <c r="A856" s="59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</row>
    <row r="857" spans="1:20" ht="12.75" customHeight="1">
      <c r="A857" s="59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</row>
    <row r="858" spans="1:20" ht="12.75" customHeight="1">
      <c r="A858" s="59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</row>
    <row r="859" spans="1:20" ht="12.75" customHeight="1">
      <c r="A859" s="59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</row>
    <row r="860" spans="1:20" ht="12.75" customHeight="1">
      <c r="A860" s="59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</row>
    <row r="861" spans="1:20" ht="12.75" customHeight="1">
      <c r="A861" s="59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</row>
    <row r="862" spans="1:20" ht="12.75" customHeight="1">
      <c r="A862" s="59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</row>
    <row r="863" spans="1:20" ht="12.75" customHeight="1">
      <c r="A863" s="59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</row>
    <row r="864" spans="1:20" ht="12.75" customHeight="1">
      <c r="A864" s="59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</row>
    <row r="865" spans="1:20" ht="12.75" customHeight="1">
      <c r="A865" s="59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</row>
    <row r="866" spans="1:20" ht="12.75" customHeight="1">
      <c r="A866" s="59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</row>
    <row r="867" spans="1:20" ht="12.75" customHeight="1">
      <c r="A867" s="59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</row>
    <row r="868" spans="1:20" ht="12.75" customHeight="1">
      <c r="A868" s="59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</row>
    <row r="869" spans="1:20" ht="12.75" customHeight="1">
      <c r="A869" s="59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</row>
    <row r="870" spans="1:20" ht="12.75" customHeight="1">
      <c r="A870" s="59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</row>
    <row r="871" spans="1:20" ht="12.75" customHeight="1">
      <c r="A871" s="59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</row>
    <row r="872" spans="1:20" ht="12.75" customHeight="1">
      <c r="A872" s="59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</row>
    <row r="873" spans="1:20" ht="12.75" customHeight="1">
      <c r="A873" s="59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</row>
    <row r="874" spans="1:20" ht="12.75" customHeight="1">
      <c r="A874" s="59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</row>
    <row r="875" spans="1:20" ht="12.75" customHeight="1">
      <c r="A875" s="59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</row>
    <row r="876" spans="1:20" ht="12.75" customHeight="1">
      <c r="A876" s="59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</row>
    <row r="877" spans="1:20" ht="12.75" customHeight="1">
      <c r="A877" s="59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</row>
    <row r="878" spans="1:20" ht="12.75" customHeight="1">
      <c r="A878" s="59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</row>
    <row r="879" spans="1:20" ht="12.75" customHeight="1">
      <c r="A879" s="59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</row>
    <row r="880" spans="1:20" ht="12.75" customHeight="1">
      <c r="A880" s="59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</row>
    <row r="881" spans="1:20" ht="12.75" customHeight="1">
      <c r="A881" s="59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</row>
    <row r="882" spans="1:20" ht="12.75" customHeight="1">
      <c r="A882" s="59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</row>
    <row r="883" spans="1:20" ht="12.75" customHeight="1">
      <c r="A883" s="59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</row>
    <row r="884" spans="1:20" ht="12.75" customHeight="1">
      <c r="A884" s="59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</row>
    <row r="885" spans="1:20" ht="12.75" customHeight="1">
      <c r="A885" s="59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</row>
    <row r="886" spans="1:20" ht="12.75" customHeight="1">
      <c r="A886" s="59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</row>
    <row r="887" spans="1:20" ht="12.75" customHeight="1">
      <c r="A887" s="59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</row>
    <row r="888" spans="1:20" ht="12.75" customHeight="1">
      <c r="A888" s="59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</row>
    <row r="889" spans="1:20" ht="12.75" customHeight="1">
      <c r="A889" s="59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</row>
    <row r="890" spans="1:20" ht="12.75" customHeight="1">
      <c r="A890" s="59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</row>
    <row r="891" spans="1:20" ht="12.75" customHeight="1">
      <c r="A891" s="59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</row>
    <row r="892" spans="1:20" ht="12.75" customHeight="1">
      <c r="A892" s="59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</row>
    <row r="893" spans="1:20" ht="12.75" customHeight="1">
      <c r="A893" s="59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</row>
    <row r="894" spans="1:20" ht="12.75" customHeight="1">
      <c r="A894" s="59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</row>
    <row r="895" spans="1:20" ht="12.75" customHeight="1">
      <c r="A895" s="59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</row>
    <row r="896" spans="1:20" ht="12.75" customHeight="1">
      <c r="A896" s="59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</row>
    <row r="897" spans="1:20" ht="12.75" customHeight="1">
      <c r="A897" s="59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</row>
    <row r="898" spans="1:20" ht="12.75" customHeight="1">
      <c r="A898" s="59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</row>
    <row r="899" spans="1:20" ht="12.75" customHeight="1">
      <c r="A899" s="59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</row>
    <row r="900" spans="1:20" ht="12.75" customHeight="1">
      <c r="A900" s="59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</row>
    <row r="901" spans="1:20" ht="12.75" customHeight="1">
      <c r="A901" s="59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</row>
    <row r="902" spans="1:20" ht="12.75" customHeight="1">
      <c r="A902" s="59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</row>
    <row r="903" spans="1:20" ht="12.75" customHeight="1">
      <c r="A903" s="59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</row>
    <row r="904" spans="1:20" ht="12.75" customHeight="1">
      <c r="A904" s="59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</row>
    <row r="905" spans="1:20" ht="12.75" customHeight="1">
      <c r="A905" s="59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</row>
    <row r="906" spans="1:20" ht="12.75" customHeight="1">
      <c r="A906" s="59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</row>
    <row r="907" spans="1:20" ht="12.75" customHeight="1">
      <c r="A907" s="59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</row>
    <row r="908" spans="1:20" ht="12.75" customHeight="1">
      <c r="A908" s="59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</row>
    <row r="909" spans="1:20" ht="12.75" customHeight="1">
      <c r="A909" s="59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</row>
    <row r="910" spans="1:20" ht="12.75" customHeight="1">
      <c r="A910" s="59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</row>
    <row r="911" spans="1:20" ht="12.75" customHeight="1">
      <c r="A911" s="59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</row>
    <row r="912" spans="1:20" ht="12.75" customHeight="1">
      <c r="A912" s="59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</row>
    <row r="913" spans="1:20" ht="12.75" customHeight="1">
      <c r="A913" s="59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</row>
    <row r="914" spans="1:20" ht="12.75" customHeight="1">
      <c r="A914" s="59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</row>
    <row r="915" spans="1:20" ht="12.75" customHeight="1">
      <c r="A915" s="59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</row>
    <row r="916" spans="1:20" ht="12.75" customHeight="1">
      <c r="A916" s="59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</row>
    <row r="917" spans="1:20" ht="12.75" customHeight="1">
      <c r="A917" s="59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</row>
    <row r="918" spans="1:20" ht="12.75" customHeight="1">
      <c r="A918" s="59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</row>
    <row r="919" spans="1:20" ht="12.75" customHeight="1">
      <c r="A919" s="59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</row>
    <row r="920" spans="1:20" ht="12.75" customHeight="1">
      <c r="A920" s="59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</row>
    <row r="921" spans="1:20" ht="12.75" customHeight="1">
      <c r="A921" s="59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</row>
    <row r="922" spans="1:20" ht="12.75" customHeight="1">
      <c r="A922" s="59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</row>
    <row r="923" spans="1:20" ht="12.75" customHeight="1">
      <c r="A923" s="59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</row>
    <row r="924" spans="1:20" ht="12.75" customHeight="1">
      <c r="A924" s="59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</row>
    <row r="925" spans="1:20" ht="12.75" customHeight="1">
      <c r="A925" s="59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</row>
    <row r="926" spans="1:20" ht="12.75" customHeight="1">
      <c r="A926" s="59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</row>
    <row r="927" spans="1:20" ht="12.75" customHeight="1">
      <c r="A927" s="59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</row>
    <row r="928" spans="1:20" ht="12.75" customHeight="1">
      <c r="A928" s="59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</row>
    <row r="929" spans="1:20" ht="12.75" customHeight="1">
      <c r="A929" s="59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</row>
    <row r="930" spans="1:20" ht="12.75" customHeight="1">
      <c r="A930" s="59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</row>
    <row r="931" spans="1:20" ht="12.75" customHeight="1">
      <c r="A931" s="59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</row>
    <row r="932" spans="1:20" ht="12.75" customHeight="1">
      <c r="A932" s="59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</row>
    <row r="933" spans="1:20" ht="12.75" customHeight="1">
      <c r="A933" s="59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</row>
    <row r="934" spans="1:20" ht="12.75" customHeight="1">
      <c r="A934" s="59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</row>
    <row r="935" spans="1:20" ht="12.75" customHeight="1">
      <c r="A935" s="59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</row>
    <row r="936" spans="1:20" ht="12.75" customHeight="1">
      <c r="A936" s="59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</row>
    <row r="937" spans="1:20" ht="12.75" customHeight="1">
      <c r="A937" s="59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</row>
    <row r="938" spans="1:20" ht="12.75" customHeight="1">
      <c r="A938" s="59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</row>
    <row r="939" spans="1:20" ht="12.75" customHeight="1">
      <c r="A939" s="59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</row>
    <row r="940" spans="1:20" ht="12.75" customHeight="1">
      <c r="A940" s="59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</row>
    <row r="941" spans="1:20" ht="12.75" customHeight="1">
      <c r="A941" s="59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</row>
    <row r="942" spans="1:20" ht="12.75" customHeight="1">
      <c r="A942" s="59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</row>
    <row r="943" spans="1:20" ht="12.75" customHeight="1">
      <c r="A943" s="59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</row>
    <row r="944" spans="1:20" ht="12.75" customHeight="1">
      <c r="A944" s="59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</row>
    <row r="945" spans="1:20" ht="12.75" customHeight="1">
      <c r="A945" s="59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</row>
    <row r="946" spans="1:20" ht="12.75" customHeight="1">
      <c r="A946" s="59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</row>
    <row r="947" spans="1:20" ht="12.75" customHeight="1">
      <c r="A947" s="59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</row>
    <row r="948" spans="1:20" ht="12.75" customHeight="1">
      <c r="A948" s="59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</row>
    <row r="949" spans="1:20" ht="12.75" customHeight="1">
      <c r="A949" s="59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</row>
    <row r="950" spans="1:20" ht="12.75" customHeight="1">
      <c r="A950" s="59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</row>
    <row r="951" spans="1:20" ht="12.75" customHeight="1">
      <c r="A951" s="59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</row>
    <row r="952" spans="1:20" ht="12.75" customHeight="1">
      <c r="A952" s="59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</row>
    <row r="953" spans="1:20" ht="12.75" customHeight="1">
      <c r="A953" s="59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</row>
    <row r="954" spans="1:20" ht="12.75" customHeight="1">
      <c r="A954" s="59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</row>
    <row r="955" spans="1:20" ht="12.75" customHeight="1">
      <c r="A955" s="59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</row>
    <row r="956" spans="1:20" ht="12.75" customHeight="1">
      <c r="A956" s="59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</row>
    <row r="957" spans="1:20" ht="12.75" customHeight="1">
      <c r="A957" s="59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</row>
    <row r="958" spans="1:20" ht="12.75" customHeight="1">
      <c r="A958" s="59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</row>
    <row r="959" spans="1:20" ht="12.75" customHeight="1">
      <c r="A959" s="59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</row>
    <row r="960" spans="1:20" ht="12.75" customHeight="1">
      <c r="A960" s="59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</row>
    <row r="961" spans="1:20" ht="12.75" customHeight="1">
      <c r="A961" s="59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</row>
    <row r="962" spans="1:20" ht="12.75" customHeight="1">
      <c r="A962" s="59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</row>
    <row r="963" spans="1:20" ht="12.75" customHeight="1">
      <c r="A963" s="59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</row>
    <row r="964" spans="1:20" ht="12.75" customHeight="1">
      <c r="A964" s="59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</row>
    <row r="965" spans="1:20" ht="12.75" customHeight="1">
      <c r="A965" s="59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</row>
    <row r="966" spans="1:20" ht="12.75" customHeight="1">
      <c r="A966" s="59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</row>
    <row r="967" spans="1:20" ht="12.75" customHeight="1">
      <c r="A967" s="59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</row>
    <row r="968" spans="1:20" ht="12.75" customHeight="1">
      <c r="A968" s="59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</row>
    <row r="969" spans="1:20" ht="12.75" customHeight="1">
      <c r="A969" s="59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</row>
    <row r="970" spans="1:20" ht="12.75" customHeight="1">
      <c r="A970" s="59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</row>
    <row r="971" spans="1:20" ht="12.75" customHeight="1">
      <c r="A971" s="59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</row>
    <row r="972" spans="1:20" ht="12.75" customHeight="1">
      <c r="A972" s="59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</row>
    <row r="973" spans="1:20" ht="12.75" customHeight="1">
      <c r="A973" s="59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</row>
    <row r="974" spans="1:20" ht="12.75" customHeight="1">
      <c r="A974" s="59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</row>
    <row r="975" spans="1:20" ht="12.75" customHeight="1">
      <c r="A975" s="59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</row>
    <row r="976" spans="1:20" ht="12.75" customHeight="1">
      <c r="A976" s="59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</row>
    <row r="977" spans="1:20" ht="12.75" customHeight="1">
      <c r="A977" s="59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</row>
    <row r="978" spans="1:20" ht="12.75" customHeight="1">
      <c r="A978" s="59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</row>
    <row r="979" spans="1:20" ht="12.75" customHeight="1">
      <c r="A979" s="59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</row>
    <row r="980" spans="1:20" ht="12.75" customHeight="1">
      <c r="A980" s="59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</row>
    <row r="981" spans="1:20" ht="12.75" customHeight="1">
      <c r="A981" s="59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</row>
    <row r="982" spans="1:20" ht="12.75" customHeight="1">
      <c r="A982" s="59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</row>
    <row r="983" spans="1:20" ht="12.75" customHeight="1">
      <c r="A983" s="59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</row>
    <row r="984" spans="1:20" ht="12.75" customHeight="1">
      <c r="A984" s="59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</row>
    <row r="985" spans="1:20" ht="12.75" customHeight="1">
      <c r="A985" s="59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</row>
    <row r="986" spans="1:20" ht="12.75" customHeight="1">
      <c r="A986" s="59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</row>
    <row r="987" spans="1:20" ht="12.75" customHeight="1">
      <c r="A987" s="59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</row>
    <row r="988" spans="1:20" ht="12.75" customHeight="1">
      <c r="A988" s="59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</row>
    <row r="989" spans="1:20" ht="12.75" customHeight="1">
      <c r="A989" s="59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</row>
    <row r="990" spans="1:20" ht="12.75" customHeight="1">
      <c r="A990" s="59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</row>
    <row r="991" spans="1:20" ht="12.75" customHeight="1">
      <c r="A991" s="59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</row>
    <row r="992" spans="1:20" ht="12.75" customHeight="1">
      <c r="A992" s="59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</row>
    <row r="993" spans="1:20" ht="12.75" customHeight="1">
      <c r="A993" s="59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</row>
    <row r="994" spans="1:20" ht="12.75" customHeight="1">
      <c r="A994" s="59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</row>
    <row r="995" spans="1:20" ht="12.75" customHeight="1">
      <c r="A995" s="59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</row>
    <row r="996" spans="1:20" ht="12.75" customHeight="1">
      <c r="A996" s="59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</row>
    <row r="997" spans="1:20" ht="12.75" customHeight="1">
      <c r="A997" s="59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</row>
    <row r="998" spans="1:20" ht="12.75" customHeight="1">
      <c r="A998" s="59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</row>
    <row r="999" spans="1:20" ht="12.75" customHeight="1">
      <c r="A999" s="59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</row>
    <row r="1000" spans="1:20" ht="12.75" customHeight="1">
      <c r="A1000" s="59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</row>
    <row r="1001" spans="1:20" ht="15" customHeight="1">
      <c r="A1001" s="59"/>
      <c r="B1001" s="18"/>
      <c r="C1001" s="18"/>
      <c r="D1001" s="18"/>
      <c r="E1001" s="18"/>
      <c r="F1001" s="18"/>
      <c r="G1001" s="18"/>
      <c r="H1001" s="18"/>
      <c r="I1001" s="18"/>
      <c r="J1001" s="18"/>
      <c r="K1001" s="18"/>
      <c r="L1001" s="18"/>
    </row>
  </sheetData>
  <mergeCells count="17">
    <mergeCell ref="B85:L85"/>
    <mergeCell ref="B86:L86"/>
    <mergeCell ref="B87:L87"/>
    <mergeCell ref="B88:L88"/>
    <mergeCell ref="B89:L89"/>
    <mergeCell ref="B84:L84"/>
    <mergeCell ref="B73:L73"/>
    <mergeCell ref="B78:L78"/>
    <mergeCell ref="B79:L79"/>
    <mergeCell ref="B80:L80"/>
    <mergeCell ref="B81:L81"/>
    <mergeCell ref="B82:L82"/>
    <mergeCell ref="B74:L74"/>
    <mergeCell ref="B75:L75"/>
    <mergeCell ref="B76:L76"/>
    <mergeCell ref="B77:L77"/>
    <mergeCell ref="B83:L83"/>
  </mergeCells>
  <pageMargins left="3.937007874015748E-2" right="3.937007874015748E-2" top="3.937007874015748E-2" bottom="3.937007874015748E-2" header="0" footer="0"/>
  <pageSetup scale="73" orientation="landscape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1001"/>
  <sheetViews>
    <sheetView zoomScale="64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F13" sqref="F13"/>
    </sheetView>
  </sheetViews>
  <sheetFormatPr defaultColWidth="14.44140625" defaultRowHeight="15" customHeight="1"/>
  <cols>
    <col min="1" max="1" width="10.5546875" customWidth="1"/>
    <col min="2" max="2" width="44.109375" customWidth="1"/>
    <col min="3" max="3" width="11.6640625" customWidth="1"/>
    <col min="4" max="7" width="11.44140625" customWidth="1"/>
    <col min="8" max="8" width="11.6640625" customWidth="1"/>
    <col min="9" max="12" width="11.44140625" customWidth="1"/>
    <col min="13" max="13" width="41" customWidth="1"/>
    <col min="14" max="20" width="9.109375" customWidth="1"/>
  </cols>
  <sheetData>
    <row r="1" spans="1:20" ht="12.75" customHeight="1">
      <c r="A1" s="59"/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</row>
    <row r="2" spans="1:20" ht="12.75" customHeight="1">
      <c r="A2" s="59" t="s">
        <v>138</v>
      </c>
      <c r="B2" s="45" t="s">
        <v>139</v>
      </c>
      <c r="C2" s="3" t="s">
        <v>142</v>
      </c>
      <c r="D2" s="3" t="s">
        <v>143</v>
      </c>
      <c r="E2" s="3" t="s">
        <v>144</v>
      </c>
      <c r="F2" s="3" t="s">
        <v>145</v>
      </c>
      <c r="G2" s="3" t="s">
        <v>146</v>
      </c>
      <c r="H2" s="3" t="s">
        <v>147</v>
      </c>
      <c r="I2" s="3" t="s">
        <v>148</v>
      </c>
      <c r="J2" s="3" t="s">
        <v>149</v>
      </c>
      <c r="K2" s="3" t="s">
        <v>150</v>
      </c>
      <c r="L2" s="69" t="s">
        <v>151</v>
      </c>
      <c r="M2" s="18"/>
      <c r="N2" s="18"/>
      <c r="O2" s="18"/>
      <c r="P2" s="18"/>
      <c r="Q2" s="18"/>
      <c r="R2" s="18"/>
      <c r="S2" s="18"/>
      <c r="T2" s="18"/>
    </row>
    <row r="3" spans="1:20" ht="12.75" customHeight="1">
      <c r="A3" s="59"/>
      <c r="B3" s="45" t="s">
        <v>137</v>
      </c>
      <c r="C3" s="3"/>
      <c r="D3" s="3"/>
      <c r="E3" s="3"/>
      <c r="F3" s="3"/>
      <c r="G3" s="3"/>
      <c r="H3" s="3"/>
      <c r="I3" s="3"/>
      <c r="J3" s="3"/>
      <c r="K3" s="3"/>
      <c r="L3" s="69"/>
      <c r="M3" s="18"/>
      <c r="N3" s="18"/>
      <c r="O3" s="18"/>
      <c r="P3" s="18"/>
      <c r="Q3" s="18"/>
      <c r="R3" s="18"/>
      <c r="S3" s="18"/>
      <c r="T3" s="18"/>
    </row>
    <row r="4" spans="1:20" ht="37.5" customHeight="1">
      <c r="A4" s="59"/>
      <c r="B4" s="46" t="s">
        <v>2</v>
      </c>
      <c r="C4" s="45" t="s">
        <v>4</v>
      </c>
      <c r="D4" s="3"/>
      <c r="E4" s="3"/>
      <c r="F4" s="3"/>
      <c r="G4" s="4"/>
      <c r="H4" s="45" t="s">
        <v>5</v>
      </c>
      <c r="I4" s="3"/>
      <c r="J4" s="3"/>
      <c r="K4" s="3"/>
      <c r="L4" s="69"/>
      <c r="M4" s="18"/>
      <c r="N4" s="18"/>
      <c r="O4" s="18"/>
      <c r="P4" s="18"/>
      <c r="Q4" s="18"/>
      <c r="R4" s="18"/>
      <c r="S4" s="18"/>
      <c r="T4" s="18"/>
    </row>
    <row r="5" spans="1:20" ht="54.75" customHeight="1">
      <c r="A5" s="59"/>
      <c r="B5" s="8"/>
      <c r="C5" s="5" t="s">
        <v>152</v>
      </c>
      <c r="D5" s="7" t="s">
        <v>153</v>
      </c>
      <c r="E5" s="4" t="s">
        <v>154</v>
      </c>
      <c r="F5" s="9" t="s">
        <v>155</v>
      </c>
      <c r="G5" s="4" t="s">
        <v>156</v>
      </c>
      <c r="H5" s="5" t="s">
        <v>157</v>
      </c>
      <c r="I5" s="7" t="s">
        <v>158</v>
      </c>
      <c r="J5" s="4" t="s">
        <v>159</v>
      </c>
      <c r="K5" s="9" t="s">
        <v>160</v>
      </c>
      <c r="L5" s="69" t="s">
        <v>161</v>
      </c>
      <c r="M5" s="18"/>
      <c r="N5" s="18"/>
      <c r="O5" s="18"/>
      <c r="P5" s="18"/>
      <c r="Q5" s="18"/>
      <c r="R5" s="18"/>
      <c r="S5" s="18"/>
      <c r="T5" s="18"/>
    </row>
    <row r="6" spans="1:20" ht="12.75" customHeight="1">
      <c r="A6" s="59"/>
      <c r="B6" s="8"/>
      <c r="C6" s="10"/>
      <c r="D6" s="38" t="s">
        <v>6</v>
      </c>
      <c r="E6" s="38" t="s">
        <v>115</v>
      </c>
      <c r="F6" s="39" t="s">
        <v>6</v>
      </c>
      <c r="G6" s="39" t="s">
        <v>115</v>
      </c>
      <c r="H6" s="10"/>
      <c r="I6" s="38" t="s">
        <v>6</v>
      </c>
      <c r="J6" s="38" t="s">
        <v>115</v>
      </c>
      <c r="K6" s="40" t="s">
        <v>6</v>
      </c>
      <c r="L6" s="93" t="s">
        <v>115</v>
      </c>
      <c r="M6" s="18"/>
      <c r="N6" s="18"/>
      <c r="O6" s="18"/>
      <c r="P6" s="18"/>
      <c r="Q6" s="18"/>
      <c r="R6" s="18"/>
      <c r="S6" s="18"/>
      <c r="T6" s="18"/>
    </row>
    <row r="7" spans="1:20" ht="12.75" customHeight="1">
      <c r="A7" s="59"/>
      <c r="B7" s="10"/>
      <c r="C7" s="38">
        <v>7</v>
      </c>
      <c r="D7" s="38">
        <v>8</v>
      </c>
      <c r="E7" s="38">
        <v>9</v>
      </c>
      <c r="F7" s="38">
        <v>10</v>
      </c>
      <c r="G7" s="38">
        <v>11</v>
      </c>
      <c r="H7" s="38">
        <v>12</v>
      </c>
      <c r="I7" s="38">
        <v>13</v>
      </c>
      <c r="J7" s="38">
        <v>14</v>
      </c>
      <c r="K7" s="38">
        <v>15</v>
      </c>
      <c r="L7" s="95">
        <v>16</v>
      </c>
      <c r="M7" s="18"/>
      <c r="N7" s="18"/>
      <c r="O7" s="18"/>
      <c r="P7" s="18"/>
      <c r="Q7" s="18"/>
      <c r="R7" s="18"/>
      <c r="S7" s="18"/>
      <c r="T7" s="18"/>
    </row>
    <row r="8" spans="1:20" ht="12.75" customHeight="1">
      <c r="A8" s="59"/>
      <c r="B8" s="34" t="s">
        <v>87</v>
      </c>
      <c r="C8" s="69"/>
      <c r="D8" s="69"/>
      <c r="E8" s="69"/>
      <c r="F8" s="69"/>
      <c r="G8" s="69"/>
      <c r="H8" s="69"/>
      <c r="I8" s="69"/>
      <c r="J8" s="69"/>
      <c r="K8" s="69"/>
      <c r="L8" s="69"/>
      <c r="M8" s="18"/>
      <c r="N8" s="18"/>
      <c r="O8" s="18"/>
      <c r="P8" s="18"/>
      <c r="Q8" s="18"/>
      <c r="R8" s="18"/>
      <c r="S8" s="18"/>
      <c r="T8" s="18"/>
    </row>
    <row r="9" spans="1:20" ht="12.75" customHeight="1">
      <c r="A9" s="59"/>
      <c r="B9" s="34" t="s">
        <v>88</v>
      </c>
      <c r="C9" s="3"/>
      <c r="D9" s="3"/>
      <c r="E9" s="3"/>
      <c r="F9" s="3"/>
      <c r="G9" s="3"/>
      <c r="H9" s="3"/>
      <c r="I9" s="3"/>
      <c r="J9" s="3"/>
      <c r="K9" s="3"/>
      <c r="L9" s="69"/>
      <c r="M9" s="18"/>
      <c r="N9" s="44"/>
      <c r="O9" s="18"/>
      <c r="P9" s="44"/>
      <c r="Q9" s="18"/>
      <c r="R9" s="18"/>
      <c r="S9" s="18"/>
      <c r="T9" s="18"/>
    </row>
    <row r="10" spans="1:20" ht="12.75" customHeight="1">
      <c r="A10" s="59"/>
      <c r="B10" s="15" t="s">
        <v>9</v>
      </c>
      <c r="C10" s="30">
        <v>644537</v>
      </c>
      <c r="D10" s="30">
        <v>10851</v>
      </c>
      <c r="E10" s="30">
        <v>1497310</v>
      </c>
      <c r="F10" s="30">
        <v>480.60300000000001</v>
      </c>
      <c r="G10" s="30">
        <v>46200.611012000001</v>
      </c>
      <c r="H10" s="30">
        <v>65399342</v>
      </c>
      <c r="I10" s="30">
        <v>30255295</v>
      </c>
      <c r="J10" s="30">
        <v>16591322</v>
      </c>
      <c r="K10" s="30">
        <v>1392123.3201299999</v>
      </c>
      <c r="L10" s="84">
        <v>265901.2601826</v>
      </c>
      <c r="M10" s="18"/>
      <c r="N10" s="44"/>
      <c r="O10" s="18"/>
      <c r="P10" s="44"/>
      <c r="Q10" s="18"/>
      <c r="R10" s="18"/>
      <c r="S10" s="18"/>
      <c r="T10" s="18"/>
    </row>
    <row r="11" spans="1:20" ht="12.75" customHeight="1">
      <c r="A11" s="59"/>
      <c r="B11" s="15" t="s">
        <v>10</v>
      </c>
      <c r="C11" s="30">
        <v>169025</v>
      </c>
      <c r="D11" s="30">
        <v>10899</v>
      </c>
      <c r="E11" s="30">
        <v>281147</v>
      </c>
      <c r="F11" s="30">
        <v>628.91813639999998</v>
      </c>
      <c r="G11" s="30">
        <v>7735.0021290999994</v>
      </c>
      <c r="H11" s="30">
        <v>41707777</v>
      </c>
      <c r="I11" s="30">
        <v>20538535</v>
      </c>
      <c r="J11" s="30">
        <v>10085955</v>
      </c>
      <c r="K11" s="30">
        <v>790687.90686709993</v>
      </c>
      <c r="L11" s="84">
        <v>143547.86298999999</v>
      </c>
      <c r="M11" s="18"/>
      <c r="N11" s="44"/>
      <c r="O11" s="18"/>
      <c r="P11" s="44"/>
      <c r="Q11" s="18"/>
      <c r="R11" s="18"/>
      <c r="S11" s="18"/>
      <c r="T11" s="18"/>
    </row>
    <row r="12" spans="1:20" ht="12.75" customHeight="1">
      <c r="A12" s="59"/>
      <c r="B12" s="15" t="s">
        <v>11</v>
      </c>
      <c r="C12" s="30">
        <v>44250</v>
      </c>
      <c r="D12" s="30">
        <v>248</v>
      </c>
      <c r="E12" s="30">
        <v>28542</v>
      </c>
      <c r="F12" s="30">
        <v>12.773999999999999</v>
      </c>
      <c r="G12" s="30">
        <v>1188.9014400000001</v>
      </c>
      <c r="H12" s="30">
        <v>9638962</v>
      </c>
      <c r="I12" s="30">
        <v>7317619</v>
      </c>
      <c r="J12" s="30">
        <v>4626509</v>
      </c>
      <c r="K12" s="30">
        <v>309013.27478599997</v>
      </c>
      <c r="L12" s="84">
        <v>61940.703473299996</v>
      </c>
      <c r="M12" s="18"/>
      <c r="N12" s="44"/>
      <c r="O12" s="18"/>
      <c r="P12" s="44"/>
      <c r="Q12" s="18"/>
      <c r="R12" s="18"/>
      <c r="S12" s="18"/>
      <c r="T12" s="18"/>
    </row>
    <row r="13" spans="1:20" ht="12.75" customHeight="1">
      <c r="A13" s="59"/>
      <c r="B13" s="15" t="s">
        <v>12</v>
      </c>
      <c r="C13" s="30">
        <v>772849</v>
      </c>
      <c r="D13" s="30">
        <v>55148</v>
      </c>
      <c r="E13" s="30">
        <v>988634</v>
      </c>
      <c r="F13" s="30">
        <v>2496.2450954000001</v>
      </c>
      <c r="G13" s="30">
        <v>26209.633480500001</v>
      </c>
      <c r="H13" s="30">
        <v>40882576</v>
      </c>
      <c r="I13" s="30">
        <v>34184823</v>
      </c>
      <c r="J13" s="30">
        <v>19177751</v>
      </c>
      <c r="K13" s="30">
        <v>1498999.3166745002</v>
      </c>
      <c r="L13" s="84">
        <v>312014.61956910003</v>
      </c>
      <c r="M13" s="18"/>
      <c r="N13" s="44"/>
      <c r="O13" s="18"/>
      <c r="P13" s="44"/>
      <c r="Q13" s="18"/>
      <c r="R13" s="18"/>
      <c r="S13" s="18"/>
      <c r="T13" s="18"/>
    </row>
    <row r="14" spans="1:20" ht="12.75" customHeight="1">
      <c r="A14" s="59"/>
      <c r="B14" s="15" t="s">
        <v>13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26549122</v>
      </c>
      <c r="I14" s="30">
        <v>11781678</v>
      </c>
      <c r="J14" s="30">
        <v>5875286</v>
      </c>
      <c r="K14" s="30">
        <v>537278.10031999997</v>
      </c>
      <c r="L14" s="84">
        <v>97024.049899999998</v>
      </c>
      <c r="M14" s="18"/>
      <c r="N14" s="44"/>
      <c r="O14" s="18"/>
      <c r="P14" s="44"/>
      <c r="Q14" s="18"/>
      <c r="R14" s="18"/>
      <c r="S14" s="18"/>
      <c r="T14" s="18"/>
    </row>
    <row r="15" spans="1:20" ht="12.75" customHeight="1">
      <c r="A15" s="59"/>
      <c r="B15" s="15" t="s">
        <v>15</v>
      </c>
      <c r="C15" s="30">
        <v>133374</v>
      </c>
      <c r="D15" s="30">
        <v>4871</v>
      </c>
      <c r="E15" s="30">
        <v>188189</v>
      </c>
      <c r="F15" s="30">
        <v>313.74058000000002</v>
      </c>
      <c r="G15" s="30">
        <v>5343.3614200000002</v>
      </c>
      <c r="H15" s="30">
        <v>25267189</v>
      </c>
      <c r="I15" s="30">
        <v>21792510</v>
      </c>
      <c r="J15" s="30">
        <v>10426604</v>
      </c>
      <c r="K15" s="30">
        <v>1016731.3829892999</v>
      </c>
      <c r="L15" s="84">
        <v>162068.7695924</v>
      </c>
      <c r="M15" s="18"/>
      <c r="N15" s="44"/>
      <c r="O15" s="18"/>
      <c r="P15" s="44"/>
      <c r="Q15" s="18"/>
      <c r="R15" s="18"/>
      <c r="S15" s="18"/>
      <c r="T15" s="18"/>
    </row>
    <row r="16" spans="1:20" ht="12.75" customHeight="1">
      <c r="A16" s="59"/>
      <c r="B16" s="15" t="s">
        <v>16</v>
      </c>
      <c r="C16" s="30">
        <v>61119</v>
      </c>
      <c r="D16" s="30">
        <v>654</v>
      </c>
      <c r="E16" s="30">
        <v>72731</v>
      </c>
      <c r="F16" s="30">
        <v>29.971</v>
      </c>
      <c r="G16" s="30">
        <v>1475.4468099999999</v>
      </c>
      <c r="H16" s="30">
        <v>19212964</v>
      </c>
      <c r="I16" s="30">
        <v>14125093</v>
      </c>
      <c r="J16" s="30">
        <v>5474832</v>
      </c>
      <c r="K16" s="30">
        <v>597612.07299999997</v>
      </c>
      <c r="L16" s="84">
        <v>89775.053790000005</v>
      </c>
      <c r="M16" s="18"/>
      <c r="N16" s="44"/>
      <c r="O16" s="18"/>
      <c r="P16" s="44"/>
      <c r="Q16" s="18"/>
      <c r="R16" s="18"/>
      <c r="S16" s="18"/>
      <c r="T16" s="18"/>
    </row>
    <row r="17" spans="1:20" ht="12.75" customHeight="1">
      <c r="A17" s="59"/>
      <c r="B17" s="15" t="s">
        <v>18</v>
      </c>
      <c r="C17" s="30">
        <v>0</v>
      </c>
      <c r="D17" s="30">
        <v>0</v>
      </c>
      <c r="E17" s="30">
        <v>0</v>
      </c>
      <c r="F17" s="30">
        <v>0</v>
      </c>
      <c r="G17" s="30">
        <v>0</v>
      </c>
      <c r="H17" s="30">
        <v>3198027</v>
      </c>
      <c r="I17" s="30">
        <v>1626503</v>
      </c>
      <c r="J17" s="30">
        <v>1100661</v>
      </c>
      <c r="K17" s="30">
        <v>70831.229000000007</v>
      </c>
      <c r="L17" s="84">
        <v>18043.813381599997</v>
      </c>
      <c r="M17" s="18"/>
      <c r="N17" s="44"/>
      <c r="O17" s="18"/>
      <c r="P17" s="44"/>
      <c r="Q17" s="18"/>
      <c r="R17" s="18"/>
      <c r="S17" s="18"/>
      <c r="T17" s="18"/>
    </row>
    <row r="18" spans="1:20" ht="12.75" customHeight="1">
      <c r="A18" s="59"/>
      <c r="B18" s="15" t="s">
        <v>19</v>
      </c>
      <c r="C18" s="30">
        <v>305763</v>
      </c>
      <c r="D18" s="30">
        <v>4190</v>
      </c>
      <c r="E18" s="30">
        <v>604927</v>
      </c>
      <c r="F18" s="30">
        <v>129.87530649999999</v>
      </c>
      <c r="G18" s="30">
        <v>15573.734666200002</v>
      </c>
      <c r="H18" s="30">
        <v>44403060</v>
      </c>
      <c r="I18" s="30">
        <v>32971370</v>
      </c>
      <c r="J18" s="30">
        <v>17500829</v>
      </c>
      <c r="K18" s="30">
        <v>1587422.5207041998</v>
      </c>
      <c r="L18" s="84">
        <v>307847.73502690002</v>
      </c>
      <c r="M18" s="18"/>
      <c r="N18" s="44"/>
      <c r="O18" s="18"/>
      <c r="P18" s="44"/>
      <c r="Q18" s="18"/>
      <c r="R18" s="18"/>
      <c r="S18" s="18"/>
      <c r="T18" s="18"/>
    </row>
    <row r="19" spans="1:20" ht="12.75" customHeight="1">
      <c r="A19" s="59"/>
      <c r="B19" s="15" t="s">
        <v>21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10128240</v>
      </c>
      <c r="I19" s="30">
        <v>6823118</v>
      </c>
      <c r="J19" s="30">
        <v>3594753</v>
      </c>
      <c r="K19" s="30">
        <v>296204.96703</v>
      </c>
      <c r="L19" s="84">
        <v>58064.310189999997</v>
      </c>
      <c r="M19" s="18"/>
      <c r="N19" s="44"/>
      <c r="O19" s="18"/>
      <c r="P19" s="44"/>
      <c r="Q19" s="18"/>
      <c r="R19" s="18"/>
      <c r="S19" s="18"/>
      <c r="T19" s="18"/>
    </row>
    <row r="20" spans="1:20" ht="12.75" customHeight="1">
      <c r="A20" s="59"/>
      <c r="B20" s="15" t="s">
        <v>22</v>
      </c>
      <c r="C20" s="30">
        <v>471266</v>
      </c>
      <c r="D20" s="30">
        <v>8013</v>
      </c>
      <c r="E20" s="30">
        <v>697821</v>
      </c>
      <c r="F20" s="30">
        <v>387.78952379999993</v>
      </c>
      <c r="G20" s="30">
        <v>18645.363841900002</v>
      </c>
      <c r="H20" s="30">
        <v>44151937</v>
      </c>
      <c r="I20" s="30">
        <v>48353308</v>
      </c>
      <c r="J20" s="30">
        <v>21698955</v>
      </c>
      <c r="K20" s="30">
        <v>1495986.5513200001</v>
      </c>
      <c r="L20" s="84">
        <v>282903.638592</v>
      </c>
      <c r="M20" s="18"/>
      <c r="N20" s="44"/>
      <c r="O20" s="18"/>
      <c r="P20" s="44"/>
      <c r="Q20" s="18"/>
      <c r="R20" s="18"/>
      <c r="S20" s="18"/>
      <c r="T20" s="18"/>
    </row>
    <row r="21" spans="1:20" ht="12.75" customHeight="1">
      <c r="A21" s="59"/>
      <c r="B21" s="15" t="s">
        <v>25</v>
      </c>
      <c r="C21" s="30">
        <v>11821564</v>
      </c>
      <c r="D21" s="30">
        <v>99770</v>
      </c>
      <c r="E21" s="30">
        <v>37330306</v>
      </c>
      <c r="F21" s="30">
        <v>3760.2057323999993</v>
      </c>
      <c r="G21" s="30">
        <v>1323870.3120973997</v>
      </c>
      <c r="H21" s="30">
        <v>293312845</v>
      </c>
      <c r="I21" s="30">
        <v>199451541</v>
      </c>
      <c r="J21" s="30">
        <v>107968170</v>
      </c>
      <c r="K21" s="30">
        <v>9788052.3723300006</v>
      </c>
      <c r="L21" s="84">
        <v>1842584.3962600001</v>
      </c>
      <c r="M21" s="18"/>
      <c r="N21" s="44"/>
      <c r="O21" s="18"/>
      <c r="P21" s="44"/>
      <c r="Q21" s="18"/>
      <c r="R21" s="18"/>
      <c r="S21" s="18"/>
      <c r="T21" s="18"/>
    </row>
    <row r="22" spans="1:20" ht="12.75" customHeight="1">
      <c r="A22" s="59"/>
      <c r="B22" s="21" t="s">
        <v>89</v>
      </c>
      <c r="C22" s="16"/>
      <c r="D22" s="16"/>
      <c r="E22" s="16"/>
      <c r="F22" s="16"/>
      <c r="G22" s="16"/>
      <c r="H22" s="16"/>
      <c r="I22" s="16"/>
      <c r="J22" s="16"/>
      <c r="K22" s="16"/>
      <c r="L22" s="48"/>
      <c r="M22" s="18"/>
      <c r="N22" s="44"/>
      <c r="O22" s="18"/>
      <c r="P22" s="44"/>
      <c r="Q22" s="18"/>
      <c r="R22" s="18"/>
      <c r="S22" s="18"/>
      <c r="T22" s="18"/>
    </row>
    <row r="23" spans="1:20" ht="12.75" customHeight="1">
      <c r="A23" s="59"/>
      <c r="B23" s="15" t="s">
        <v>26</v>
      </c>
      <c r="C23" s="30">
        <v>7145409</v>
      </c>
      <c r="D23" s="30">
        <v>40238</v>
      </c>
      <c r="E23" s="30">
        <v>17572279</v>
      </c>
      <c r="F23" s="30">
        <v>2007.590001</v>
      </c>
      <c r="G23" s="30">
        <v>661083.01483</v>
      </c>
      <c r="H23" s="30">
        <v>23830173</v>
      </c>
      <c r="I23" s="30">
        <v>23475341</v>
      </c>
      <c r="J23" s="30">
        <v>21952687</v>
      </c>
      <c r="K23" s="30">
        <v>1374915.4889079002</v>
      </c>
      <c r="L23" s="84">
        <v>471795.07611940004</v>
      </c>
      <c r="M23" s="18"/>
      <c r="N23" s="44"/>
      <c r="O23" s="18"/>
      <c r="P23" s="44"/>
      <c r="Q23" s="18"/>
      <c r="R23" s="18"/>
      <c r="S23" s="18"/>
      <c r="T23" s="18"/>
    </row>
    <row r="24" spans="1:20" ht="12.75" customHeight="1">
      <c r="A24" s="59"/>
      <c r="B24" s="15" t="s">
        <v>27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4510769</v>
      </c>
      <c r="I24" s="30">
        <v>2867155</v>
      </c>
      <c r="J24" s="30">
        <v>1183896</v>
      </c>
      <c r="K24" s="30">
        <v>125328.83817</v>
      </c>
      <c r="L24" s="84">
        <v>23727.616169400004</v>
      </c>
      <c r="M24" s="18"/>
      <c r="N24" s="44"/>
      <c r="O24" s="18"/>
      <c r="P24" s="44"/>
      <c r="Q24" s="18"/>
      <c r="R24" s="18"/>
      <c r="S24" s="18"/>
      <c r="T24" s="18"/>
    </row>
    <row r="25" spans="1:20" ht="12.75" customHeight="1">
      <c r="A25" s="59"/>
      <c r="B25" s="15" t="s">
        <v>28</v>
      </c>
      <c r="C25" s="30">
        <v>0</v>
      </c>
      <c r="D25" s="30">
        <v>0</v>
      </c>
      <c r="E25" s="30">
        <v>0</v>
      </c>
      <c r="F25" s="30">
        <v>0</v>
      </c>
      <c r="G25" s="30">
        <v>0</v>
      </c>
      <c r="H25" s="30">
        <v>768378</v>
      </c>
      <c r="I25" s="30">
        <v>522174</v>
      </c>
      <c r="J25" s="30">
        <v>327916</v>
      </c>
      <c r="K25" s="30">
        <v>23659.199069700004</v>
      </c>
      <c r="L25" s="84">
        <v>5122.8000388</v>
      </c>
      <c r="M25" s="18"/>
      <c r="N25" s="44"/>
      <c r="O25" s="18"/>
      <c r="P25" s="44"/>
      <c r="Q25" s="18"/>
      <c r="R25" s="18"/>
      <c r="S25" s="18"/>
      <c r="T25" s="18"/>
    </row>
    <row r="26" spans="1:20" ht="12.75" customHeight="1">
      <c r="A26" s="59"/>
      <c r="B26" s="15" t="s">
        <v>29</v>
      </c>
      <c r="C26" s="30">
        <v>3119</v>
      </c>
      <c r="D26" s="30">
        <v>14</v>
      </c>
      <c r="E26" s="30">
        <v>3265</v>
      </c>
      <c r="F26" s="30">
        <v>0.66500000000000004</v>
      </c>
      <c r="G26" s="30">
        <v>70.336753399999992</v>
      </c>
      <c r="H26" s="30">
        <v>2312177</v>
      </c>
      <c r="I26" s="30">
        <v>2681535</v>
      </c>
      <c r="J26" s="30">
        <v>1210353</v>
      </c>
      <c r="K26" s="30">
        <v>134665.23383860002</v>
      </c>
      <c r="L26" s="84">
        <v>20230.730684300001</v>
      </c>
      <c r="M26" s="18"/>
      <c r="N26" s="44"/>
      <c r="O26" s="18"/>
      <c r="P26" s="44"/>
      <c r="Q26" s="18"/>
      <c r="R26" s="18"/>
      <c r="S26" s="18"/>
      <c r="T26" s="18"/>
    </row>
    <row r="27" spans="1:20" ht="12.75" customHeight="1">
      <c r="A27" s="59"/>
      <c r="B27" s="15" t="s">
        <v>30</v>
      </c>
      <c r="C27" s="30">
        <v>5351</v>
      </c>
      <c r="D27" s="30">
        <v>353</v>
      </c>
      <c r="E27" s="30">
        <v>15348</v>
      </c>
      <c r="F27" s="30">
        <v>22.81711</v>
      </c>
      <c r="G27" s="30">
        <v>388.71275000000003</v>
      </c>
      <c r="H27" s="30">
        <v>795473</v>
      </c>
      <c r="I27" s="30">
        <v>393336</v>
      </c>
      <c r="J27" s="30">
        <v>420582</v>
      </c>
      <c r="K27" s="30">
        <v>23140.636047299999</v>
      </c>
      <c r="L27" s="84">
        <v>10366.435216900001</v>
      </c>
      <c r="M27" s="18"/>
      <c r="N27" s="44"/>
      <c r="O27" s="18"/>
      <c r="P27" s="44"/>
      <c r="Q27" s="18"/>
      <c r="R27" s="18"/>
      <c r="S27" s="18"/>
      <c r="T27" s="18"/>
    </row>
    <row r="28" spans="1:20" ht="12.75" customHeight="1">
      <c r="A28" s="59"/>
      <c r="B28" s="15" t="s">
        <v>31</v>
      </c>
      <c r="C28" s="30">
        <v>6042</v>
      </c>
      <c r="D28" s="30">
        <v>603</v>
      </c>
      <c r="E28" s="30">
        <v>20574</v>
      </c>
      <c r="F28" s="30">
        <v>7.8872871</v>
      </c>
      <c r="G28" s="30">
        <v>486.18113649999998</v>
      </c>
      <c r="H28" s="30">
        <v>510411</v>
      </c>
      <c r="I28" s="30">
        <v>459526</v>
      </c>
      <c r="J28" s="30">
        <v>330457</v>
      </c>
      <c r="K28" s="30">
        <v>20381.364125699998</v>
      </c>
      <c r="L28" s="84">
        <v>5030.1849553999982</v>
      </c>
      <c r="M28" s="18"/>
      <c r="N28" s="44"/>
      <c r="O28" s="18"/>
      <c r="P28" s="44"/>
      <c r="Q28" s="18"/>
      <c r="R28" s="18"/>
      <c r="S28" s="18"/>
      <c r="T28" s="18"/>
    </row>
    <row r="29" spans="1:20" ht="12.75" customHeight="1">
      <c r="A29" s="59"/>
      <c r="B29" s="15" t="s">
        <v>32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8519448</v>
      </c>
      <c r="I29" s="30">
        <v>8831877</v>
      </c>
      <c r="J29" s="30">
        <v>6790236</v>
      </c>
      <c r="K29" s="30">
        <v>431049.43946999998</v>
      </c>
      <c r="L29" s="84">
        <v>109341.04428079999</v>
      </c>
      <c r="M29" s="18"/>
      <c r="N29" s="44"/>
      <c r="O29" s="18"/>
      <c r="P29" s="44"/>
      <c r="Q29" s="18"/>
      <c r="R29" s="18"/>
      <c r="S29" s="18"/>
      <c r="T29" s="18"/>
    </row>
    <row r="30" spans="1:20" ht="12.75" customHeight="1">
      <c r="A30" s="59"/>
      <c r="B30" s="15" t="s">
        <v>33</v>
      </c>
      <c r="C30" s="30">
        <v>14985844</v>
      </c>
      <c r="D30" s="30">
        <v>114450</v>
      </c>
      <c r="E30" s="30">
        <v>51962054</v>
      </c>
      <c r="F30" s="30">
        <v>7414.2788300000002</v>
      </c>
      <c r="G30" s="30">
        <v>2106607.70835</v>
      </c>
      <c r="H30" s="30">
        <v>36695799</v>
      </c>
      <c r="I30" s="30">
        <v>39465737</v>
      </c>
      <c r="J30" s="30">
        <v>45627609</v>
      </c>
      <c r="K30" s="30">
        <v>2257708.2332899999</v>
      </c>
      <c r="L30" s="84">
        <v>964376.05720000004</v>
      </c>
      <c r="M30" s="18"/>
      <c r="N30" s="44"/>
      <c r="O30" s="18"/>
      <c r="P30" s="44"/>
      <c r="Q30" s="18"/>
      <c r="R30" s="18"/>
      <c r="S30" s="18"/>
      <c r="T30" s="18"/>
    </row>
    <row r="31" spans="1:20" ht="12.75" customHeight="1">
      <c r="A31" s="59"/>
      <c r="B31" s="15" t="s">
        <v>34</v>
      </c>
      <c r="C31" s="30">
        <v>10584421</v>
      </c>
      <c r="D31" s="30">
        <v>37228</v>
      </c>
      <c r="E31" s="30">
        <v>31266193</v>
      </c>
      <c r="F31" s="30">
        <v>1649.1097600000001</v>
      </c>
      <c r="G31" s="30">
        <v>1195526.3071300001</v>
      </c>
      <c r="H31" s="30">
        <v>39001364</v>
      </c>
      <c r="I31" s="30">
        <v>26980460</v>
      </c>
      <c r="J31" s="30">
        <v>29575549</v>
      </c>
      <c r="K31" s="30">
        <v>1617115.1192900001</v>
      </c>
      <c r="L31" s="84">
        <v>645717.81906999997</v>
      </c>
      <c r="M31" s="18"/>
      <c r="N31" s="44"/>
      <c r="O31" s="18"/>
      <c r="P31" s="44"/>
      <c r="Q31" s="18"/>
      <c r="R31" s="18"/>
      <c r="S31" s="18"/>
      <c r="T31" s="18"/>
    </row>
    <row r="32" spans="1:20" ht="12.75" customHeight="1">
      <c r="A32" s="59"/>
      <c r="B32" s="15" t="s">
        <v>24</v>
      </c>
      <c r="C32" s="30">
        <v>37627</v>
      </c>
      <c r="D32" s="30">
        <v>446</v>
      </c>
      <c r="E32" s="30">
        <v>120631</v>
      </c>
      <c r="F32" s="30">
        <v>24.972000000000001</v>
      </c>
      <c r="G32" s="30">
        <v>3412.6207439002205</v>
      </c>
      <c r="H32" s="30">
        <v>13239650</v>
      </c>
      <c r="I32" s="30">
        <v>7943073</v>
      </c>
      <c r="J32" s="30">
        <v>4937709</v>
      </c>
      <c r="K32" s="30">
        <v>391557.2566583</v>
      </c>
      <c r="L32" s="84">
        <v>84764.53814059998</v>
      </c>
      <c r="M32" s="18"/>
      <c r="N32" s="44"/>
      <c r="O32" s="18"/>
      <c r="P32" s="44"/>
      <c r="Q32" s="18"/>
      <c r="R32" s="18"/>
      <c r="S32" s="18"/>
      <c r="T32" s="18"/>
    </row>
    <row r="33" spans="1:20" ht="12.75" customHeight="1">
      <c r="A33" s="59"/>
      <c r="B33" s="15" t="s">
        <v>35</v>
      </c>
      <c r="C33" s="30">
        <v>232552</v>
      </c>
      <c r="D33" s="30">
        <v>3615</v>
      </c>
      <c r="E33" s="30">
        <v>1011254</v>
      </c>
      <c r="F33" s="30">
        <v>153.28299999999999</v>
      </c>
      <c r="G33" s="30">
        <v>38280.263417100003</v>
      </c>
      <c r="H33" s="30">
        <v>2935878</v>
      </c>
      <c r="I33" s="30">
        <v>2753029</v>
      </c>
      <c r="J33" s="30">
        <v>1986423</v>
      </c>
      <c r="K33" s="30">
        <v>114302.29545000001</v>
      </c>
      <c r="L33" s="84">
        <v>27501.7347558</v>
      </c>
      <c r="M33" s="18"/>
      <c r="N33" s="44"/>
      <c r="O33" s="18"/>
      <c r="P33" s="44"/>
      <c r="Q33" s="18"/>
      <c r="R33" s="18"/>
      <c r="S33" s="18"/>
      <c r="T33" s="18"/>
    </row>
    <row r="34" spans="1:20" ht="12.75" customHeight="1">
      <c r="A34" s="59"/>
      <c r="B34" s="15" t="s">
        <v>36</v>
      </c>
      <c r="C34" s="30">
        <v>1528137</v>
      </c>
      <c r="D34" s="30">
        <v>16464</v>
      </c>
      <c r="E34" s="30">
        <v>4355296</v>
      </c>
      <c r="F34" s="30">
        <v>843.90920000000006</v>
      </c>
      <c r="G34" s="30">
        <v>335529.65688000002</v>
      </c>
      <c r="H34" s="30">
        <v>6757028</v>
      </c>
      <c r="I34" s="30">
        <v>4319160</v>
      </c>
      <c r="J34" s="30">
        <v>3001657</v>
      </c>
      <c r="K34" s="30">
        <v>217936.62375950001</v>
      </c>
      <c r="L34" s="84">
        <v>61507.666540000013</v>
      </c>
      <c r="M34" s="18"/>
      <c r="N34" s="44"/>
      <c r="O34" s="18"/>
      <c r="P34" s="44"/>
      <c r="Q34" s="18"/>
      <c r="R34" s="18"/>
      <c r="S34" s="18"/>
      <c r="T34" s="18"/>
    </row>
    <row r="35" spans="1:20" ht="12.75" customHeight="1">
      <c r="A35" s="59"/>
      <c r="B35" s="15" t="s">
        <v>37</v>
      </c>
      <c r="C35" s="30">
        <v>84828</v>
      </c>
      <c r="D35" s="30">
        <v>7470</v>
      </c>
      <c r="E35" s="30">
        <v>253912</v>
      </c>
      <c r="F35" s="30">
        <v>283.89100000000002</v>
      </c>
      <c r="G35" s="30">
        <v>11184.85915</v>
      </c>
      <c r="H35" s="30">
        <v>3811693</v>
      </c>
      <c r="I35" s="30">
        <v>6711472</v>
      </c>
      <c r="J35" s="30">
        <v>4888910</v>
      </c>
      <c r="K35" s="30">
        <v>333215.33085999999</v>
      </c>
      <c r="L35" s="84">
        <v>42884.440075899998</v>
      </c>
      <c r="M35" s="18"/>
      <c r="N35" s="44"/>
      <c r="O35" s="18"/>
      <c r="P35" s="44"/>
      <c r="Q35" s="18"/>
      <c r="R35" s="18"/>
      <c r="S35" s="18"/>
      <c r="T35" s="18"/>
    </row>
    <row r="36" spans="1:20" ht="12.75" customHeight="1">
      <c r="A36" s="59"/>
      <c r="B36" s="15" t="s">
        <v>38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5156237</v>
      </c>
      <c r="I36" s="30">
        <v>4706273</v>
      </c>
      <c r="J36" s="30">
        <v>3124420</v>
      </c>
      <c r="K36" s="30">
        <v>197900.24455999999</v>
      </c>
      <c r="L36" s="84">
        <v>39930.897429999997</v>
      </c>
      <c r="M36" s="18"/>
      <c r="N36" s="44"/>
      <c r="O36" s="18"/>
      <c r="P36" s="44"/>
      <c r="Q36" s="18"/>
      <c r="R36" s="18"/>
      <c r="S36" s="18"/>
      <c r="T36" s="18"/>
    </row>
    <row r="37" spans="1:20" ht="12.75" customHeight="1">
      <c r="A37" s="59"/>
      <c r="B37" s="15" t="s">
        <v>39</v>
      </c>
      <c r="C37" s="30">
        <v>2611</v>
      </c>
      <c r="D37" s="30">
        <v>90</v>
      </c>
      <c r="E37" s="30">
        <v>6758</v>
      </c>
      <c r="F37" s="30">
        <v>5.7210000000000001</v>
      </c>
      <c r="G37" s="30">
        <v>778.77735180000002</v>
      </c>
      <c r="H37" s="30">
        <v>4333828</v>
      </c>
      <c r="I37" s="30">
        <v>5566610</v>
      </c>
      <c r="J37" s="30">
        <v>3031426</v>
      </c>
      <c r="K37" s="30">
        <v>270318.17661869992</v>
      </c>
      <c r="L37" s="84">
        <v>57541.940741000006</v>
      </c>
      <c r="M37" s="18"/>
      <c r="N37" s="44"/>
      <c r="O37" s="18"/>
      <c r="P37" s="44"/>
      <c r="Q37" s="18"/>
      <c r="R37" s="18"/>
      <c r="S37" s="18"/>
      <c r="T37" s="18"/>
    </row>
    <row r="38" spans="1:20" ht="12.75" customHeight="1">
      <c r="A38" s="59"/>
      <c r="B38" s="15" t="s">
        <v>40</v>
      </c>
      <c r="C38" s="30">
        <v>2409874</v>
      </c>
      <c r="D38" s="30">
        <v>17850</v>
      </c>
      <c r="E38" s="30">
        <v>5024732</v>
      </c>
      <c r="F38" s="30">
        <v>827.64733000000001</v>
      </c>
      <c r="G38" s="30">
        <v>163906.63177109999</v>
      </c>
      <c r="H38" s="30">
        <v>17816629</v>
      </c>
      <c r="I38" s="30">
        <v>8684720</v>
      </c>
      <c r="J38" s="30">
        <v>9883267</v>
      </c>
      <c r="K38" s="30">
        <v>392349.01936690003</v>
      </c>
      <c r="L38" s="84">
        <v>168177.40482870038</v>
      </c>
      <c r="M38" s="18"/>
      <c r="N38" s="44"/>
      <c r="O38" s="18"/>
      <c r="P38" s="44"/>
      <c r="Q38" s="18"/>
      <c r="R38" s="18"/>
      <c r="S38" s="18"/>
      <c r="T38" s="18"/>
    </row>
    <row r="39" spans="1:20" ht="12.75" customHeight="1">
      <c r="A39" s="59"/>
      <c r="B39" s="15" t="s">
        <v>41</v>
      </c>
      <c r="C39" s="30">
        <v>2961742</v>
      </c>
      <c r="D39" s="30">
        <v>48371</v>
      </c>
      <c r="E39" s="30">
        <v>8748798</v>
      </c>
      <c r="F39" s="30">
        <v>1683.4265472999998</v>
      </c>
      <c r="G39" s="30">
        <v>340952.67763759999</v>
      </c>
      <c r="H39" s="30">
        <v>1252276</v>
      </c>
      <c r="I39" s="30">
        <v>672100</v>
      </c>
      <c r="J39" s="30">
        <v>569873</v>
      </c>
      <c r="K39" s="30">
        <v>31131.999070999998</v>
      </c>
      <c r="L39" s="84">
        <v>9854.0865849999991</v>
      </c>
      <c r="M39" s="18"/>
      <c r="N39" s="44"/>
      <c r="O39" s="18"/>
      <c r="P39" s="44"/>
      <c r="Q39" s="18"/>
      <c r="R39" s="18"/>
      <c r="S39" s="18"/>
      <c r="T39" s="18"/>
    </row>
    <row r="40" spans="1:20" ht="12.75" customHeight="1">
      <c r="A40" s="59"/>
      <c r="B40" s="15" t="s">
        <v>42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3467124</v>
      </c>
      <c r="I40" s="30">
        <v>3308090</v>
      </c>
      <c r="J40" s="30">
        <v>2574236</v>
      </c>
      <c r="K40" s="30">
        <v>144872.54287569999</v>
      </c>
      <c r="L40" s="84">
        <v>41932.917808600003</v>
      </c>
      <c r="M40" s="18"/>
      <c r="N40" s="44"/>
      <c r="O40" s="18"/>
      <c r="P40" s="44"/>
      <c r="Q40" s="18"/>
      <c r="R40" s="18"/>
      <c r="S40" s="18"/>
      <c r="T40" s="18"/>
    </row>
    <row r="41" spans="1:20" ht="12.75" customHeight="1">
      <c r="A41" s="59"/>
      <c r="B41" s="15" t="s">
        <v>43</v>
      </c>
      <c r="C41" s="30">
        <v>33411</v>
      </c>
      <c r="D41" s="30">
        <v>2389</v>
      </c>
      <c r="E41" s="30">
        <v>64527</v>
      </c>
      <c r="F41" s="30">
        <v>97.444000000000003</v>
      </c>
      <c r="G41" s="30">
        <v>2737.5747999999999</v>
      </c>
      <c r="H41" s="30">
        <v>1923827</v>
      </c>
      <c r="I41" s="30">
        <v>5188588</v>
      </c>
      <c r="J41" s="30">
        <v>675656</v>
      </c>
      <c r="K41" s="30">
        <v>237362.8241</v>
      </c>
      <c r="L41" s="84">
        <v>12447.674842</v>
      </c>
      <c r="M41" s="18"/>
      <c r="N41" s="44"/>
      <c r="O41" s="18"/>
      <c r="P41" s="44"/>
      <c r="Q41" s="18"/>
      <c r="R41" s="18"/>
      <c r="S41" s="18"/>
      <c r="T41" s="18"/>
    </row>
    <row r="42" spans="1:20" ht="12.75" customHeight="1">
      <c r="A42" s="59"/>
      <c r="B42" s="15" t="s">
        <v>44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1232878</v>
      </c>
      <c r="I42" s="30">
        <v>860184</v>
      </c>
      <c r="J42" s="30">
        <v>407874</v>
      </c>
      <c r="K42" s="30">
        <v>41109.430110000001</v>
      </c>
      <c r="L42" s="84">
        <v>7038.1219988000003</v>
      </c>
      <c r="M42" s="18"/>
      <c r="N42" s="44"/>
      <c r="O42" s="18"/>
      <c r="P42" s="44"/>
      <c r="Q42" s="18"/>
      <c r="R42" s="18"/>
      <c r="S42" s="18"/>
      <c r="T42" s="18"/>
    </row>
    <row r="43" spans="1:20" ht="12.75" customHeight="1">
      <c r="A43" s="59"/>
      <c r="B43" s="15" t="s">
        <v>45</v>
      </c>
      <c r="C43" s="30">
        <v>946628</v>
      </c>
      <c r="D43" s="30">
        <v>12968</v>
      </c>
      <c r="E43" s="30">
        <v>2315308</v>
      </c>
      <c r="F43" s="30">
        <v>550.75008100000002</v>
      </c>
      <c r="G43" s="30">
        <v>73697.941101699995</v>
      </c>
      <c r="H43" s="30">
        <v>3427154</v>
      </c>
      <c r="I43" s="30">
        <v>2195162</v>
      </c>
      <c r="J43" s="30">
        <v>2144848</v>
      </c>
      <c r="K43" s="30">
        <v>105083.88369</v>
      </c>
      <c r="L43" s="84">
        <v>40607.370999999999</v>
      </c>
      <c r="M43" s="18"/>
      <c r="N43" s="44"/>
      <c r="O43" s="18"/>
      <c r="P43" s="44"/>
      <c r="Q43" s="18"/>
      <c r="R43" s="18"/>
      <c r="S43" s="18"/>
      <c r="T43" s="18"/>
    </row>
    <row r="44" spans="1:20" ht="12.75" customHeight="1">
      <c r="A44" s="59"/>
      <c r="B44" s="21" t="s">
        <v>90</v>
      </c>
      <c r="C44" s="16"/>
      <c r="D44" s="16"/>
      <c r="E44" s="16"/>
      <c r="F44" s="16"/>
      <c r="G44" s="16"/>
      <c r="H44" s="16"/>
      <c r="I44" s="16"/>
      <c r="J44" s="16"/>
      <c r="K44" s="16"/>
      <c r="L44" s="48"/>
      <c r="M44" s="18"/>
      <c r="N44" s="44"/>
      <c r="O44" s="18"/>
      <c r="P44" s="44"/>
      <c r="Q44" s="18"/>
      <c r="R44" s="18"/>
      <c r="S44" s="18"/>
      <c r="T44" s="18"/>
    </row>
    <row r="45" spans="1:20" ht="12.75" customHeight="1">
      <c r="A45" s="59"/>
      <c r="B45" s="15" t="s">
        <v>46</v>
      </c>
      <c r="C45" s="30">
        <v>1532327</v>
      </c>
      <c r="D45" s="30">
        <v>1940</v>
      </c>
      <c r="E45" s="30">
        <v>5065104</v>
      </c>
      <c r="F45" s="30">
        <v>149.542</v>
      </c>
      <c r="G45" s="30">
        <v>258781.08178676156</v>
      </c>
      <c r="H45" s="30">
        <v>0</v>
      </c>
      <c r="I45" s="30">
        <v>0</v>
      </c>
      <c r="J45" s="30">
        <v>0</v>
      </c>
      <c r="K45" s="30">
        <v>0</v>
      </c>
      <c r="L45" s="84">
        <v>0</v>
      </c>
      <c r="M45" s="18"/>
      <c r="N45" s="44"/>
      <c r="O45" s="18"/>
      <c r="P45" s="44"/>
      <c r="Q45" s="18"/>
      <c r="R45" s="18"/>
      <c r="S45" s="18"/>
      <c r="T45" s="18"/>
    </row>
    <row r="46" spans="1:20" ht="12.75" customHeight="1">
      <c r="A46" s="59"/>
      <c r="B46" s="15" t="s">
        <v>47</v>
      </c>
      <c r="C46" s="30">
        <v>25201</v>
      </c>
      <c r="D46" s="30">
        <v>0</v>
      </c>
      <c r="E46" s="30">
        <v>27801</v>
      </c>
      <c r="F46" s="30">
        <v>0</v>
      </c>
      <c r="G46" s="30">
        <v>896.66904330000011</v>
      </c>
      <c r="H46" s="30">
        <v>0</v>
      </c>
      <c r="I46" s="30">
        <v>0</v>
      </c>
      <c r="J46" s="30">
        <v>0</v>
      </c>
      <c r="K46" s="30">
        <v>0</v>
      </c>
      <c r="L46" s="84">
        <v>0</v>
      </c>
      <c r="M46" s="18"/>
      <c r="N46" s="44"/>
      <c r="O46" s="18"/>
      <c r="P46" s="44"/>
      <c r="Q46" s="18"/>
      <c r="R46" s="18"/>
      <c r="S46" s="18"/>
      <c r="T46" s="18"/>
    </row>
    <row r="47" spans="1:20" ht="12.75" customHeight="1">
      <c r="A47" s="59"/>
      <c r="B47" s="15" t="s">
        <v>48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2041</v>
      </c>
      <c r="I47" s="30">
        <v>97</v>
      </c>
      <c r="J47" s="30">
        <v>95</v>
      </c>
      <c r="K47" s="30">
        <v>6.4447741000000001</v>
      </c>
      <c r="L47" s="84">
        <v>2.7297828000000002</v>
      </c>
      <c r="M47" s="18"/>
      <c r="N47" s="44"/>
      <c r="O47" s="18"/>
      <c r="P47" s="44"/>
      <c r="Q47" s="18"/>
      <c r="R47" s="18"/>
      <c r="S47" s="18"/>
      <c r="T47" s="18"/>
    </row>
    <row r="48" spans="1:20" ht="12.75" customHeight="1">
      <c r="A48" s="59"/>
      <c r="B48" s="15" t="s">
        <v>49</v>
      </c>
      <c r="C48" s="30">
        <v>2633713</v>
      </c>
      <c r="D48" s="30">
        <v>17220</v>
      </c>
      <c r="E48" s="30">
        <v>13839372</v>
      </c>
      <c r="F48" s="30">
        <v>982.83607840000002</v>
      </c>
      <c r="G48" s="30">
        <v>398780.46549179993</v>
      </c>
      <c r="H48" s="30">
        <v>1655770</v>
      </c>
      <c r="I48" s="30">
        <v>1430460</v>
      </c>
      <c r="J48" s="30">
        <v>2899347</v>
      </c>
      <c r="K48" s="30">
        <v>74063.051879999999</v>
      </c>
      <c r="L48" s="84">
        <v>59251.8952374</v>
      </c>
      <c r="M48" s="18"/>
      <c r="N48" s="44"/>
      <c r="O48" s="18"/>
      <c r="P48" s="44"/>
      <c r="Q48" s="18"/>
      <c r="R48" s="18"/>
      <c r="S48" s="18"/>
      <c r="T48" s="18"/>
    </row>
    <row r="49" spans="1:20" ht="12.75" customHeight="1">
      <c r="A49" s="59"/>
      <c r="B49" s="15" t="s">
        <v>50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1075279</v>
      </c>
      <c r="I49" s="30">
        <v>823028</v>
      </c>
      <c r="J49" s="30">
        <v>1110687</v>
      </c>
      <c r="K49" s="30">
        <v>27220.107650000002</v>
      </c>
      <c r="L49" s="84">
        <v>10871.01369</v>
      </c>
      <c r="M49" s="18"/>
      <c r="N49" s="44"/>
      <c r="O49" s="18"/>
      <c r="P49" s="44"/>
      <c r="Q49" s="18"/>
      <c r="R49" s="18"/>
      <c r="S49" s="18"/>
      <c r="T49" s="18"/>
    </row>
    <row r="50" spans="1:20" ht="12.75" customHeight="1">
      <c r="A50" s="59"/>
      <c r="B50" s="15" t="s">
        <v>51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123499</v>
      </c>
      <c r="I50" s="30">
        <v>60202</v>
      </c>
      <c r="J50" s="30">
        <v>131756</v>
      </c>
      <c r="K50" s="30">
        <v>3408.661478</v>
      </c>
      <c r="L50" s="84">
        <v>2735.0944760000002</v>
      </c>
      <c r="M50" s="18"/>
      <c r="N50" s="44"/>
      <c r="O50" s="18"/>
      <c r="P50" s="44"/>
      <c r="Q50" s="18"/>
      <c r="R50" s="18"/>
      <c r="S50" s="18"/>
      <c r="T50" s="18"/>
    </row>
    <row r="51" spans="1:20" ht="12.75" customHeight="1">
      <c r="A51" s="59"/>
      <c r="B51" s="15" t="s">
        <v>52</v>
      </c>
      <c r="C51" s="30">
        <v>859248</v>
      </c>
      <c r="D51" s="30">
        <v>2149</v>
      </c>
      <c r="E51" s="30">
        <v>1724069</v>
      </c>
      <c r="F51" s="30">
        <v>158.6413153</v>
      </c>
      <c r="G51" s="30">
        <v>72656.84036790111</v>
      </c>
      <c r="H51" s="30">
        <v>483551</v>
      </c>
      <c r="I51" s="30">
        <v>303688</v>
      </c>
      <c r="J51" s="30">
        <v>438711</v>
      </c>
      <c r="K51" s="30">
        <v>17326.361334000001</v>
      </c>
      <c r="L51" s="84">
        <v>10336.659586800006</v>
      </c>
      <c r="M51" s="18"/>
      <c r="N51" s="44"/>
      <c r="O51" s="18"/>
      <c r="P51" s="44"/>
      <c r="Q51" s="18"/>
      <c r="R51" s="18"/>
      <c r="S51" s="18"/>
      <c r="T51" s="18"/>
    </row>
    <row r="52" spans="1:20" ht="12.75" customHeight="1">
      <c r="A52" s="59"/>
      <c r="B52" s="15" t="s">
        <v>135</v>
      </c>
      <c r="C52" s="30">
        <v>118182</v>
      </c>
      <c r="D52" s="30">
        <v>68043</v>
      </c>
      <c r="E52" s="30">
        <v>187306</v>
      </c>
      <c r="F52" s="30">
        <v>5292.1970000000001</v>
      </c>
      <c r="G52" s="30">
        <v>8541.4660408999571</v>
      </c>
      <c r="H52" s="30">
        <v>9954</v>
      </c>
      <c r="I52" s="30">
        <v>5551</v>
      </c>
      <c r="J52" s="30">
        <v>3511</v>
      </c>
      <c r="K52" s="30">
        <v>200.19</v>
      </c>
      <c r="L52" s="84">
        <v>68.098771499999899</v>
      </c>
      <c r="M52" s="18"/>
      <c r="N52" s="44"/>
      <c r="O52" s="18"/>
      <c r="P52" s="44"/>
      <c r="Q52" s="18"/>
      <c r="R52" s="18"/>
      <c r="S52" s="18"/>
      <c r="T52" s="18"/>
    </row>
    <row r="53" spans="1:20" ht="12.75" customHeight="1">
      <c r="A53" s="59" t="s">
        <v>109</v>
      </c>
      <c r="B53" s="15" t="s">
        <v>53</v>
      </c>
      <c r="C53" s="30">
        <v>1477756</v>
      </c>
      <c r="D53" s="30">
        <v>5984</v>
      </c>
      <c r="E53" s="30">
        <v>3846981</v>
      </c>
      <c r="F53" s="30">
        <v>290.93119999999999</v>
      </c>
      <c r="G53" s="30">
        <v>116718.40598</v>
      </c>
      <c r="H53" s="30">
        <v>1033706</v>
      </c>
      <c r="I53" s="30">
        <v>1172039</v>
      </c>
      <c r="J53" s="30">
        <v>1894858</v>
      </c>
      <c r="K53" s="30">
        <v>50616.4977497</v>
      </c>
      <c r="L53" s="84">
        <v>37559.100736300003</v>
      </c>
      <c r="M53" s="18"/>
      <c r="N53" s="44"/>
      <c r="O53" s="18"/>
      <c r="P53" s="44"/>
      <c r="Q53" s="18"/>
      <c r="R53" s="18"/>
      <c r="S53" s="18"/>
      <c r="T53" s="18"/>
    </row>
    <row r="54" spans="1:20" ht="12.75" customHeight="1">
      <c r="A54" s="59"/>
      <c r="B54" s="21" t="s">
        <v>91</v>
      </c>
      <c r="C54" s="16"/>
      <c r="D54" s="16"/>
      <c r="E54" s="16"/>
      <c r="F54" s="16"/>
      <c r="G54" s="16"/>
      <c r="H54" s="16"/>
      <c r="I54" s="16"/>
      <c r="J54" s="16"/>
      <c r="K54" s="16"/>
      <c r="L54" s="48"/>
      <c r="M54" s="18"/>
      <c r="N54" s="44"/>
      <c r="O54" s="18"/>
      <c r="P54" s="44"/>
      <c r="Q54" s="18"/>
      <c r="R54" s="18"/>
      <c r="S54" s="18"/>
      <c r="T54" s="18"/>
    </row>
    <row r="55" spans="1:20" ht="12.75" customHeight="1">
      <c r="A55" s="59"/>
      <c r="B55" s="15" t="s">
        <v>55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1725816</v>
      </c>
      <c r="I55" s="30">
        <v>0</v>
      </c>
      <c r="J55" s="30">
        <v>405225</v>
      </c>
      <c r="K55" s="30">
        <v>0</v>
      </c>
      <c r="L55" s="84">
        <v>3247.8654822000003</v>
      </c>
      <c r="M55" s="18"/>
      <c r="N55" s="44"/>
      <c r="O55" s="18"/>
      <c r="P55" s="44"/>
      <c r="Q55" s="18"/>
      <c r="R55" s="18"/>
      <c r="S55" s="18"/>
      <c r="T55" s="18"/>
    </row>
    <row r="56" spans="1:20" ht="12.75" customHeight="1">
      <c r="A56" s="59"/>
      <c r="B56" s="15" t="s">
        <v>56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2266575</v>
      </c>
      <c r="I56" s="30">
        <v>759091</v>
      </c>
      <c r="J56" s="30">
        <v>188323</v>
      </c>
      <c r="K56" s="30">
        <v>22607.095530999999</v>
      </c>
      <c r="L56" s="84">
        <v>2640.5695497000002</v>
      </c>
      <c r="M56" s="18"/>
      <c r="N56" s="44"/>
      <c r="O56" s="18"/>
      <c r="P56" s="44"/>
      <c r="Q56" s="18"/>
      <c r="R56" s="18"/>
      <c r="S56" s="18"/>
      <c r="T56" s="18"/>
    </row>
    <row r="57" spans="1:20" ht="12.75" customHeight="1">
      <c r="A57" s="59"/>
      <c r="B57" s="15" t="s">
        <v>57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1112166</v>
      </c>
      <c r="I57" s="30">
        <v>0</v>
      </c>
      <c r="J57" s="30">
        <v>235098</v>
      </c>
      <c r="K57" s="30">
        <v>0</v>
      </c>
      <c r="L57" s="84">
        <v>1501.2638483000001</v>
      </c>
      <c r="M57" s="18"/>
      <c r="N57" s="44"/>
      <c r="O57" s="18"/>
      <c r="P57" s="44"/>
      <c r="Q57" s="18"/>
      <c r="R57" s="18"/>
      <c r="S57" s="18"/>
      <c r="T57" s="18"/>
    </row>
    <row r="58" spans="1:20" ht="12.75" customHeight="1">
      <c r="A58" s="59"/>
      <c r="B58" s="15" t="s">
        <v>58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84">
        <v>0</v>
      </c>
      <c r="M58" s="18"/>
      <c r="N58" s="44"/>
      <c r="O58" s="18"/>
      <c r="P58" s="44"/>
      <c r="Q58" s="18"/>
      <c r="R58" s="18"/>
      <c r="S58" s="18"/>
      <c r="T58" s="18"/>
    </row>
    <row r="59" spans="1:20" ht="12.75" customHeight="1">
      <c r="A59" s="59"/>
      <c r="B59" s="15" t="s">
        <v>59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136037</v>
      </c>
      <c r="I59" s="30">
        <v>2388</v>
      </c>
      <c r="J59" s="30">
        <v>21881</v>
      </c>
      <c r="K59" s="30">
        <v>82.016080000000002</v>
      </c>
      <c r="L59" s="84">
        <v>103.5167967</v>
      </c>
      <c r="M59" s="18"/>
      <c r="N59" s="44"/>
      <c r="O59" s="18"/>
      <c r="P59" s="44"/>
      <c r="Q59" s="18"/>
      <c r="R59" s="18"/>
      <c r="S59" s="18"/>
      <c r="T59" s="18"/>
    </row>
    <row r="60" spans="1:20" ht="12.75" customHeight="1">
      <c r="A60" s="59"/>
      <c r="B60" s="15" t="s">
        <v>60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63779943</v>
      </c>
      <c r="I60" s="30">
        <v>1771949</v>
      </c>
      <c r="J60" s="30">
        <v>2531827</v>
      </c>
      <c r="K60" s="30">
        <v>57084.909039999999</v>
      </c>
      <c r="L60" s="84">
        <v>22189.57734</v>
      </c>
      <c r="M60" s="18"/>
      <c r="N60" s="44"/>
      <c r="O60" s="18"/>
      <c r="P60" s="44"/>
      <c r="Q60" s="18"/>
      <c r="R60" s="18"/>
      <c r="S60" s="18"/>
      <c r="T60" s="18"/>
    </row>
    <row r="61" spans="1:20" ht="12.75" customHeight="1">
      <c r="A61" s="59"/>
      <c r="B61" s="21" t="s">
        <v>92</v>
      </c>
      <c r="C61" s="16"/>
      <c r="D61" s="16"/>
      <c r="E61" s="16"/>
      <c r="F61" s="16"/>
      <c r="G61" s="16"/>
      <c r="H61" s="16"/>
      <c r="I61" s="16"/>
      <c r="J61" s="16"/>
      <c r="K61" s="16"/>
      <c r="L61" s="48"/>
      <c r="M61" s="18"/>
      <c r="N61" s="44"/>
      <c r="O61" s="18"/>
      <c r="P61" s="44"/>
      <c r="Q61" s="18"/>
      <c r="R61" s="18"/>
      <c r="S61" s="18"/>
      <c r="T61" s="18"/>
    </row>
    <row r="62" spans="1:20" ht="12.75" customHeight="1">
      <c r="A62" s="59"/>
      <c r="B62" s="15" t="s">
        <v>61</v>
      </c>
      <c r="C62" s="30">
        <v>11317</v>
      </c>
      <c r="D62" s="30">
        <v>298</v>
      </c>
      <c r="E62" s="30">
        <v>38201</v>
      </c>
      <c r="F62" s="30">
        <v>12.103</v>
      </c>
      <c r="G62" s="30">
        <v>966.63433129997759</v>
      </c>
      <c r="H62" s="30">
        <v>1513022</v>
      </c>
      <c r="I62" s="30">
        <v>724579</v>
      </c>
      <c r="J62" s="30">
        <v>374074</v>
      </c>
      <c r="K62" s="30">
        <v>48791.892746199999</v>
      </c>
      <c r="L62" s="84">
        <v>9352.8406894000072</v>
      </c>
      <c r="M62" s="18"/>
      <c r="N62" s="44"/>
      <c r="O62" s="18"/>
      <c r="P62" s="44"/>
      <c r="Q62" s="18"/>
      <c r="R62" s="18"/>
      <c r="S62" s="18"/>
      <c r="T62" s="18"/>
    </row>
    <row r="63" spans="1:20" ht="12.75" customHeight="1">
      <c r="A63" s="59"/>
      <c r="B63" s="15" t="s">
        <v>62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152910</v>
      </c>
      <c r="I63" s="30">
        <v>107717</v>
      </c>
      <c r="J63" s="30">
        <v>70115</v>
      </c>
      <c r="K63" s="30">
        <v>5443.8130600000004</v>
      </c>
      <c r="L63" s="84">
        <v>1363.9551430000001</v>
      </c>
      <c r="M63" s="18"/>
      <c r="N63" s="44"/>
      <c r="O63" s="18"/>
      <c r="P63" s="44"/>
      <c r="Q63" s="18"/>
      <c r="R63" s="18"/>
      <c r="S63" s="18"/>
      <c r="T63" s="18"/>
    </row>
    <row r="64" spans="1:20" ht="12.75" customHeight="1">
      <c r="A64" s="59"/>
      <c r="B64" s="15" t="s">
        <v>63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2620147</v>
      </c>
      <c r="I64" s="30">
        <v>835300</v>
      </c>
      <c r="J64" s="30">
        <v>60333</v>
      </c>
      <c r="K64" s="30">
        <v>42183.515099999997</v>
      </c>
      <c r="L64" s="84">
        <v>559.42200900000012</v>
      </c>
      <c r="M64" s="18"/>
      <c r="N64" s="44"/>
      <c r="O64" s="18"/>
      <c r="P64" s="44"/>
      <c r="Q64" s="18"/>
      <c r="R64" s="18"/>
      <c r="S64" s="18"/>
      <c r="T64" s="18"/>
    </row>
    <row r="65" spans="1:20" ht="12.75" customHeight="1">
      <c r="A65" s="59"/>
      <c r="B65" s="15" t="s">
        <v>64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58">
        <v>1164678</v>
      </c>
      <c r="I65" s="30">
        <v>879782</v>
      </c>
      <c r="J65" s="30">
        <v>348001</v>
      </c>
      <c r="K65" s="30">
        <v>23449.945</v>
      </c>
      <c r="L65" s="84">
        <v>16824.078665199999</v>
      </c>
      <c r="M65" s="18"/>
      <c r="N65" s="44"/>
      <c r="O65" s="18"/>
      <c r="P65" s="44"/>
      <c r="Q65" s="18"/>
      <c r="R65" s="18"/>
      <c r="S65" s="18"/>
      <c r="T65" s="18"/>
    </row>
    <row r="66" spans="1:20" ht="12.75" customHeight="1">
      <c r="A66" s="59"/>
      <c r="B66" s="15" t="s">
        <v>65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3689813</v>
      </c>
      <c r="I66" s="30">
        <v>1000702</v>
      </c>
      <c r="J66" s="30">
        <v>265710</v>
      </c>
      <c r="K66" s="30">
        <v>49689.405650000001</v>
      </c>
      <c r="L66" s="84">
        <v>2405.9724795000006</v>
      </c>
      <c r="M66" s="18"/>
      <c r="N66" s="44"/>
      <c r="O66" s="18"/>
      <c r="P66" s="44"/>
      <c r="Q66" s="18"/>
      <c r="R66" s="18"/>
      <c r="S66" s="18"/>
      <c r="T66" s="18"/>
    </row>
    <row r="67" spans="1:20" ht="12.75" customHeight="1">
      <c r="A67" s="59"/>
      <c r="B67" s="15" t="s">
        <v>66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1977661</v>
      </c>
      <c r="I67" s="30">
        <v>470812</v>
      </c>
      <c r="J67" s="30">
        <v>112357</v>
      </c>
      <c r="K67" s="30">
        <v>24239.574000000001</v>
      </c>
      <c r="L67" s="84">
        <v>1472.0222961000002</v>
      </c>
      <c r="M67" s="18"/>
      <c r="N67" s="44"/>
      <c r="O67" s="18"/>
      <c r="P67" s="44"/>
      <c r="Q67" s="18"/>
      <c r="R67" s="18"/>
      <c r="S67" s="18"/>
      <c r="T67" s="18"/>
    </row>
    <row r="68" spans="1:20" ht="12.75" customHeight="1">
      <c r="A68" s="59"/>
      <c r="B68" s="15" t="s">
        <v>67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243693</v>
      </c>
      <c r="I68" s="30">
        <v>36361</v>
      </c>
      <c r="J68" s="30">
        <v>19152</v>
      </c>
      <c r="K68" s="30">
        <v>1503.7174299999999</v>
      </c>
      <c r="L68" s="84">
        <v>222.28444840000003</v>
      </c>
      <c r="M68" s="18"/>
      <c r="N68" s="44"/>
      <c r="O68" s="18"/>
      <c r="P68" s="44"/>
      <c r="Q68" s="18"/>
      <c r="R68" s="18"/>
      <c r="S68" s="18"/>
      <c r="T68" s="18"/>
    </row>
    <row r="69" spans="1:20" ht="12.75" customHeight="1">
      <c r="A69" s="59"/>
      <c r="B69" s="15" t="s">
        <v>68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242447</v>
      </c>
      <c r="I69" s="30">
        <v>125443</v>
      </c>
      <c r="J69" s="30">
        <v>37235</v>
      </c>
      <c r="K69" s="30">
        <v>6484.442</v>
      </c>
      <c r="L69" s="84">
        <v>445.16373279999999</v>
      </c>
      <c r="M69" s="18"/>
      <c r="N69" s="44"/>
      <c r="O69" s="18"/>
      <c r="P69" s="44"/>
      <c r="Q69" s="18"/>
      <c r="R69" s="18"/>
      <c r="S69" s="18"/>
      <c r="T69" s="18"/>
    </row>
    <row r="70" spans="1:20" ht="12.75" customHeight="1">
      <c r="A70" s="59"/>
      <c r="B70" s="15" t="s">
        <v>69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6218154</v>
      </c>
      <c r="I70" s="30">
        <v>3121133</v>
      </c>
      <c r="J70" s="30">
        <v>545170</v>
      </c>
      <c r="K70" s="30">
        <v>136136.54615149999</v>
      </c>
      <c r="L70" s="84">
        <v>7363.3212124000001</v>
      </c>
      <c r="M70" s="18"/>
      <c r="N70" s="44"/>
      <c r="O70" s="18"/>
      <c r="P70" s="44"/>
      <c r="Q70" s="18"/>
      <c r="R70" s="18"/>
      <c r="S70" s="18"/>
      <c r="T70" s="18"/>
    </row>
    <row r="71" spans="1:20" ht="12.75" customHeight="1">
      <c r="A71" s="59"/>
      <c r="B71" s="15" t="s">
        <v>70</v>
      </c>
      <c r="C71" s="30">
        <v>0</v>
      </c>
      <c r="D71" s="30">
        <v>0</v>
      </c>
      <c r="E71" s="30">
        <v>0</v>
      </c>
      <c r="F71" s="30">
        <v>0</v>
      </c>
      <c r="G71" s="30">
        <v>0</v>
      </c>
      <c r="H71" s="30">
        <v>824699</v>
      </c>
      <c r="I71" s="30">
        <v>174471</v>
      </c>
      <c r="J71" s="30">
        <v>64375</v>
      </c>
      <c r="K71" s="30">
        <v>6989.96659</v>
      </c>
      <c r="L71" s="84">
        <v>805.1388731999989</v>
      </c>
      <c r="M71" s="33"/>
      <c r="N71" s="33"/>
      <c r="O71" s="33"/>
      <c r="P71" s="33"/>
      <c r="Q71" s="33"/>
      <c r="R71" s="33"/>
      <c r="S71" s="33"/>
      <c r="T71" s="33"/>
    </row>
    <row r="72" spans="1:20" ht="12.75" customHeight="1">
      <c r="A72" s="64"/>
      <c r="B72" s="42" t="s">
        <v>71</v>
      </c>
      <c r="C72" s="22">
        <f t="shared" ref="C72:L72" si="0">SUM(C10:C71)</f>
        <v>62049087</v>
      </c>
      <c r="D72" s="22">
        <f t="shared" si="0"/>
        <v>592827</v>
      </c>
      <c r="E72" s="22">
        <f t="shared" si="0"/>
        <v>189159370</v>
      </c>
      <c r="F72" s="22">
        <f t="shared" si="0"/>
        <v>30699.765114600003</v>
      </c>
      <c r="G72" s="22">
        <f t="shared" si="0"/>
        <v>7238227.1937421616</v>
      </c>
      <c r="H72" s="22">
        <f t="shared" si="0"/>
        <v>898201796</v>
      </c>
      <c r="I72" s="22">
        <f t="shared" si="0"/>
        <v>601611788</v>
      </c>
      <c r="J72" s="22">
        <f t="shared" si="0"/>
        <v>380525052</v>
      </c>
      <c r="K72" s="22">
        <f t="shared" si="0"/>
        <v>28463574.347724896</v>
      </c>
      <c r="L72" s="22">
        <f t="shared" si="0"/>
        <v>6682934.3562760018</v>
      </c>
      <c r="M72" s="18"/>
      <c r="N72" s="18"/>
      <c r="O72" s="18"/>
      <c r="P72" s="18"/>
      <c r="Q72" s="18"/>
      <c r="R72" s="18"/>
      <c r="S72" s="18"/>
      <c r="T72" s="18"/>
    </row>
    <row r="73" spans="1:20" ht="12.75" customHeight="1">
      <c r="A73" s="59"/>
      <c r="B73" s="130"/>
      <c r="C73" s="123"/>
      <c r="D73" s="123"/>
      <c r="E73" s="123"/>
      <c r="F73" s="123"/>
      <c r="G73" s="123"/>
      <c r="H73" s="123"/>
      <c r="I73" s="123"/>
      <c r="J73" s="123"/>
      <c r="K73" s="123"/>
      <c r="L73" s="124"/>
      <c r="M73" s="18"/>
      <c r="N73" s="18"/>
      <c r="O73" s="18"/>
      <c r="P73" s="18"/>
      <c r="Q73" s="18"/>
      <c r="R73" s="18"/>
      <c r="S73" s="18"/>
      <c r="T73" s="18"/>
    </row>
    <row r="74" spans="1:20" ht="12.75" customHeight="1">
      <c r="A74" s="59">
        <v>1</v>
      </c>
      <c r="B74" s="128" t="s">
        <v>72</v>
      </c>
      <c r="C74" s="123"/>
      <c r="D74" s="123"/>
      <c r="E74" s="123"/>
      <c r="F74" s="123"/>
      <c r="G74" s="123"/>
      <c r="H74" s="123"/>
      <c r="I74" s="123"/>
      <c r="J74" s="123"/>
      <c r="K74" s="123"/>
      <c r="L74" s="124"/>
      <c r="M74" s="18"/>
      <c r="N74" s="18"/>
      <c r="O74" s="18"/>
      <c r="P74" s="18"/>
      <c r="Q74" s="18"/>
      <c r="R74" s="18"/>
      <c r="S74" s="18"/>
      <c r="T74" s="18"/>
    </row>
    <row r="75" spans="1:20" ht="12.75" customHeight="1">
      <c r="A75" s="59">
        <v>2</v>
      </c>
      <c r="B75" s="128" t="s">
        <v>73</v>
      </c>
      <c r="C75" s="123"/>
      <c r="D75" s="123"/>
      <c r="E75" s="123"/>
      <c r="F75" s="123"/>
      <c r="G75" s="123"/>
      <c r="H75" s="123"/>
      <c r="I75" s="123"/>
      <c r="J75" s="123"/>
      <c r="K75" s="123"/>
      <c r="L75" s="124"/>
      <c r="M75" s="18"/>
      <c r="N75" s="18"/>
      <c r="O75" s="18"/>
      <c r="P75" s="18"/>
      <c r="Q75" s="18"/>
      <c r="R75" s="18"/>
      <c r="S75" s="18"/>
      <c r="T75" s="18"/>
    </row>
    <row r="76" spans="1:20" ht="12.75" customHeight="1">
      <c r="A76" s="59">
        <v>3</v>
      </c>
      <c r="B76" s="128" t="s">
        <v>74</v>
      </c>
      <c r="C76" s="123"/>
      <c r="D76" s="123"/>
      <c r="E76" s="123"/>
      <c r="F76" s="123"/>
      <c r="G76" s="123"/>
      <c r="H76" s="123"/>
      <c r="I76" s="123"/>
      <c r="J76" s="123"/>
      <c r="K76" s="123"/>
      <c r="L76" s="124"/>
      <c r="M76" s="18"/>
      <c r="N76" s="18"/>
      <c r="O76" s="18"/>
      <c r="P76" s="18"/>
      <c r="Q76" s="18"/>
      <c r="R76" s="18"/>
      <c r="S76" s="18"/>
      <c r="T76" s="18"/>
    </row>
    <row r="77" spans="1:20" ht="12.75" customHeight="1">
      <c r="A77" s="59">
        <v>4</v>
      </c>
      <c r="B77" s="128" t="s">
        <v>75</v>
      </c>
      <c r="C77" s="123"/>
      <c r="D77" s="123"/>
      <c r="E77" s="123"/>
      <c r="F77" s="123"/>
      <c r="G77" s="123"/>
      <c r="H77" s="123"/>
      <c r="I77" s="123"/>
      <c r="J77" s="123"/>
      <c r="K77" s="123"/>
      <c r="L77" s="124"/>
      <c r="M77" s="18"/>
      <c r="N77" s="18"/>
      <c r="O77" s="18"/>
      <c r="P77" s="18"/>
      <c r="Q77" s="18"/>
      <c r="R77" s="18"/>
      <c r="S77" s="18"/>
      <c r="T77" s="18"/>
    </row>
    <row r="78" spans="1:20" ht="12.75" customHeight="1">
      <c r="A78" s="59">
        <v>5</v>
      </c>
      <c r="B78" s="128" t="s">
        <v>112</v>
      </c>
      <c r="C78" s="123"/>
      <c r="D78" s="123"/>
      <c r="E78" s="123"/>
      <c r="F78" s="123"/>
      <c r="G78" s="123"/>
      <c r="H78" s="123"/>
      <c r="I78" s="123"/>
      <c r="J78" s="123"/>
      <c r="K78" s="123"/>
      <c r="L78" s="124"/>
      <c r="M78" s="18"/>
      <c r="N78" s="18"/>
      <c r="O78" s="18"/>
      <c r="P78" s="18"/>
      <c r="Q78" s="18"/>
      <c r="R78" s="18"/>
      <c r="S78" s="18"/>
      <c r="T78" s="18"/>
    </row>
    <row r="79" spans="1:20" ht="12.75" customHeight="1">
      <c r="A79" s="59">
        <v>6</v>
      </c>
      <c r="B79" s="128" t="s">
        <v>113</v>
      </c>
      <c r="C79" s="123"/>
      <c r="D79" s="123"/>
      <c r="E79" s="123"/>
      <c r="F79" s="123"/>
      <c r="G79" s="123"/>
      <c r="H79" s="123"/>
      <c r="I79" s="123"/>
      <c r="J79" s="123"/>
      <c r="K79" s="123"/>
      <c r="L79" s="124"/>
      <c r="M79" s="18"/>
      <c r="N79" s="18"/>
      <c r="O79" s="18"/>
      <c r="P79" s="18"/>
      <c r="Q79" s="18"/>
      <c r="R79" s="18"/>
      <c r="S79" s="18"/>
      <c r="T79" s="18"/>
    </row>
    <row r="80" spans="1:20" ht="12.75" customHeight="1">
      <c r="A80" s="59">
        <v>7</v>
      </c>
      <c r="B80" s="128" t="s">
        <v>76</v>
      </c>
      <c r="C80" s="123"/>
      <c r="D80" s="123"/>
      <c r="E80" s="123"/>
      <c r="F80" s="123"/>
      <c r="G80" s="123"/>
      <c r="H80" s="123"/>
      <c r="I80" s="123"/>
      <c r="J80" s="123"/>
      <c r="K80" s="123"/>
      <c r="L80" s="124"/>
      <c r="M80" s="18"/>
      <c r="N80" s="18"/>
      <c r="O80" s="18"/>
      <c r="P80" s="18"/>
      <c r="Q80" s="18"/>
      <c r="R80" s="18"/>
      <c r="S80" s="18"/>
      <c r="T80" s="18"/>
    </row>
    <row r="81" spans="1:20" ht="12.75" customHeight="1">
      <c r="A81" s="59">
        <v>8</v>
      </c>
      <c r="B81" s="128" t="s">
        <v>77</v>
      </c>
      <c r="C81" s="123"/>
      <c r="D81" s="123"/>
      <c r="E81" s="123"/>
      <c r="F81" s="123"/>
      <c r="G81" s="123"/>
      <c r="H81" s="123"/>
      <c r="I81" s="123"/>
      <c r="J81" s="123"/>
      <c r="K81" s="123"/>
      <c r="L81" s="124"/>
      <c r="M81" s="18"/>
      <c r="N81" s="18"/>
      <c r="O81" s="18"/>
      <c r="P81" s="18"/>
      <c r="Q81" s="18"/>
      <c r="R81" s="18"/>
      <c r="S81" s="18"/>
      <c r="T81" s="18"/>
    </row>
    <row r="82" spans="1:20" ht="12.75" customHeight="1">
      <c r="A82" s="59">
        <v>9</v>
      </c>
      <c r="B82" s="128" t="s">
        <v>78</v>
      </c>
      <c r="C82" s="123"/>
      <c r="D82" s="123"/>
      <c r="E82" s="123"/>
      <c r="F82" s="123"/>
      <c r="G82" s="123"/>
      <c r="H82" s="123"/>
      <c r="I82" s="123"/>
      <c r="J82" s="123"/>
      <c r="K82" s="123"/>
      <c r="L82" s="124"/>
      <c r="M82" s="18"/>
      <c r="N82" s="18"/>
      <c r="O82" s="18"/>
      <c r="P82" s="18"/>
      <c r="Q82" s="18"/>
      <c r="R82" s="18"/>
      <c r="S82" s="18"/>
      <c r="T82" s="18"/>
    </row>
    <row r="83" spans="1:20" ht="12.75" customHeight="1">
      <c r="A83" s="59">
        <v>10</v>
      </c>
      <c r="B83" s="128" t="s">
        <v>79</v>
      </c>
      <c r="C83" s="123"/>
      <c r="D83" s="123"/>
      <c r="E83" s="123"/>
      <c r="F83" s="123"/>
      <c r="G83" s="123"/>
      <c r="H83" s="123"/>
      <c r="I83" s="123"/>
      <c r="J83" s="123"/>
      <c r="K83" s="123"/>
      <c r="L83" s="124"/>
      <c r="M83" s="18"/>
      <c r="N83" s="18"/>
      <c r="O83" s="18"/>
      <c r="P83" s="18"/>
      <c r="Q83" s="18"/>
      <c r="R83" s="18"/>
      <c r="S83" s="18"/>
      <c r="T83" s="18"/>
    </row>
    <row r="84" spans="1:20" ht="12.75" customHeight="1">
      <c r="A84" s="59">
        <v>11</v>
      </c>
      <c r="B84" s="128" t="s">
        <v>80</v>
      </c>
      <c r="C84" s="123"/>
      <c r="D84" s="123"/>
      <c r="E84" s="123"/>
      <c r="F84" s="123"/>
      <c r="G84" s="123"/>
      <c r="H84" s="123"/>
      <c r="I84" s="123"/>
      <c r="J84" s="123"/>
      <c r="K84" s="123"/>
      <c r="L84" s="124"/>
      <c r="M84" s="18"/>
      <c r="N84" s="18"/>
      <c r="O84" s="18"/>
      <c r="P84" s="18"/>
      <c r="Q84" s="18"/>
      <c r="R84" s="18"/>
      <c r="S84" s="18"/>
      <c r="T84" s="18"/>
    </row>
    <row r="85" spans="1:20" ht="12.75" customHeight="1">
      <c r="A85" s="59">
        <v>12</v>
      </c>
      <c r="B85" s="128" t="s">
        <v>81</v>
      </c>
      <c r="C85" s="123"/>
      <c r="D85" s="123"/>
      <c r="E85" s="123"/>
      <c r="F85" s="123"/>
      <c r="G85" s="123"/>
      <c r="H85" s="123"/>
      <c r="I85" s="123"/>
      <c r="J85" s="123"/>
      <c r="K85" s="123"/>
      <c r="L85" s="124"/>
      <c r="M85" s="18"/>
      <c r="N85" s="18"/>
      <c r="O85" s="18"/>
      <c r="P85" s="18"/>
      <c r="Q85" s="18"/>
      <c r="R85" s="18"/>
      <c r="S85" s="18"/>
      <c r="T85" s="18"/>
    </row>
    <row r="86" spans="1:20" ht="12.75" customHeight="1">
      <c r="A86" s="59">
        <v>13</v>
      </c>
      <c r="B86" s="128" t="s">
        <v>82</v>
      </c>
      <c r="C86" s="123"/>
      <c r="D86" s="123"/>
      <c r="E86" s="123"/>
      <c r="F86" s="123"/>
      <c r="G86" s="123"/>
      <c r="H86" s="123"/>
      <c r="I86" s="123"/>
      <c r="J86" s="123"/>
      <c r="K86" s="123"/>
      <c r="L86" s="124"/>
      <c r="M86" s="18"/>
      <c r="N86" s="18"/>
      <c r="O86" s="18"/>
      <c r="P86" s="18"/>
      <c r="Q86" s="18"/>
      <c r="R86" s="18"/>
      <c r="S86" s="18"/>
      <c r="T86" s="18"/>
    </row>
    <row r="87" spans="1:20" ht="12.75" customHeight="1">
      <c r="A87" s="59">
        <v>14</v>
      </c>
      <c r="B87" s="128" t="s">
        <v>83</v>
      </c>
      <c r="C87" s="123"/>
      <c r="D87" s="123"/>
      <c r="E87" s="123"/>
      <c r="F87" s="123"/>
      <c r="G87" s="123"/>
      <c r="H87" s="123"/>
      <c r="I87" s="123"/>
      <c r="J87" s="123"/>
      <c r="K87" s="123"/>
      <c r="L87" s="124"/>
      <c r="M87" s="18"/>
      <c r="N87" s="18"/>
      <c r="O87" s="18"/>
      <c r="P87" s="18"/>
      <c r="Q87" s="18"/>
      <c r="R87" s="18"/>
      <c r="S87" s="18"/>
      <c r="T87" s="18"/>
    </row>
    <row r="88" spans="1:20" ht="12.75" customHeight="1">
      <c r="A88" s="59">
        <v>15</v>
      </c>
      <c r="B88" s="128" t="s">
        <v>84</v>
      </c>
      <c r="C88" s="123"/>
      <c r="D88" s="123"/>
      <c r="E88" s="123"/>
      <c r="F88" s="123"/>
      <c r="G88" s="123"/>
      <c r="H88" s="123"/>
      <c r="I88" s="123"/>
      <c r="J88" s="123"/>
      <c r="K88" s="123"/>
      <c r="L88" s="124"/>
      <c r="M88" s="18"/>
      <c r="N88" s="18"/>
      <c r="O88" s="18"/>
      <c r="P88" s="18"/>
      <c r="Q88" s="18"/>
      <c r="R88" s="18"/>
      <c r="S88" s="18"/>
      <c r="T88" s="18"/>
    </row>
    <row r="89" spans="1:20" ht="12.75" customHeight="1">
      <c r="A89" s="59">
        <v>16</v>
      </c>
      <c r="B89" s="128" t="s">
        <v>85</v>
      </c>
      <c r="C89" s="123"/>
      <c r="D89" s="123"/>
      <c r="E89" s="123"/>
      <c r="F89" s="123"/>
      <c r="G89" s="123"/>
      <c r="H89" s="123"/>
      <c r="I89" s="123"/>
      <c r="J89" s="123"/>
      <c r="K89" s="123"/>
      <c r="L89" s="124"/>
      <c r="M89" s="18"/>
      <c r="N89" s="18"/>
      <c r="O89" s="18"/>
      <c r="P89" s="18"/>
      <c r="Q89" s="18"/>
      <c r="R89" s="18"/>
      <c r="S89" s="18"/>
      <c r="T89" s="18"/>
    </row>
    <row r="90" spans="1:20" ht="12.75" customHeight="1">
      <c r="A90" s="59"/>
      <c r="B90" s="18"/>
      <c r="C90" s="18"/>
      <c r="D90" s="44"/>
      <c r="E90" s="44"/>
      <c r="F90" s="18"/>
      <c r="G90" s="44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</row>
    <row r="91" spans="1:20" ht="12.75" customHeight="1">
      <c r="A91" s="59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</row>
    <row r="92" spans="1:20" ht="12.75" customHeight="1">
      <c r="A92" s="59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</row>
    <row r="93" spans="1:20" ht="12.75" customHeight="1">
      <c r="A93" s="59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</row>
    <row r="94" spans="1:20" ht="12.75" customHeight="1">
      <c r="A94" s="59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</row>
    <row r="95" spans="1:20" ht="12.75" customHeight="1">
      <c r="A95" s="59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</row>
    <row r="96" spans="1:20" ht="12.75" customHeight="1">
      <c r="A96" s="59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</row>
    <row r="97" spans="1:20" ht="12.75" customHeight="1">
      <c r="A97" s="59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</row>
    <row r="98" spans="1:20" ht="12.75" customHeight="1">
      <c r="A98" s="59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</row>
    <row r="99" spans="1:20" ht="12.75" customHeight="1">
      <c r="A99" s="59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</row>
    <row r="100" spans="1:20" ht="12.75" customHeight="1">
      <c r="A100" s="59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</row>
    <row r="101" spans="1:20" ht="12.75" customHeight="1">
      <c r="A101" s="59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</row>
    <row r="102" spans="1:20" ht="12.75" customHeight="1">
      <c r="A102" s="59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</row>
    <row r="103" spans="1:20" ht="12.75" customHeight="1">
      <c r="A103" s="59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</row>
    <row r="104" spans="1:20" ht="12.75" customHeight="1">
      <c r="A104" s="59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</row>
    <row r="105" spans="1:20" ht="12.75" customHeight="1">
      <c r="A105" s="59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</row>
    <row r="106" spans="1:20" ht="12.75" customHeight="1">
      <c r="A106" s="59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</row>
    <row r="107" spans="1:20" ht="12.75" customHeight="1">
      <c r="A107" s="59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</row>
    <row r="108" spans="1:20" ht="12.75" customHeight="1">
      <c r="A108" s="59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</row>
    <row r="109" spans="1:20" ht="12.75" customHeight="1">
      <c r="A109" s="59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</row>
    <row r="110" spans="1:20" ht="12.75" customHeight="1">
      <c r="A110" s="59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</row>
    <row r="111" spans="1:20" ht="12.75" customHeight="1">
      <c r="A111" s="59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</row>
    <row r="112" spans="1:20" ht="12.75" customHeight="1">
      <c r="A112" s="59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</row>
    <row r="113" spans="1:20" ht="12.75" customHeight="1">
      <c r="A113" s="59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</row>
    <row r="114" spans="1:20" ht="12.75" customHeight="1">
      <c r="A114" s="59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</row>
    <row r="115" spans="1:20" ht="12.75" customHeight="1">
      <c r="A115" s="59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</row>
    <row r="116" spans="1:20" ht="12.75" customHeight="1">
      <c r="A116" s="59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</row>
    <row r="117" spans="1:20" ht="12.75" customHeight="1">
      <c r="A117" s="59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</row>
    <row r="118" spans="1:20" ht="12.75" customHeight="1">
      <c r="A118" s="59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</row>
    <row r="119" spans="1:20" ht="12.75" customHeight="1">
      <c r="A119" s="59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</row>
    <row r="120" spans="1:20" ht="12.75" customHeight="1">
      <c r="A120" s="59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</row>
    <row r="121" spans="1:20" ht="12.75" customHeight="1">
      <c r="A121" s="59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</row>
    <row r="122" spans="1:20" ht="12.75" customHeight="1">
      <c r="A122" s="59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</row>
    <row r="123" spans="1:20" ht="12.75" customHeight="1">
      <c r="A123" s="59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</row>
    <row r="124" spans="1:20" ht="12.75" customHeight="1">
      <c r="A124" s="59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</row>
    <row r="125" spans="1:20" ht="12.75" customHeight="1">
      <c r="A125" s="59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</row>
    <row r="126" spans="1:20" ht="12.75" customHeight="1">
      <c r="A126" s="59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</row>
    <row r="127" spans="1:20" ht="12.75" customHeight="1">
      <c r="A127" s="59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</row>
    <row r="128" spans="1:20" ht="12.75" customHeight="1">
      <c r="A128" s="59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</row>
    <row r="129" spans="1:20" ht="12.75" customHeight="1">
      <c r="A129" s="59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</row>
    <row r="130" spans="1:20" ht="12.75" customHeight="1">
      <c r="A130" s="59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</row>
    <row r="131" spans="1:20" ht="12.75" customHeight="1">
      <c r="A131" s="59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</row>
    <row r="132" spans="1:20" ht="12.75" customHeight="1">
      <c r="A132" s="59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</row>
    <row r="133" spans="1:20" ht="12.75" customHeight="1">
      <c r="A133" s="59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</row>
    <row r="134" spans="1:20" ht="12.75" customHeight="1">
      <c r="A134" s="59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</row>
    <row r="135" spans="1:20" ht="12.75" customHeight="1">
      <c r="A135" s="59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</row>
    <row r="136" spans="1:20" ht="12.75" customHeight="1">
      <c r="A136" s="59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</row>
    <row r="137" spans="1:20" ht="12.75" customHeight="1">
      <c r="A137" s="59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</row>
    <row r="138" spans="1:20" ht="12.75" customHeight="1">
      <c r="A138" s="59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</row>
    <row r="139" spans="1:20" ht="12.75" customHeight="1">
      <c r="A139" s="59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</row>
    <row r="140" spans="1:20" ht="12.75" customHeight="1">
      <c r="A140" s="59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</row>
    <row r="141" spans="1:20" ht="12.75" customHeight="1">
      <c r="A141" s="59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</row>
    <row r="142" spans="1:20" ht="12.75" customHeight="1">
      <c r="A142" s="59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</row>
    <row r="143" spans="1:20" ht="12.75" customHeight="1">
      <c r="A143" s="59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</row>
    <row r="144" spans="1:20" ht="12.75" customHeight="1">
      <c r="A144" s="59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</row>
    <row r="145" spans="1:20" ht="12.75" customHeight="1">
      <c r="A145" s="59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</row>
    <row r="146" spans="1:20" ht="12.75" customHeight="1">
      <c r="A146" s="59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</row>
    <row r="147" spans="1:20" ht="12.75" customHeight="1">
      <c r="A147" s="59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</row>
    <row r="148" spans="1:20" ht="12.75" customHeight="1">
      <c r="A148" s="59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</row>
    <row r="149" spans="1:20" ht="12.75" customHeight="1">
      <c r="A149" s="59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</row>
    <row r="150" spans="1:20" ht="12.75" customHeight="1">
      <c r="A150" s="59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</row>
    <row r="151" spans="1:20" ht="12.75" customHeight="1">
      <c r="A151" s="59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</row>
    <row r="152" spans="1:20" ht="12.75" customHeight="1">
      <c r="A152" s="59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</row>
    <row r="153" spans="1:20" ht="12.75" customHeight="1">
      <c r="A153" s="59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</row>
    <row r="154" spans="1:20" ht="12.75" customHeight="1">
      <c r="A154" s="59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</row>
    <row r="155" spans="1:20" ht="12.75" customHeight="1">
      <c r="A155" s="59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</row>
    <row r="156" spans="1:20" ht="12.75" customHeight="1">
      <c r="A156" s="59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</row>
    <row r="157" spans="1:20" ht="12.75" customHeight="1">
      <c r="A157" s="59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</row>
    <row r="158" spans="1:20" ht="12.75" customHeight="1">
      <c r="A158" s="59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</row>
    <row r="159" spans="1:20" ht="12.75" customHeight="1">
      <c r="A159" s="59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</row>
    <row r="160" spans="1:20" ht="12.75" customHeight="1">
      <c r="A160" s="59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</row>
    <row r="161" spans="1:20" ht="12.75" customHeight="1">
      <c r="A161" s="59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</row>
    <row r="162" spans="1:20" ht="12.75" customHeight="1">
      <c r="A162" s="59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</row>
    <row r="163" spans="1:20" ht="12.75" customHeight="1">
      <c r="A163" s="59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</row>
    <row r="164" spans="1:20" ht="12.75" customHeight="1">
      <c r="A164" s="59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</row>
    <row r="165" spans="1:20" ht="12.75" customHeight="1">
      <c r="A165" s="59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</row>
    <row r="166" spans="1:20" ht="12.75" customHeight="1">
      <c r="A166" s="59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</row>
    <row r="167" spans="1:20" ht="12.75" customHeight="1">
      <c r="A167" s="59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</row>
    <row r="168" spans="1:20" ht="12.75" customHeight="1">
      <c r="A168" s="59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</row>
    <row r="169" spans="1:20" ht="12.75" customHeight="1">
      <c r="A169" s="59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</row>
    <row r="170" spans="1:20" ht="12.75" customHeight="1">
      <c r="A170" s="59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</row>
    <row r="171" spans="1:20" ht="12.75" customHeight="1">
      <c r="A171" s="59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</row>
    <row r="172" spans="1:20" ht="12.75" customHeight="1">
      <c r="A172" s="59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</row>
    <row r="173" spans="1:20" ht="12.75" customHeight="1">
      <c r="A173" s="59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</row>
    <row r="174" spans="1:20" ht="12.75" customHeight="1">
      <c r="A174" s="59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</row>
    <row r="175" spans="1:20" ht="12.75" customHeight="1">
      <c r="A175" s="59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</row>
    <row r="176" spans="1:20" ht="12.75" customHeight="1">
      <c r="A176" s="59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</row>
    <row r="177" spans="1:20" ht="12.75" customHeight="1">
      <c r="A177" s="59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</row>
    <row r="178" spans="1:20" ht="12.75" customHeight="1">
      <c r="A178" s="59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</row>
    <row r="179" spans="1:20" ht="12.75" customHeight="1">
      <c r="A179" s="59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</row>
    <row r="180" spans="1:20" ht="12.75" customHeight="1">
      <c r="A180" s="59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</row>
    <row r="181" spans="1:20" ht="12.75" customHeight="1">
      <c r="A181" s="59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</row>
    <row r="182" spans="1:20" ht="12.75" customHeight="1">
      <c r="A182" s="59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</row>
    <row r="183" spans="1:20" ht="12.75" customHeight="1">
      <c r="A183" s="59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</row>
    <row r="184" spans="1:20" ht="12.75" customHeight="1">
      <c r="A184" s="59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</row>
    <row r="185" spans="1:20" ht="12.75" customHeight="1">
      <c r="A185" s="59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</row>
    <row r="186" spans="1:20" ht="12.75" customHeight="1">
      <c r="A186" s="59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</row>
    <row r="187" spans="1:20" ht="12.75" customHeight="1">
      <c r="A187" s="59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</row>
    <row r="188" spans="1:20" ht="12.75" customHeight="1">
      <c r="A188" s="59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</row>
    <row r="189" spans="1:20" ht="12.75" customHeight="1">
      <c r="A189" s="59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</row>
    <row r="190" spans="1:20" ht="12.75" customHeight="1">
      <c r="A190" s="59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</row>
    <row r="191" spans="1:20" ht="12.75" customHeight="1">
      <c r="A191" s="59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</row>
    <row r="192" spans="1:20" ht="12.75" customHeight="1">
      <c r="A192" s="59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</row>
    <row r="193" spans="1:20" ht="12.75" customHeight="1">
      <c r="A193" s="59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</row>
    <row r="194" spans="1:20" ht="12.75" customHeight="1">
      <c r="A194" s="59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</row>
    <row r="195" spans="1:20" ht="12.75" customHeight="1">
      <c r="A195" s="59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</row>
    <row r="196" spans="1:20" ht="12.75" customHeight="1">
      <c r="A196" s="59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</row>
    <row r="197" spans="1:20" ht="12.75" customHeight="1">
      <c r="A197" s="59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</row>
    <row r="198" spans="1:20" ht="12.75" customHeight="1">
      <c r="A198" s="59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</row>
    <row r="199" spans="1:20" ht="12.75" customHeight="1">
      <c r="A199" s="59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</row>
    <row r="200" spans="1:20" ht="12.75" customHeight="1">
      <c r="A200" s="59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</row>
    <row r="201" spans="1:20" ht="12.75" customHeight="1">
      <c r="A201" s="59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</row>
    <row r="202" spans="1:20" ht="12.75" customHeight="1">
      <c r="A202" s="59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</row>
    <row r="203" spans="1:20" ht="12.75" customHeight="1">
      <c r="A203" s="59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</row>
    <row r="204" spans="1:20" ht="12.75" customHeight="1">
      <c r="A204" s="59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</row>
    <row r="205" spans="1:20" ht="12.75" customHeight="1">
      <c r="A205" s="59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</row>
    <row r="206" spans="1:20" ht="12.75" customHeight="1">
      <c r="A206" s="59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</row>
    <row r="207" spans="1:20" ht="12.75" customHeight="1">
      <c r="A207" s="59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</row>
    <row r="208" spans="1:20" ht="12.75" customHeight="1">
      <c r="A208" s="59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</row>
    <row r="209" spans="1:20" ht="12.75" customHeight="1">
      <c r="A209" s="59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</row>
    <row r="210" spans="1:20" ht="12.75" customHeight="1">
      <c r="A210" s="59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</row>
    <row r="211" spans="1:20" ht="12.75" customHeight="1">
      <c r="A211" s="59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</row>
    <row r="212" spans="1:20" ht="12.75" customHeight="1">
      <c r="A212" s="59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</row>
    <row r="213" spans="1:20" ht="12.75" customHeight="1">
      <c r="A213" s="59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</row>
    <row r="214" spans="1:20" ht="12.75" customHeight="1">
      <c r="A214" s="59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</row>
    <row r="215" spans="1:20" ht="12.75" customHeight="1">
      <c r="A215" s="59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</row>
    <row r="216" spans="1:20" ht="12.75" customHeight="1">
      <c r="A216" s="59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</row>
    <row r="217" spans="1:20" ht="12.75" customHeight="1">
      <c r="A217" s="59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</row>
    <row r="218" spans="1:20" ht="12.75" customHeight="1">
      <c r="A218" s="59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</row>
    <row r="219" spans="1:20" ht="12.75" customHeight="1">
      <c r="A219" s="59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</row>
    <row r="220" spans="1:20" ht="12.75" customHeight="1">
      <c r="A220" s="59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</row>
    <row r="221" spans="1:20" ht="12.75" customHeight="1">
      <c r="A221" s="59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</row>
    <row r="222" spans="1:20" ht="12.75" customHeight="1">
      <c r="A222" s="59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</row>
    <row r="223" spans="1:20" ht="12.75" customHeight="1">
      <c r="A223" s="59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</row>
    <row r="224" spans="1:20" ht="12.75" customHeight="1">
      <c r="A224" s="59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</row>
    <row r="225" spans="1:20" ht="12.75" customHeight="1">
      <c r="A225" s="59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</row>
    <row r="226" spans="1:20" ht="12.75" customHeight="1">
      <c r="A226" s="59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</row>
    <row r="227" spans="1:20" ht="12.75" customHeight="1">
      <c r="A227" s="59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</row>
    <row r="228" spans="1:20" ht="12.75" customHeight="1">
      <c r="A228" s="59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</row>
    <row r="229" spans="1:20" ht="12.75" customHeight="1">
      <c r="A229" s="59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</row>
    <row r="230" spans="1:20" ht="12.75" customHeight="1">
      <c r="A230" s="59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</row>
    <row r="231" spans="1:20" ht="12.75" customHeight="1">
      <c r="A231" s="59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</row>
    <row r="232" spans="1:20" ht="12.75" customHeight="1">
      <c r="A232" s="59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</row>
    <row r="233" spans="1:20" ht="12.75" customHeight="1">
      <c r="A233" s="59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</row>
    <row r="234" spans="1:20" ht="12.75" customHeight="1">
      <c r="A234" s="59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</row>
    <row r="235" spans="1:20" ht="12.75" customHeight="1">
      <c r="A235" s="59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</row>
    <row r="236" spans="1:20" ht="12.75" customHeight="1">
      <c r="A236" s="59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</row>
    <row r="237" spans="1:20" ht="12.75" customHeight="1">
      <c r="A237" s="59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</row>
    <row r="238" spans="1:20" ht="12.75" customHeight="1">
      <c r="A238" s="59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</row>
    <row r="239" spans="1:20" ht="12.75" customHeight="1">
      <c r="A239" s="59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</row>
    <row r="240" spans="1:20" ht="12.75" customHeight="1">
      <c r="A240" s="59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</row>
    <row r="241" spans="1:20" ht="12.75" customHeight="1">
      <c r="A241" s="59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</row>
    <row r="242" spans="1:20" ht="12.75" customHeight="1">
      <c r="A242" s="59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</row>
    <row r="243" spans="1:20" ht="12.75" customHeight="1">
      <c r="A243" s="59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</row>
    <row r="244" spans="1:20" ht="12.75" customHeight="1">
      <c r="A244" s="59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</row>
    <row r="245" spans="1:20" ht="12.75" customHeight="1">
      <c r="A245" s="59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</row>
    <row r="246" spans="1:20" ht="12.75" customHeight="1">
      <c r="A246" s="59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</row>
    <row r="247" spans="1:20" ht="12.75" customHeight="1">
      <c r="A247" s="59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</row>
    <row r="248" spans="1:20" ht="12.75" customHeight="1">
      <c r="A248" s="59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</row>
    <row r="249" spans="1:20" ht="12.75" customHeight="1">
      <c r="A249" s="59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</row>
    <row r="250" spans="1:20" ht="12.75" customHeight="1">
      <c r="A250" s="59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</row>
    <row r="251" spans="1:20" ht="12.75" customHeight="1">
      <c r="A251" s="59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</row>
    <row r="252" spans="1:20" ht="12.75" customHeight="1">
      <c r="A252" s="59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</row>
    <row r="253" spans="1:20" ht="12.75" customHeight="1">
      <c r="A253" s="59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</row>
    <row r="254" spans="1:20" ht="12.75" customHeight="1">
      <c r="A254" s="59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</row>
    <row r="255" spans="1:20" ht="12.75" customHeight="1">
      <c r="A255" s="59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</row>
    <row r="256" spans="1:20" ht="12.75" customHeight="1">
      <c r="A256" s="59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</row>
    <row r="257" spans="1:20" ht="12.75" customHeight="1">
      <c r="A257" s="59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</row>
    <row r="258" spans="1:20" ht="12.75" customHeight="1">
      <c r="A258" s="59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</row>
    <row r="259" spans="1:20" ht="12.75" customHeight="1">
      <c r="A259" s="59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</row>
    <row r="260" spans="1:20" ht="12.75" customHeight="1">
      <c r="A260" s="59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</row>
    <row r="261" spans="1:20" ht="12.75" customHeight="1">
      <c r="A261" s="59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</row>
    <row r="262" spans="1:20" ht="12.75" customHeight="1">
      <c r="A262" s="59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</row>
    <row r="263" spans="1:20" ht="12.75" customHeight="1">
      <c r="A263" s="59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</row>
    <row r="264" spans="1:20" ht="12.75" customHeight="1">
      <c r="A264" s="59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</row>
    <row r="265" spans="1:20" ht="12.75" customHeight="1">
      <c r="A265" s="59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</row>
    <row r="266" spans="1:20" ht="12.75" customHeight="1">
      <c r="A266" s="59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</row>
    <row r="267" spans="1:20" ht="12.75" customHeight="1">
      <c r="A267" s="59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</row>
    <row r="268" spans="1:20" ht="12.75" customHeight="1">
      <c r="A268" s="59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</row>
    <row r="269" spans="1:20" ht="12.75" customHeight="1">
      <c r="A269" s="59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</row>
    <row r="270" spans="1:20" ht="12.75" customHeight="1">
      <c r="A270" s="59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</row>
    <row r="271" spans="1:20" ht="12.75" customHeight="1">
      <c r="A271" s="59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</row>
    <row r="272" spans="1:20" ht="12.75" customHeight="1">
      <c r="A272" s="59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</row>
    <row r="273" spans="1:20" ht="12.75" customHeight="1">
      <c r="A273" s="59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</row>
    <row r="274" spans="1:20" ht="12.75" customHeight="1">
      <c r="A274" s="59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</row>
    <row r="275" spans="1:20" ht="12.75" customHeight="1">
      <c r="A275" s="59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</row>
    <row r="276" spans="1:20" ht="12.75" customHeight="1">
      <c r="A276" s="59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</row>
    <row r="277" spans="1:20" ht="12.75" customHeight="1">
      <c r="A277" s="59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</row>
    <row r="278" spans="1:20" ht="12.75" customHeight="1">
      <c r="A278" s="59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</row>
    <row r="279" spans="1:20" ht="12.75" customHeight="1">
      <c r="A279" s="59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</row>
    <row r="280" spans="1:20" ht="12.75" customHeight="1">
      <c r="A280" s="59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</row>
    <row r="281" spans="1:20" ht="12.75" customHeight="1">
      <c r="A281" s="59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</row>
    <row r="282" spans="1:20" ht="12.75" customHeight="1">
      <c r="A282" s="59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</row>
    <row r="283" spans="1:20" ht="12.75" customHeight="1">
      <c r="A283" s="59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</row>
    <row r="284" spans="1:20" ht="12.75" customHeight="1">
      <c r="A284" s="59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</row>
    <row r="285" spans="1:20" ht="12.75" customHeight="1">
      <c r="A285" s="59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</row>
    <row r="286" spans="1:20" ht="12.75" customHeight="1">
      <c r="A286" s="59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</row>
    <row r="287" spans="1:20" ht="12.75" customHeight="1">
      <c r="A287" s="59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</row>
    <row r="288" spans="1:20" ht="12.75" customHeight="1">
      <c r="A288" s="59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</row>
    <row r="289" spans="1:20" ht="12.75" customHeight="1">
      <c r="A289" s="59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</row>
    <row r="290" spans="1:20" ht="12.75" customHeight="1">
      <c r="A290" s="59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</row>
    <row r="291" spans="1:20" ht="12.75" customHeight="1">
      <c r="A291" s="59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</row>
    <row r="292" spans="1:20" ht="12.75" customHeight="1">
      <c r="A292" s="59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</row>
    <row r="293" spans="1:20" ht="12.75" customHeight="1">
      <c r="A293" s="59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</row>
    <row r="294" spans="1:20" ht="12.75" customHeight="1">
      <c r="A294" s="59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</row>
    <row r="295" spans="1:20" ht="12.75" customHeight="1">
      <c r="A295" s="59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</row>
    <row r="296" spans="1:20" ht="12.75" customHeight="1">
      <c r="A296" s="59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</row>
    <row r="297" spans="1:20" ht="12.75" customHeight="1">
      <c r="A297" s="59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</row>
    <row r="298" spans="1:20" ht="12.75" customHeight="1">
      <c r="A298" s="59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</row>
    <row r="299" spans="1:20" ht="12.75" customHeight="1">
      <c r="A299" s="59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</row>
    <row r="300" spans="1:20" ht="12.75" customHeight="1">
      <c r="A300" s="59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</row>
    <row r="301" spans="1:20" ht="12.75" customHeight="1">
      <c r="A301" s="59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</row>
    <row r="302" spans="1:20" ht="12.75" customHeight="1">
      <c r="A302" s="59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</row>
    <row r="303" spans="1:20" ht="12.75" customHeight="1">
      <c r="A303" s="59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</row>
    <row r="304" spans="1:20" ht="12.75" customHeight="1">
      <c r="A304" s="59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</row>
    <row r="305" spans="1:20" ht="12.75" customHeight="1">
      <c r="A305" s="59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</row>
    <row r="306" spans="1:20" ht="12.75" customHeight="1">
      <c r="A306" s="59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</row>
    <row r="307" spans="1:20" ht="12.75" customHeight="1">
      <c r="A307" s="59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</row>
    <row r="308" spans="1:20" ht="12.75" customHeight="1">
      <c r="A308" s="59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</row>
    <row r="309" spans="1:20" ht="12.75" customHeight="1">
      <c r="A309" s="59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</row>
    <row r="310" spans="1:20" ht="12.75" customHeight="1">
      <c r="A310" s="59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</row>
    <row r="311" spans="1:20" ht="12.75" customHeight="1">
      <c r="A311" s="59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</row>
    <row r="312" spans="1:20" ht="12.75" customHeight="1">
      <c r="A312" s="59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</row>
    <row r="313" spans="1:20" ht="12.75" customHeight="1">
      <c r="A313" s="59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</row>
    <row r="314" spans="1:20" ht="12.75" customHeight="1">
      <c r="A314" s="59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</row>
    <row r="315" spans="1:20" ht="12.75" customHeight="1">
      <c r="A315" s="59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</row>
    <row r="316" spans="1:20" ht="12.75" customHeight="1">
      <c r="A316" s="59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</row>
    <row r="317" spans="1:20" ht="12.75" customHeight="1">
      <c r="A317" s="59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</row>
    <row r="318" spans="1:20" ht="12.75" customHeight="1">
      <c r="A318" s="59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</row>
    <row r="319" spans="1:20" ht="12.75" customHeight="1">
      <c r="A319" s="59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</row>
    <row r="320" spans="1:20" ht="12.75" customHeight="1">
      <c r="A320" s="59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</row>
    <row r="321" spans="1:20" ht="12.75" customHeight="1">
      <c r="A321" s="59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</row>
    <row r="322" spans="1:20" ht="12.75" customHeight="1">
      <c r="A322" s="59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</row>
    <row r="323" spans="1:20" ht="12.75" customHeight="1">
      <c r="A323" s="59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</row>
    <row r="324" spans="1:20" ht="12.75" customHeight="1">
      <c r="A324" s="59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</row>
    <row r="325" spans="1:20" ht="12.75" customHeight="1">
      <c r="A325" s="59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</row>
    <row r="326" spans="1:20" ht="12.75" customHeight="1">
      <c r="A326" s="59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</row>
    <row r="327" spans="1:20" ht="12.75" customHeight="1">
      <c r="A327" s="59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</row>
    <row r="328" spans="1:20" ht="12.75" customHeight="1">
      <c r="A328" s="59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</row>
    <row r="329" spans="1:20" ht="12.75" customHeight="1">
      <c r="A329" s="59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</row>
    <row r="330" spans="1:20" ht="12.75" customHeight="1">
      <c r="A330" s="59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</row>
    <row r="331" spans="1:20" ht="12.75" customHeight="1">
      <c r="A331" s="59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</row>
    <row r="332" spans="1:20" ht="12.75" customHeight="1">
      <c r="A332" s="59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</row>
    <row r="333" spans="1:20" ht="12.75" customHeight="1">
      <c r="A333" s="59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</row>
    <row r="334" spans="1:20" ht="12.75" customHeight="1">
      <c r="A334" s="59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</row>
    <row r="335" spans="1:20" ht="12.75" customHeight="1">
      <c r="A335" s="59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</row>
    <row r="336" spans="1:20" ht="12.75" customHeight="1">
      <c r="A336" s="59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</row>
    <row r="337" spans="1:20" ht="12.75" customHeight="1">
      <c r="A337" s="59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</row>
    <row r="338" spans="1:20" ht="12.75" customHeight="1">
      <c r="A338" s="59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</row>
    <row r="339" spans="1:20" ht="12.75" customHeight="1">
      <c r="A339" s="59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</row>
    <row r="340" spans="1:20" ht="12.75" customHeight="1">
      <c r="A340" s="59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</row>
    <row r="341" spans="1:20" ht="12.75" customHeight="1">
      <c r="A341" s="59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</row>
    <row r="342" spans="1:20" ht="12.75" customHeight="1">
      <c r="A342" s="59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</row>
    <row r="343" spans="1:20" ht="12.75" customHeight="1">
      <c r="A343" s="59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</row>
    <row r="344" spans="1:20" ht="12.75" customHeight="1">
      <c r="A344" s="59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</row>
    <row r="345" spans="1:20" ht="12.75" customHeight="1">
      <c r="A345" s="59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</row>
    <row r="346" spans="1:20" ht="12.75" customHeight="1">
      <c r="A346" s="59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</row>
    <row r="347" spans="1:20" ht="12.75" customHeight="1">
      <c r="A347" s="59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</row>
    <row r="348" spans="1:20" ht="12.75" customHeight="1">
      <c r="A348" s="59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</row>
    <row r="349" spans="1:20" ht="12.75" customHeight="1">
      <c r="A349" s="59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</row>
    <row r="350" spans="1:20" ht="12.75" customHeight="1">
      <c r="A350" s="59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</row>
    <row r="351" spans="1:20" ht="12.75" customHeight="1">
      <c r="A351" s="59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</row>
    <row r="352" spans="1:20" ht="12.75" customHeight="1">
      <c r="A352" s="59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</row>
    <row r="353" spans="1:20" ht="12.75" customHeight="1">
      <c r="A353" s="59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</row>
    <row r="354" spans="1:20" ht="12.75" customHeight="1">
      <c r="A354" s="59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</row>
    <row r="355" spans="1:20" ht="12.75" customHeight="1">
      <c r="A355" s="59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</row>
    <row r="356" spans="1:20" ht="12.75" customHeight="1">
      <c r="A356" s="59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</row>
    <row r="357" spans="1:20" ht="12.75" customHeight="1">
      <c r="A357" s="59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</row>
    <row r="358" spans="1:20" ht="12.75" customHeight="1">
      <c r="A358" s="59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</row>
    <row r="359" spans="1:20" ht="12.75" customHeight="1">
      <c r="A359" s="59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</row>
    <row r="360" spans="1:20" ht="12.75" customHeight="1">
      <c r="A360" s="59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</row>
    <row r="361" spans="1:20" ht="12.75" customHeight="1">
      <c r="A361" s="59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</row>
    <row r="362" spans="1:20" ht="12.75" customHeight="1">
      <c r="A362" s="59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</row>
    <row r="363" spans="1:20" ht="12.75" customHeight="1">
      <c r="A363" s="59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</row>
    <row r="364" spans="1:20" ht="12.75" customHeight="1">
      <c r="A364" s="59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</row>
    <row r="365" spans="1:20" ht="12.75" customHeight="1">
      <c r="A365" s="59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</row>
    <row r="366" spans="1:20" ht="12.75" customHeight="1">
      <c r="A366" s="59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</row>
    <row r="367" spans="1:20" ht="12.75" customHeight="1">
      <c r="A367" s="59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</row>
    <row r="368" spans="1:20" ht="12.75" customHeight="1">
      <c r="A368" s="59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</row>
    <row r="369" spans="1:20" ht="12.75" customHeight="1">
      <c r="A369" s="59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</row>
    <row r="370" spans="1:20" ht="12.75" customHeight="1">
      <c r="A370" s="59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</row>
    <row r="371" spans="1:20" ht="12.75" customHeight="1">
      <c r="A371" s="59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</row>
    <row r="372" spans="1:20" ht="12.75" customHeight="1">
      <c r="A372" s="59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</row>
    <row r="373" spans="1:20" ht="12.75" customHeight="1">
      <c r="A373" s="59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</row>
    <row r="374" spans="1:20" ht="12.75" customHeight="1">
      <c r="A374" s="59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</row>
    <row r="375" spans="1:20" ht="12.75" customHeight="1">
      <c r="A375" s="59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</row>
    <row r="376" spans="1:20" ht="12.75" customHeight="1">
      <c r="A376" s="59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</row>
    <row r="377" spans="1:20" ht="12.75" customHeight="1">
      <c r="A377" s="59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</row>
    <row r="378" spans="1:20" ht="12.75" customHeight="1">
      <c r="A378" s="59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</row>
    <row r="379" spans="1:20" ht="12.75" customHeight="1">
      <c r="A379" s="59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</row>
    <row r="380" spans="1:20" ht="12.75" customHeight="1">
      <c r="A380" s="59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</row>
    <row r="381" spans="1:20" ht="12.75" customHeight="1">
      <c r="A381" s="59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</row>
    <row r="382" spans="1:20" ht="12.75" customHeight="1">
      <c r="A382" s="59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</row>
    <row r="383" spans="1:20" ht="12.75" customHeight="1">
      <c r="A383" s="59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</row>
    <row r="384" spans="1:20" ht="12.75" customHeight="1">
      <c r="A384" s="59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</row>
    <row r="385" spans="1:20" ht="12.75" customHeight="1">
      <c r="A385" s="59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</row>
    <row r="386" spans="1:20" ht="12.75" customHeight="1">
      <c r="A386" s="59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</row>
    <row r="387" spans="1:20" ht="12.75" customHeight="1">
      <c r="A387" s="59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</row>
    <row r="388" spans="1:20" ht="12.75" customHeight="1">
      <c r="A388" s="59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</row>
    <row r="389" spans="1:20" ht="12.75" customHeight="1">
      <c r="A389" s="59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</row>
    <row r="390" spans="1:20" ht="12.75" customHeight="1">
      <c r="A390" s="59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</row>
    <row r="391" spans="1:20" ht="12.75" customHeight="1">
      <c r="A391" s="59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</row>
    <row r="392" spans="1:20" ht="12.75" customHeight="1">
      <c r="A392" s="59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</row>
    <row r="393" spans="1:20" ht="12.75" customHeight="1">
      <c r="A393" s="59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</row>
    <row r="394" spans="1:20" ht="12.75" customHeight="1">
      <c r="A394" s="59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</row>
    <row r="395" spans="1:20" ht="12.75" customHeight="1">
      <c r="A395" s="59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</row>
    <row r="396" spans="1:20" ht="12.75" customHeight="1">
      <c r="A396" s="59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</row>
    <row r="397" spans="1:20" ht="12.75" customHeight="1">
      <c r="A397" s="59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</row>
    <row r="398" spans="1:20" ht="12.75" customHeight="1">
      <c r="A398" s="59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</row>
    <row r="399" spans="1:20" ht="12.75" customHeight="1">
      <c r="A399" s="59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</row>
    <row r="400" spans="1:20" ht="12.75" customHeight="1">
      <c r="A400" s="59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</row>
    <row r="401" spans="1:20" ht="12.75" customHeight="1">
      <c r="A401" s="59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</row>
    <row r="402" spans="1:20" ht="12.75" customHeight="1">
      <c r="A402" s="59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</row>
    <row r="403" spans="1:20" ht="12.75" customHeight="1">
      <c r="A403" s="59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</row>
    <row r="404" spans="1:20" ht="12.75" customHeight="1">
      <c r="A404" s="59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</row>
    <row r="405" spans="1:20" ht="12.75" customHeight="1">
      <c r="A405" s="59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</row>
    <row r="406" spans="1:20" ht="12.75" customHeight="1">
      <c r="A406" s="59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</row>
    <row r="407" spans="1:20" ht="12.75" customHeight="1">
      <c r="A407" s="59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</row>
    <row r="408" spans="1:20" ht="12.75" customHeight="1">
      <c r="A408" s="59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</row>
    <row r="409" spans="1:20" ht="12.75" customHeight="1">
      <c r="A409" s="59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</row>
    <row r="410" spans="1:20" ht="12.75" customHeight="1">
      <c r="A410" s="59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</row>
    <row r="411" spans="1:20" ht="12.75" customHeight="1">
      <c r="A411" s="59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</row>
    <row r="412" spans="1:20" ht="12.75" customHeight="1">
      <c r="A412" s="59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</row>
    <row r="413" spans="1:20" ht="12.75" customHeight="1">
      <c r="A413" s="59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</row>
    <row r="414" spans="1:20" ht="12.75" customHeight="1">
      <c r="A414" s="59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</row>
    <row r="415" spans="1:20" ht="12.75" customHeight="1">
      <c r="A415" s="59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</row>
    <row r="416" spans="1:20" ht="12.75" customHeight="1">
      <c r="A416" s="59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</row>
    <row r="417" spans="1:20" ht="12.75" customHeight="1">
      <c r="A417" s="59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</row>
    <row r="418" spans="1:20" ht="12.75" customHeight="1">
      <c r="A418" s="59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</row>
    <row r="419" spans="1:20" ht="12.75" customHeight="1">
      <c r="A419" s="59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</row>
    <row r="420" spans="1:20" ht="12.75" customHeight="1">
      <c r="A420" s="59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</row>
    <row r="421" spans="1:20" ht="12.75" customHeight="1">
      <c r="A421" s="59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</row>
    <row r="422" spans="1:20" ht="12.75" customHeight="1">
      <c r="A422" s="59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</row>
    <row r="423" spans="1:20" ht="12.75" customHeight="1">
      <c r="A423" s="59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</row>
    <row r="424" spans="1:20" ht="12.75" customHeight="1">
      <c r="A424" s="59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</row>
    <row r="425" spans="1:20" ht="12.75" customHeight="1">
      <c r="A425" s="59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</row>
    <row r="426" spans="1:20" ht="12.75" customHeight="1">
      <c r="A426" s="59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</row>
    <row r="427" spans="1:20" ht="12.75" customHeight="1">
      <c r="A427" s="59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</row>
    <row r="428" spans="1:20" ht="12.75" customHeight="1">
      <c r="A428" s="59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</row>
    <row r="429" spans="1:20" ht="12.75" customHeight="1">
      <c r="A429" s="59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</row>
    <row r="430" spans="1:20" ht="12.75" customHeight="1">
      <c r="A430" s="59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</row>
    <row r="431" spans="1:20" ht="12.75" customHeight="1">
      <c r="A431" s="59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</row>
    <row r="432" spans="1:20" ht="12.75" customHeight="1">
      <c r="A432" s="59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</row>
    <row r="433" spans="1:20" ht="12.75" customHeight="1">
      <c r="A433" s="59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</row>
    <row r="434" spans="1:20" ht="12.75" customHeight="1">
      <c r="A434" s="59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</row>
    <row r="435" spans="1:20" ht="12.75" customHeight="1">
      <c r="A435" s="59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</row>
    <row r="436" spans="1:20" ht="12.75" customHeight="1">
      <c r="A436" s="59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</row>
    <row r="437" spans="1:20" ht="12.75" customHeight="1">
      <c r="A437" s="59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</row>
    <row r="438" spans="1:20" ht="12.75" customHeight="1">
      <c r="A438" s="59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</row>
    <row r="439" spans="1:20" ht="12.75" customHeight="1">
      <c r="A439" s="59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</row>
    <row r="440" spans="1:20" ht="12.75" customHeight="1">
      <c r="A440" s="59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</row>
    <row r="441" spans="1:20" ht="12.75" customHeight="1">
      <c r="A441" s="59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</row>
    <row r="442" spans="1:20" ht="12.75" customHeight="1">
      <c r="A442" s="59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</row>
    <row r="443" spans="1:20" ht="12.75" customHeight="1">
      <c r="A443" s="59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</row>
    <row r="444" spans="1:20" ht="12.75" customHeight="1">
      <c r="A444" s="59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</row>
    <row r="445" spans="1:20" ht="12.75" customHeight="1">
      <c r="A445" s="59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</row>
    <row r="446" spans="1:20" ht="12.75" customHeight="1">
      <c r="A446" s="59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</row>
    <row r="447" spans="1:20" ht="12.75" customHeight="1">
      <c r="A447" s="59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</row>
    <row r="448" spans="1:20" ht="12.75" customHeight="1">
      <c r="A448" s="59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</row>
    <row r="449" spans="1:20" ht="12.75" customHeight="1">
      <c r="A449" s="59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</row>
    <row r="450" spans="1:20" ht="12.75" customHeight="1">
      <c r="A450" s="59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</row>
    <row r="451" spans="1:20" ht="12.75" customHeight="1">
      <c r="A451" s="59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</row>
    <row r="452" spans="1:20" ht="12.75" customHeight="1">
      <c r="A452" s="59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</row>
    <row r="453" spans="1:20" ht="12.75" customHeight="1">
      <c r="A453" s="59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</row>
    <row r="454" spans="1:20" ht="12.75" customHeight="1">
      <c r="A454" s="59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</row>
    <row r="455" spans="1:20" ht="12.75" customHeight="1">
      <c r="A455" s="59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</row>
    <row r="456" spans="1:20" ht="12.75" customHeight="1">
      <c r="A456" s="59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</row>
    <row r="457" spans="1:20" ht="12.75" customHeight="1">
      <c r="A457" s="59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</row>
    <row r="458" spans="1:20" ht="12.75" customHeight="1">
      <c r="A458" s="59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</row>
    <row r="459" spans="1:20" ht="12.75" customHeight="1">
      <c r="A459" s="59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</row>
    <row r="460" spans="1:20" ht="12.75" customHeight="1">
      <c r="A460" s="59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</row>
    <row r="461" spans="1:20" ht="12.75" customHeight="1">
      <c r="A461" s="59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</row>
    <row r="462" spans="1:20" ht="12.75" customHeight="1">
      <c r="A462" s="59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</row>
    <row r="463" spans="1:20" ht="12.75" customHeight="1">
      <c r="A463" s="59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</row>
    <row r="464" spans="1:20" ht="12.75" customHeight="1">
      <c r="A464" s="59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</row>
    <row r="465" spans="1:20" ht="12.75" customHeight="1">
      <c r="A465" s="59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</row>
    <row r="466" spans="1:20" ht="12.75" customHeight="1">
      <c r="A466" s="59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</row>
    <row r="467" spans="1:20" ht="12.75" customHeight="1">
      <c r="A467" s="59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</row>
    <row r="468" spans="1:20" ht="12.75" customHeight="1">
      <c r="A468" s="59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</row>
    <row r="469" spans="1:20" ht="12.75" customHeight="1">
      <c r="A469" s="59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</row>
    <row r="470" spans="1:20" ht="12.75" customHeight="1">
      <c r="A470" s="59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</row>
    <row r="471" spans="1:20" ht="12.75" customHeight="1">
      <c r="A471" s="59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</row>
    <row r="472" spans="1:20" ht="12.75" customHeight="1">
      <c r="A472" s="59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</row>
    <row r="473" spans="1:20" ht="12.75" customHeight="1">
      <c r="A473" s="59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</row>
    <row r="474" spans="1:20" ht="12.75" customHeight="1">
      <c r="A474" s="59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</row>
    <row r="475" spans="1:20" ht="12.75" customHeight="1">
      <c r="A475" s="59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</row>
    <row r="476" spans="1:20" ht="12.75" customHeight="1">
      <c r="A476" s="59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</row>
    <row r="477" spans="1:20" ht="12.75" customHeight="1">
      <c r="A477" s="59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</row>
    <row r="478" spans="1:20" ht="12.75" customHeight="1">
      <c r="A478" s="59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</row>
    <row r="479" spans="1:20" ht="12.75" customHeight="1">
      <c r="A479" s="59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</row>
    <row r="480" spans="1:20" ht="12.75" customHeight="1">
      <c r="A480" s="59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</row>
    <row r="481" spans="1:20" ht="12.75" customHeight="1">
      <c r="A481" s="59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</row>
    <row r="482" spans="1:20" ht="12.75" customHeight="1">
      <c r="A482" s="59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</row>
    <row r="483" spans="1:20" ht="12.75" customHeight="1">
      <c r="A483" s="59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</row>
    <row r="484" spans="1:20" ht="12.75" customHeight="1">
      <c r="A484" s="59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</row>
    <row r="485" spans="1:20" ht="12.75" customHeight="1">
      <c r="A485" s="59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</row>
    <row r="486" spans="1:20" ht="12.75" customHeight="1">
      <c r="A486" s="59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</row>
    <row r="487" spans="1:20" ht="12.75" customHeight="1">
      <c r="A487" s="59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</row>
    <row r="488" spans="1:20" ht="12.75" customHeight="1">
      <c r="A488" s="59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</row>
    <row r="489" spans="1:20" ht="12.75" customHeight="1">
      <c r="A489" s="59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</row>
    <row r="490" spans="1:20" ht="12.75" customHeight="1">
      <c r="A490" s="59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</row>
    <row r="491" spans="1:20" ht="12.75" customHeight="1">
      <c r="A491" s="59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</row>
    <row r="492" spans="1:20" ht="12.75" customHeight="1">
      <c r="A492" s="59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</row>
    <row r="493" spans="1:20" ht="12.75" customHeight="1">
      <c r="A493" s="59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</row>
    <row r="494" spans="1:20" ht="12.75" customHeight="1">
      <c r="A494" s="59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</row>
    <row r="495" spans="1:20" ht="12.75" customHeight="1">
      <c r="A495" s="59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</row>
    <row r="496" spans="1:20" ht="12.75" customHeight="1">
      <c r="A496" s="59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</row>
    <row r="497" spans="1:20" ht="12.75" customHeight="1">
      <c r="A497" s="59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</row>
    <row r="498" spans="1:20" ht="12.75" customHeight="1">
      <c r="A498" s="59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</row>
    <row r="499" spans="1:20" ht="12.75" customHeight="1">
      <c r="A499" s="59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</row>
    <row r="500" spans="1:20" ht="12.75" customHeight="1">
      <c r="A500" s="59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</row>
    <row r="501" spans="1:20" ht="12.75" customHeight="1">
      <c r="A501" s="59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</row>
    <row r="502" spans="1:20" ht="12.75" customHeight="1">
      <c r="A502" s="59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</row>
    <row r="503" spans="1:20" ht="12.75" customHeight="1">
      <c r="A503" s="59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</row>
    <row r="504" spans="1:20" ht="12.75" customHeight="1">
      <c r="A504" s="59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</row>
    <row r="505" spans="1:20" ht="12.75" customHeight="1">
      <c r="A505" s="59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</row>
    <row r="506" spans="1:20" ht="12.75" customHeight="1">
      <c r="A506" s="59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</row>
    <row r="507" spans="1:20" ht="12.75" customHeight="1">
      <c r="A507" s="59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</row>
    <row r="508" spans="1:20" ht="12.75" customHeight="1">
      <c r="A508" s="59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</row>
    <row r="509" spans="1:20" ht="12.75" customHeight="1">
      <c r="A509" s="59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</row>
    <row r="510" spans="1:20" ht="12.75" customHeight="1">
      <c r="A510" s="59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</row>
    <row r="511" spans="1:20" ht="12.75" customHeight="1">
      <c r="A511" s="59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</row>
    <row r="512" spans="1:20" ht="12.75" customHeight="1">
      <c r="A512" s="59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</row>
    <row r="513" spans="1:20" ht="12.75" customHeight="1">
      <c r="A513" s="59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</row>
    <row r="514" spans="1:20" ht="12.75" customHeight="1">
      <c r="A514" s="59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</row>
    <row r="515" spans="1:20" ht="12.75" customHeight="1">
      <c r="A515" s="59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</row>
    <row r="516" spans="1:20" ht="12.75" customHeight="1">
      <c r="A516" s="59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</row>
    <row r="517" spans="1:20" ht="12.75" customHeight="1">
      <c r="A517" s="59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</row>
    <row r="518" spans="1:20" ht="12.75" customHeight="1">
      <c r="A518" s="59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</row>
    <row r="519" spans="1:20" ht="12.75" customHeight="1">
      <c r="A519" s="59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</row>
    <row r="520" spans="1:20" ht="12.75" customHeight="1">
      <c r="A520" s="59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</row>
    <row r="521" spans="1:20" ht="12.75" customHeight="1">
      <c r="A521" s="59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</row>
    <row r="522" spans="1:20" ht="12.75" customHeight="1">
      <c r="A522" s="59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</row>
    <row r="523" spans="1:20" ht="12.75" customHeight="1">
      <c r="A523" s="59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</row>
    <row r="524" spans="1:20" ht="12.75" customHeight="1">
      <c r="A524" s="59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</row>
    <row r="525" spans="1:20" ht="12.75" customHeight="1">
      <c r="A525" s="59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</row>
    <row r="526" spans="1:20" ht="12.75" customHeight="1">
      <c r="A526" s="59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</row>
    <row r="527" spans="1:20" ht="12.75" customHeight="1">
      <c r="A527" s="59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</row>
    <row r="528" spans="1:20" ht="12.75" customHeight="1">
      <c r="A528" s="59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</row>
    <row r="529" spans="1:20" ht="12.75" customHeight="1">
      <c r="A529" s="59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</row>
    <row r="530" spans="1:20" ht="12.75" customHeight="1">
      <c r="A530" s="59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</row>
    <row r="531" spans="1:20" ht="12.75" customHeight="1">
      <c r="A531" s="59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</row>
    <row r="532" spans="1:20" ht="12.75" customHeight="1">
      <c r="A532" s="59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</row>
    <row r="533" spans="1:20" ht="12.75" customHeight="1">
      <c r="A533" s="59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</row>
    <row r="534" spans="1:20" ht="12.75" customHeight="1">
      <c r="A534" s="59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</row>
    <row r="535" spans="1:20" ht="12.75" customHeight="1">
      <c r="A535" s="59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</row>
    <row r="536" spans="1:20" ht="12.75" customHeight="1">
      <c r="A536" s="59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</row>
    <row r="537" spans="1:20" ht="12.75" customHeight="1">
      <c r="A537" s="59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</row>
    <row r="538" spans="1:20" ht="12.75" customHeight="1">
      <c r="A538" s="59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</row>
    <row r="539" spans="1:20" ht="12.75" customHeight="1">
      <c r="A539" s="59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</row>
    <row r="540" spans="1:20" ht="12.75" customHeight="1">
      <c r="A540" s="59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</row>
    <row r="541" spans="1:20" ht="12.75" customHeight="1">
      <c r="A541" s="59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</row>
    <row r="542" spans="1:20" ht="12.75" customHeight="1">
      <c r="A542" s="59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</row>
    <row r="543" spans="1:20" ht="12.75" customHeight="1">
      <c r="A543" s="59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</row>
    <row r="544" spans="1:20" ht="12.75" customHeight="1">
      <c r="A544" s="59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</row>
    <row r="545" spans="1:20" ht="12.75" customHeight="1">
      <c r="A545" s="59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</row>
    <row r="546" spans="1:20" ht="12.75" customHeight="1">
      <c r="A546" s="59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</row>
    <row r="547" spans="1:20" ht="12.75" customHeight="1">
      <c r="A547" s="59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</row>
    <row r="548" spans="1:20" ht="12.75" customHeight="1">
      <c r="A548" s="59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</row>
    <row r="549" spans="1:20" ht="12.75" customHeight="1">
      <c r="A549" s="59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</row>
    <row r="550" spans="1:20" ht="12.75" customHeight="1">
      <c r="A550" s="59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</row>
    <row r="551" spans="1:20" ht="12.75" customHeight="1">
      <c r="A551" s="59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</row>
    <row r="552" spans="1:20" ht="12.75" customHeight="1">
      <c r="A552" s="59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</row>
    <row r="553" spans="1:20" ht="12.75" customHeight="1">
      <c r="A553" s="59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</row>
    <row r="554" spans="1:20" ht="12.75" customHeight="1">
      <c r="A554" s="59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</row>
    <row r="555" spans="1:20" ht="12.75" customHeight="1">
      <c r="A555" s="59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</row>
    <row r="556" spans="1:20" ht="12.75" customHeight="1">
      <c r="A556" s="59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</row>
    <row r="557" spans="1:20" ht="12.75" customHeight="1">
      <c r="A557" s="59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</row>
    <row r="558" spans="1:20" ht="12.75" customHeight="1">
      <c r="A558" s="59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</row>
    <row r="559" spans="1:20" ht="12.75" customHeight="1">
      <c r="A559" s="59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</row>
    <row r="560" spans="1:20" ht="12.75" customHeight="1">
      <c r="A560" s="59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</row>
    <row r="561" spans="1:20" ht="12.75" customHeight="1">
      <c r="A561" s="59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</row>
    <row r="562" spans="1:20" ht="12.75" customHeight="1">
      <c r="A562" s="59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</row>
    <row r="563" spans="1:20" ht="12.75" customHeight="1">
      <c r="A563" s="59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</row>
    <row r="564" spans="1:20" ht="12.75" customHeight="1">
      <c r="A564" s="59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</row>
    <row r="565" spans="1:20" ht="12.75" customHeight="1">
      <c r="A565" s="59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</row>
    <row r="566" spans="1:20" ht="12.75" customHeight="1">
      <c r="A566" s="59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</row>
    <row r="567" spans="1:20" ht="12.75" customHeight="1">
      <c r="A567" s="59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</row>
    <row r="568" spans="1:20" ht="12.75" customHeight="1">
      <c r="A568" s="59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</row>
    <row r="569" spans="1:20" ht="12.75" customHeight="1">
      <c r="A569" s="59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</row>
    <row r="570" spans="1:20" ht="12.75" customHeight="1">
      <c r="A570" s="59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</row>
    <row r="571" spans="1:20" ht="12.75" customHeight="1">
      <c r="A571" s="59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</row>
    <row r="572" spans="1:20" ht="12.75" customHeight="1">
      <c r="A572" s="59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</row>
    <row r="573" spans="1:20" ht="12.75" customHeight="1">
      <c r="A573" s="59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</row>
    <row r="574" spans="1:20" ht="12.75" customHeight="1">
      <c r="A574" s="59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</row>
    <row r="575" spans="1:20" ht="12.75" customHeight="1">
      <c r="A575" s="59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</row>
    <row r="576" spans="1:20" ht="12.75" customHeight="1">
      <c r="A576" s="59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</row>
    <row r="577" spans="1:20" ht="12.75" customHeight="1">
      <c r="A577" s="59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</row>
    <row r="578" spans="1:20" ht="12.75" customHeight="1">
      <c r="A578" s="59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</row>
    <row r="579" spans="1:20" ht="12.75" customHeight="1">
      <c r="A579" s="59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</row>
    <row r="580" spans="1:20" ht="12.75" customHeight="1">
      <c r="A580" s="59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</row>
    <row r="581" spans="1:20" ht="12.75" customHeight="1">
      <c r="A581" s="59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</row>
    <row r="582" spans="1:20" ht="12.75" customHeight="1">
      <c r="A582" s="59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</row>
    <row r="583" spans="1:20" ht="12.75" customHeight="1">
      <c r="A583" s="59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</row>
    <row r="584" spans="1:20" ht="12.75" customHeight="1">
      <c r="A584" s="59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</row>
    <row r="585" spans="1:20" ht="12.75" customHeight="1">
      <c r="A585" s="59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</row>
    <row r="586" spans="1:20" ht="12.75" customHeight="1">
      <c r="A586" s="59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</row>
    <row r="587" spans="1:20" ht="12.75" customHeight="1">
      <c r="A587" s="59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</row>
    <row r="588" spans="1:20" ht="12.75" customHeight="1">
      <c r="A588" s="59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</row>
    <row r="589" spans="1:20" ht="12.75" customHeight="1">
      <c r="A589" s="59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</row>
    <row r="590" spans="1:20" ht="12.75" customHeight="1">
      <c r="A590" s="59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</row>
    <row r="591" spans="1:20" ht="12.75" customHeight="1">
      <c r="A591" s="59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</row>
    <row r="592" spans="1:20" ht="12.75" customHeight="1">
      <c r="A592" s="59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</row>
    <row r="593" spans="1:20" ht="12.75" customHeight="1">
      <c r="A593" s="59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</row>
    <row r="594" spans="1:20" ht="12.75" customHeight="1">
      <c r="A594" s="59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</row>
    <row r="595" spans="1:20" ht="12.75" customHeight="1">
      <c r="A595" s="59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</row>
    <row r="596" spans="1:20" ht="12.75" customHeight="1">
      <c r="A596" s="59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</row>
    <row r="597" spans="1:20" ht="12.75" customHeight="1">
      <c r="A597" s="59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</row>
    <row r="598" spans="1:20" ht="12.75" customHeight="1">
      <c r="A598" s="59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</row>
    <row r="599" spans="1:20" ht="12.75" customHeight="1">
      <c r="A599" s="59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</row>
    <row r="600" spans="1:20" ht="12.75" customHeight="1">
      <c r="A600" s="59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</row>
    <row r="601" spans="1:20" ht="12.75" customHeight="1">
      <c r="A601" s="59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</row>
    <row r="602" spans="1:20" ht="12.75" customHeight="1">
      <c r="A602" s="59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</row>
    <row r="603" spans="1:20" ht="12.75" customHeight="1">
      <c r="A603" s="59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</row>
    <row r="604" spans="1:20" ht="12.75" customHeight="1">
      <c r="A604" s="59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</row>
    <row r="605" spans="1:20" ht="12.75" customHeight="1">
      <c r="A605" s="59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</row>
    <row r="606" spans="1:20" ht="12.75" customHeight="1">
      <c r="A606" s="59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</row>
    <row r="607" spans="1:20" ht="12.75" customHeight="1">
      <c r="A607" s="59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</row>
    <row r="608" spans="1:20" ht="12.75" customHeight="1">
      <c r="A608" s="59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</row>
    <row r="609" spans="1:20" ht="12.75" customHeight="1">
      <c r="A609" s="59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</row>
    <row r="610" spans="1:20" ht="12.75" customHeight="1">
      <c r="A610" s="59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</row>
    <row r="611" spans="1:20" ht="12.75" customHeight="1">
      <c r="A611" s="59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</row>
    <row r="612" spans="1:20" ht="12.75" customHeight="1">
      <c r="A612" s="59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</row>
    <row r="613" spans="1:20" ht="12.75" customHeight="1">
      <c r="A613" s="59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</row>
    <row r="614" spans="1:20" ht="12.75" customHeight="1">
      <c r="A614" s="59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</row>
    <row r="615" spans="1:20" ht="12.75" customHeight="1">
      <c r="A615" s="59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</row>
    <row r="616" spans="1:20" ht="12.75" customHeight="1">
      <c r="A616" s="59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</row>
    <row r="617" spans="1:20" ht="12.75" customHeight="1">
      <c r="A617" s="59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</row>
    <row r="618" spans="1:20" ht="12.75" customHeight="1">
      <c r="A618" s="59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</row>
    <row r="619" spans="1:20" ht="12.75" customHeight="1">
      <c r="A619" s="59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</row>
    <row r="620" spans="1:20" ht="12.75" customHeight="1">
      <c r="A620" s="59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</row>
    <row r="621" spans="1:20" ht="12.75" customHeight="1">
      <c r="A621" s="59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</row>
    <row r="622" spans="1:20" ht="12.75" customHeight="1">
      <c r="A622" s="59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</row>
    <row r="623" spans="1:20" ht="12.75" customHeight="1">
      <c r="A623" s="59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</row>
    <row r="624" spans="1:20" ht="12.75" customHeight="1">
      <c r="A624" s="59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</row>
    <row r="625" spans="1:20" ht="12.75" customHeight="1">
      <c r="A625" s="59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</row>
    <row r="626" spans="1:20" ht="12.75" customHeight="1">
      <c r="A626" s="59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</row>
    <row r="627" spans="1:20" ht="12.75" customHeight="1">
      <c r="A627" s="59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</row>
    <row r="628" spans="1:20" ht="12.75" customHeight="1">
      <c r="A628" s="59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</row>
    <row r="629" spans="1:20" ht="12.75" customHeight="1">
      <c r="A629" s="59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</row>
    <row r="630" spans="1:20" ht="12.75" customHeight="1">
      <c r="A630" s="59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</row>
    <row r="631" spans="1:20" ht="12.75" customHeight="1">
      <c r="A631" s="59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</row>
    <row r="632" spans="1:20" ht="12.75" customHeight="1">
      <c r="A632" s="59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</row>
    <row r="633" spans="1:20" ht="12.75" customHeight="1">
      <c r="A633" s="59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</row>
    <row r="634" spans="1:20" ht="12.75" customHeight="1">
      <c r="A634" s="59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</row>
    <row r="635" spans="1:20" ht="12.75" customHeight="1">
      <c r="A635" s="59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</row>
    <row r="636" spans="1:20" ht="12.75" customHeight="1">
      <c r="A636" s="59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</row>
    <row r="637" spans="1:20" ht="12.75" customHeight="1">
      <c r="A637" s="59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</row>
    <row r="638" spans="1:20" ht="12.75" customHeight="1">
      <c r="A638" s="59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</row>
    <row r="639" spans="1:20" ht="12.75" customHeight="1">
      <c r="A639" s="59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</row>
    <row r="640" spans="1:20" ht="12.75" customHeight="1">
      <c r="A640" s="59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</row>
    <row r="641" spans="1:20" ht="12.75" customHeight="1">
      <c r="A641" s="59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</row>
    <row r="642" spans="1:20" ht="12.75" customHeight="1">
      <c r="A642" s="59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</row>
    <row r="643" spans="1:20" ht="12.75" customHeight="1">
      <c r="A643" s="59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</row>
    <row r="644" spans="1:20" ht="12.75" customHeight="1">
      <c r="A644" s="59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</row>
    <row r="645" spans="1:20" ht="12.75" customHeight="1">
      <c r="A645" s="59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</row>
    <row r="646" spans="1:20" ht="12.75" customHeight="1">
      <c r="A646" s="59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</row>
    <row r="647" spans="1:20" ht="12.75" customHeight="1">
      <c r="A647" s="59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</row>
    <row r="648" spans="1:20" ht="12.75" customHeight="1">
      <c r="A648" s="59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</row>
    <row r="649" spans="1:20" ht="12.75" customHeight="1">
      <c r="A649" s="59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</row>
    <row r="650" spans="1:20" ht="12.75" customHeight="1">
      <c r="A650" s="59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</row>
    <row r="651" spans="1:20" ht="12.75" customHeight="1">
      <c r="A651" s="59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</row>
    <row r="652" spans="1:20" ht="12.75" customHeight="1">
      <c r="A652" s="59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</row>
    <row r="653" spans="1:20" ht="12.75" customHeight="1">
      <c r="A653" s="59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</row>
    <row r="654" spans="1:20" ht="12.75" customHeight="1">
      <c r="A654" s="59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</row>
    <row r="655" spans="1:20" ht="12.75" customHeight="1">
      <c r="A655" s="59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</row>
    <row r="656" spans="1:20" ht="12.75" customHeight="1">
      <c r="A656" s="59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</row>
    <row r="657" spans="1:20" ht="12.75" customHeight="1">
      <c r="A657" s="59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</row>
    <row r="658" spans="1:20" ht="12.75" customHeight="1">
      <c r="A658" s="59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</row>
    <row r="659" spans="1:20" ht="12.75" customHeight="1">
      <c r="A659" s="59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</row>
    <row r="660" spans="1:20" ht="12.75" customHeight="1">
      <c r="A660" s="59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</row>
    <row r="661" spans="1:20" ht="12.75" customHeight="1">
      <c r="A661" s="59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</row>
    <row r="662" spans="1:20" ht="12.75" customHeight="1">
      <c r="A662" s="59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</row>
    <row r="663" spans="1:20" ht="12.75" customHeight="1">
      <c r="A663" s="59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</row>
    <row r="664" spans="1:20" ht="12.75" customHeight="1">
      <c r="A664" s="59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</row>
    <row r="665" spans="1:20" ht="12.75" customHeight="1">
      <c r="A665" s="59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</row>
    <row r="666" spans="1:20" ht="12.75" customHeight="1">
      <c r="A666" s="59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</row>
    <row r="667" spans="1:20" ht="12.75" customHeight="1">
      <c r="A667" s="59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</row>
    <row r="668" spans="1:20" ht="12.75" customHeight="1">
      <c r="A668" s="59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</row>
    <row r="669" spans="1:20" ht="12.75" customHeight="1">
      <c r="A669" s="59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</row>
    <row r="670" spans="1:20" ht="12.75" customHeight="1">
      <c r="A670" s="59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</row>
    <row r="671" spans="1:20" ht="12.75" customHeight="1">
      <c r="A671" s="59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</row>
    <row r="672" spans="1:20" ht="12.75" customHeight="1">
      <c r="A672" s="59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</row>
    <row r="673" spans="1:20" ht="12.75" customHeight="1">
      <c r="A673" s="59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</row>
    <row r="674" spans="1:20" ht="12.75" customHeight="1">
      <c r="A674" s="59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</row>
    <row r="675" spans="1:20" ht="12.75" customHeight="1">
      <c r="A675" s="59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</row>
    <row r="676" spans="1:20" ht="12.75" customHeight="1">
      <c r="A676" s="59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</row>
    <row r="677" spans="1:20" ht="12.75" customHeight="1">
      <c r="A677" s="59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</row>
    <row r="678" spans="1:20" ht="12.75" customHeight="1">
      <c r="A678" s="59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</row>
    <row r="679" spans="1:20" ht="12.75" customHeight="1">
      <c r="A679" s="59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</row>
    <row r="680" spans="1:20" ht="12.75" customHeight="1">
      <c r="A680" s="59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</row>
    <row r="681" spans="1:20" ht="12.75" customHeight="1">
      <c r="A681" s="59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</row>
    <row r="682" spans="1:20" ht="12.75" customHeight="1">
      <c r="A682" s="59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</row>
    <row r="683" spans="1:20" ht="12.75" customHeight="1">
      <c r="A683" s="59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</row>
    <row r="684" spans="1:20" ht="12.75" customHeight="1">
      <c r="A684" s="59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</row>
    <row r="685" spans="1:20" ht="12.75" customHeight="1">
      <c r="A685" s="59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</row>
    <row r="686" spans="1:20" ht="12.75" customHeight="1">
      <c r="A686" s="59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</row>
    <row r="687" spans="1:20" ht="12.75" customHeight="1">
      <c r="A687" s="59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</row>
    <row r="688" spans="1:20" ht="12.75" customHeight="1">
      <c r="A688" s="59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</row>
    <row r="689" spans="1:20" ht="12.75" customHeight="1">
      <c r="A689" s="59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</row>
    <row r="690" spans="1:20" ht="12.75" customHeight="1">
      <c r="A690" s="59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</row>
    <row r="691" spans="1:20" ht="12.75" customHeight="1">
      <c r="A691" s="59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</row>
    <row r="692" spans="1:20" ht="12.75" customHeight="1">
      <c r="A692" s="59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</row>
    <row r="693" spans="1:20" ht="12.75" customHeight="1">
      <c r="A693" s="59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</row>
    <row r="694" spans="1:20" ht="12.75" customHeight="1">
      <c r="A694" s="59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</row>
    <row r="695" spans="1:20" ht="12.75" customHeight="1">
      <c r="A695" s="59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</row>
    <row r="696" spans="1:20" ht="12.75" customHeight="1">
      <c r="A696" s="59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</row>
    <row r="697" spans="1:20" ht="12.75" customHeight="1">
      <c r="A697" s="59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</row>
    <row r="698" spans="1:20" ht="12.75" customHeight="1">
      <c r="A698" s="59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</row>
    <row r="699" spans="1:20" ht="12.75" customHeight="1">
      <c r="A699" s="59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</row>
    <row r="700" spans="1:20" ht="12.75" customHeight="1">
      <c r="A700" s="59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</row>
    <row r="701" spans="1:20" ht="12.75" customHeight="1">
      <c r="A701" s="59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</row>
    <row r="702" spans="1:20" ht="12.75" customHeight="1">
      <c r="A702" s="59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</row>
    <row r="703" spans="1:20" ht="12.75" customHeight="1">
      <c r="A703" s="59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</row>
    <row r="704" spans="1:20" ht="12.75" customHeight="1">
      <c r="A704" s="59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</row>
    <row r="705" spans="1:20" ht="12.75" customHeight="1">
      <c r="A705" s="59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</row>
    <row r="706" spans="1:20" ht="12.75" customHeight="1">
      <c r="A706" s="59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</row>
    <row r="707" spans="1:20" ht="12.75" customHeight="1">
      <c r="A707" s="59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</row>
    <row r="708" spans="1:20" ht="12.75" customHeight="1">
      <c r="A708" s="59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</row>
    <row r="709" spans="1:20" ht="12.75" customHeight="1">
      <c r="A709" s="59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</row>
    <row r="710" spans="1:20" ht="12.75" customHeight="1">
      <c r="A710" s="59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</row>
    <row r="711" spans="1:20" ht="12.75" customHeight="1">
      <c r="A711" s="59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</row>
    <row r="712" spans="1:20" ht="12.75" customHeight="1">
      <c r="A712" s="59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</row>
    <row r="713" spans="1:20" ht="12.75" customHeight="1">
      <c r="A713" s="59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</row>
    <row r="714" spans="1:20" ht="12.75" customHeight="1">
      <c r="A714" s="59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</row>
    <row r="715" spans="1:20" ht="12.75" customHeight="1">
      <c r="A715" s="59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</row>
    <row r="716" spans="1:20" ht="12.75" customHeight="1">
      <c r="A716" s="59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</row>
    <row r="717" spans="1:20" ht="12.75" customHeight="1">
      <c r="A717" s="59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</row>
    <row r="718" spans="1:20" ht="12.75" customHeight="1">
      <c r="A718" s="59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</row>
    <row r="719" spans="1:20" ht="12.75" customHeight="1">
      <c r="A719" s="59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</row>
    <row r="720" spans="1:20" ht="12.75" customHeight="1">
      <c r="A720" s="59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</row>
    <row r="721" spans="1:20" ht="12.75" customHeight="1">
      <c r="A721" s="59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</row>
    <row r="722" spans="1:20" ht="12.75" customHeight="1">
      <c r="A722" s="59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</row>
    <row r="723" spans="1:20" ht="12.75" customHeight="1">
      <c r="A723" s="59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</row>
    <row r="724" spans="1:20" ht="12.75" customHeight="1">
      <c r="A724" s="59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</row>
    <row r="725" spans="1:20" ht="12.75" customHeight="1">
      <c r="A725" s="59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</row>
    <row r="726" spans="1:20" ht="12.75" customHeight="1">
      <c r="A726" s="59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</row>
    <row r="727" spans="1:20" ht="12.75" customHeight="1">
      <c r="A727" s="59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</row>
    <row r="728" spans="1:20" ht="12.75" customHeight="1">
      <c r="A728" s="59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</row>
    <row r="729" spans="1:20" ht="12.75" customHeight="1">
      <c r="A729" s="59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</row>
    <row r="730" spans="1:20" ht="12.75" customHeight="1">
      <c r="A730" s="59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</row>
    <row r="731" spans="1:20" ht="12.75" customHeight="1">
      <c r="A731" s="59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</row>
    <row r="732" spans="1:20" ht="12.75" customHeight="1">
      <c r="A732" s="59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</row>
    <row r="733" spans="1:20" ht="12.75" customHeight="1">
      <c r="A733" s="59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</row>
    <row r="734" spans="1:20" ht="12.75" customHeight="1">
      <c r="A734" s="59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</row>
    <row r="735" spans="1:20" ht="12.75" customHeight="1">
      <c r="A735" s="59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</row>
    <row r="736" spans="1:20" ht="12.75" customHeight="1">
      <c r="A736" s="59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</row>
    <row r="737" spans="1:20" ht="12.75" customHeight="1">
      <c r="A737" s="59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</row>
    <row r="738" spans="1:20" ht="12.75" customHeight="1">
      <c r="A738" s="59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</row>
    <row r="739" spans="1:20" ht="12.75" customHeight="1">
      <c r="A739" s="59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</row>
    <row r="740" spans="1:20" ht="12.75" customHeight="1">
      <c r="A740" s="59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</row>
    <row r="741" spans="1:20" ht="12.75" customHeight="1">
      <c r="A741" s="59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</row>
    <row r="742" spans="1:20" ht="12.75" customHeight="1">
      <c r="A742" s="59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</row>
    <row r="743" spans="1:20" ht="12.75" customHeight="1">
      <c r="A743" s="59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</row>
    <row r="744" spans="1:20" ht="12.75" customHeight="1">
      <c r="A744" s="59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</row>
    <row r="745" spans="1:20" ht="12.75" customHeight="1">
      <c r="A745" s="59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</row>
    <row r="746" spans="1:20" ht="12.75" customHeight="1">
      <c r="A746" s="59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</row>
    <row r="747" spans="1:20" ht="12.75" customHeight="1">
      <c r="A747" s="59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</row>
    <row r="748" spans="1:20" ht="12.75" customHeight="1">
      <c r="A748" s="59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</row>
    <row r="749" spans="1:20" ht="12.75" customHeight="1">
      <c r="A749" s="59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</row>
    <row r="750" spans="1:20" ht="12.75" customHeight="1">
      <c r="A750" s="59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</row>
    <row r="751" spans="1:20" ht="12.75" customHeight="1">
      <c r="A751" s="59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</row>
    <row r="752" spans="1:20" ht="12.75" customHeight="1">
      <c r="A752" s="59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</row>
    <row r="753" spans="1:20" ht="12.75" customHeight="1">
      <c r="A753" s="59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</row>
    <row r="754" spans="1:20" ht="12.75" customHeight="1">
      <c r="A754" s="59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</row>
    <row r="755" spans="1:20" ht="12.75" customHeight="1">
      <c r="A755" s="59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</row>
    <row r="756" spans="1:20" ht="12.75" customHeight="1">
      <c r="A756" s="59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</row>
    <row r="757" spans="1:20" ht="12.75" customHeight="1">
      <c r="A757" s="59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</row>
    <row r="758" spans="1:20" ht="12.75" customHeight="1">
      <c r="A758" s="59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</row>
    <row r="759" spans="1:20" ht="12.75" customHeight="1">
      <c r="A759" s="59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</row>
    <row r="760" spans="1:20" ht="12.75" customHeight="1">
      <c r="A760" s="59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</row>
    <row r="761" spans="1:20" ht="12.75" customHeight="1">
      <c r="A761" s="59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</row>
    <row r="762" spans="1:20" ht="12.75" customHeight="1">
      <c r="A762" s="59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</row>
    <row r="763" spans="1:20" ht="12.75" customHeight="1">
      <c r="A763" s="59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</row>
    <row r="764" spans="1:20" ht="12.75" customHeight="1">
      <c r="A764" s="59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</row>
    <row r="765" spans="1:20" ht="12.75" customHeight="1">
      <c r="A765" s="59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</row>
    <row r="766" spans="1:20" ht="12.75" customHeight="1">
      <c r="A766" s="59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</row>
    <row r="767" spans="1:20" ht="12.75" customHeight="1">
      <c r="A767" s="59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</row>
    <row r="768" spans="1:20" ht="12.75" customHeight="1">
      <c r="A768" s="59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</row>
    <row r="769" spans="1:20" ht="12.75" customHeight="1">
      <c r="A769" s="59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</row>
    <row r="770" spans="1:20" ht="12.75" customHeight="1">
      <c r="A770" s="59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</row>
    <row r="771" spans="1:20" ht="12.75" customHeight="1">
      <c r="A771" s="59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</row>
    <row r="772" spans="1:20" ht="12.75" customHeight="1">
      <c r="A772" s="59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</row>
    <row r="773" spans="1:20" ht="12.75" customHeight="1">
      <c r="A773" s="59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</row>
    <row r="774" spans="1:20" ht="12.75" customHeight="1">
      <c r="A774" s="59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</row>
    <row r="775" spans="1:20" ht="12.75" customHeight="1">
      <c r="A775" s="59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</row>
    <row r="776" spans="1:20" ht="12.75" customHeight="1">
      <c r="A776" s="59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</row>
    <row r="777" spans="1:20" ht="12.75" customHeight="1">
      <c r="A777" s="59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</row>
    <row r="778" spans="1:20" ht="12.75" customHeight="1">
      <c r="A778" s="59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</row>
    <row r="779" spans="1:20" ht="12.75" customHeight="1">
      <c r="A779" s="59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</row>
    <row r="780" spans="1:20" ht="12.75" customHeight="1">
      <c r="A780" s="59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</row>
    <row r="781" spans="1:20" ht="12.75" customHeight="1">
      <c r="A781" s="59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</row>
    <row r="782" spans="1:20" ht="12.75" customHeight="1">
      <c r="A782" s="59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</row>
    <row r="783" spans="1:20" ht="12.75" customHeight="1">
      <c r="A783" s="59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</row>
    <row r="784" spans="1:20" ht="12.75" customHeight="1">
      <c r="A784" s="59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</row>
    <row r="785" spans="1:20" ht="12.75" customHeight="1">
      <c r="A785" s="59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</row>
    <row r="786" spans="1:20" ht="12.75" customHeight="1">
      <c r="A786" s="59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</row>
    <row r="787" spans="1:20" ht="12.75" customHeight="1">
      <c r="A787" s="59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</row>
    <row r="788" spans="1:20" ht="12.75" customHeight="1">
      <c r="A788" s="59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</row>
    <row r="789" spans="1:20" ht="12.75" customHeight="1">
      <c r="A789" s="59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</row>
    <row r="790" spans="1:20" ht="12.75" customHeight="1">
      <c r="A790" s="59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</row>
    <row r="791" spans="1:20" ht="12.75" customHeight="1">
      <c r="A791" s="59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</row>
    <row r="792" spans="1:20" ht="12.75" customHeight="1">
      <c r="A792" s="59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</row>
    <row r="793" spans="1:20" ht="12.75" customHeight="1">
      <c r="A793" s="59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</row>
    <row r="794" spans="1:20" ht="12.75" customHeight="1">
      <c r="A794" s="59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</row>
    <row r="795" spans="1:20" ht="12.75" customHeight="1">
      <c r="A795" s="59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</row>
    <row r="796" spans="1:20" ht="12.75" customHeight="1">
      <c r="A796" s="59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</row>
    <row r="797" spans="1:20" ht="12.75" customHeight="1">
      <c r="A797" s="59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</row>
    <row r="798" spans="1:20" ht="12.75" customHeight="1">
      <c r="A798" s="59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</row>
    <row r="799" spans="1:20" ht="12.75" customHeight="1">
      <c r="A799" s="59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</row>
    <row r="800" spans="1:20" ht="12.75" customHeight="1">
      <c r="A800" s="59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</row>
    <row r="801" spans="1:20" ht="12.75" customHeight="1">
      <c r="A801" s="59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</row>
    <row r="802" spans="1:20" ht="12.75" customHeight="1">
      <c r="A802" s="59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</row>
    <row r="803" spans="1:20" ht="12.75" customHeight="1">
      <c r="A803" s="59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</row>
    <row r="804" spans="1:20" ht="12.75" customHeight="1">
      <c r="A804" s="59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</row>
    <row r="805" spans="1:20" ht="12.75" customHeight="1">
      <c r="A805" s="59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</row>
    <row r="806" spans="1:20" ht="12.75" customHeight="1">
      <c r="A806" s="59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</row>
    <row r="807" spans="1:20" ht="12.75" customHeight="1">
      <c r="A807" s="59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</row>
    <row r="808" spans="1:20" ht="12.75" customHeight="1">
      <c r="A808" s="59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</row>
    <row r="809" spans="1:20" ht="12.75" customHeight="1">
      <c r="A809" s="59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</row>
    <row r="810" spans="1:20" ht="12.75" customHeight="1">
      <c r="A810" s="59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</row>
    <row r="811" spans="1:20" ht="12.75" customHeight="1">
      <c r="A811" s="59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</row>
    <row r="812" spans="1:20" ht="12.75" customHeight="1">
      <c r="A812" s="59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</row>
    <row r="813" spans="1:20" ht="12.75" customHeight="1">
      <c r="A813" s="59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</row>
    <row r="814" spans="1:20" ht="12.75" customHeight="1">
      <c r="A814" s="59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</row>
    <row r="815" spans="1:20" ht="12.75" customHeight="1">
      <c r="A815" s="59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</row>
    <row r="816" spans="1:20" ht="12.75" customHeight="1">
      <c r="A816" s="59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</row>
    <row r="817" spans="1:20" ht="12.75" customHeight="1">
      <c r="A817" s="59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</row>
    <row r="818" spans="1:20" ht="12.75" customHeight="1">
      <c r="A818" s="59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</row>
    <row r="819" spans="1:20" ht="12.75" customHeight="1">
      <c r="A819" s="59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</row>
    <row r="820" spans="1:20" ht="12.75" customHeight="1">
      <c r="A820" s="59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</row>
    <row r="821" spans="1:20" ht="12.75" customHeight="1">
      <c r="A821" s="59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</row>
    <row r="822" spans="1:20" ht="12.75" customHeight="1">
      <c r="A822" s="59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</row>
    <row r="823" spans="1:20" ht="12.75" customHeight="1">
      <c r="A823" s="59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</row>
    <row r="824" spans="1:20" ht="12.75" customHeight="1">
      <c r="A824" s="59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</row>
    <row r="825" spans="1:20" ht="12.75" customHeight="1">
      <c r="A825" s="59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</row>
    <row r="826" spans="1:20" ht="12.75" customHeight="1">
      <c r="A826" s="59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</row>
    <row r="827" spans="1:20" ht="12.75" customHeight="1">
      <c r="A827" s="59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</row>
    <row r="828" spans="1:20" ht="12.75" customHeight="1">
      <c r="A828" s="59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</row>
    <row r="829" spans="1:20" ht="12.75" customHeight="1">
      <c r="A829" s="59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</row>
    <row r="830" spans="1:20" ht="12.75" customHeight="1">
      <c r="A830" s="59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</row>
    <row r="831" spans="1:20" ht="12.75" customHeight="1">
      <c r="A831" s="59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</row>
    <row r="832" spans="1:20" ht="12.75" customHeight="1">
      <c r="A832" s="59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</row>
    <row r="833" spans="1:20" ht="12.75" customHeight="1">
      <c r="A833" s="59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</row>
    <row r="834" spans="1:20" ht="12.75" customHeight="1">
      <c r="A834" s="59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</row>
    <row r="835" spans="1:20" ht="12.75" customHeight="1">
      <c r="A835" s="59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</row>
    <row r="836" spans="1:20" ht="12.75" customHeight="1">
      <c r="A836" s="59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</row>
    <row r="837" spans="1:20" ht="12.75" customHeight="1">
      <c r="A837" s="59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</row>
    <row r="838" spans="1:20" ht="12.75" customHeight="1">
      <c r="A838" s="59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</row>
    <row r="839" spans="1:20" ht="12.75" customHeight="1">
      <c r="A839" s="59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</row>
    <row r="840" spans="1:20" ht="12.75" customHeight="1">
      <c r="A840" s="59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</row>
    <row r="841" spans="1:20" ht="12.75" customHeight="1">
      <c r="A841" s="59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</row>
    <row r="842" spans="1:20" ht="12.75" customHeight="1">
      <c r="A842" s="59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</row>
    <row r="843" spans="1:20" ht="12.75" customHeight="1">
      <c r="A843" s="59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</row>
    <row r="844" spans="1:20" ht="12.75" customHeight="1">
      <c r="A844" s="59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</row>
    <row r="845" spans="1:20" ht="12.75" customHeight="1">
      <c r="A845" s="59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</row>
    <row r="846" spans="1:20" ht="12.75" customHeight="1">
      <c r="A846" s="59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</row>
    <row r="847" spans="1:20" ht="12.75" customHeight="1">
      <c r="A847" s="59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</row>
    <row r="848" spans="1:20" ht="12.75" customHeight="1">
      <c r="A848" s="59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</row>
    <row r="849" spans="1:20" ht="12.75" customHeight="1">
      <c r="A849" s="59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</row>
    <row r="850" spans="1:20" ht="12.75" customHeight="1">
      <c r="A850" s="59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</row>
    <row r="851" spans="1:20" ht="12.75" customHeight="1">
      <c r="A851" s="59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</row>
    <row r="852" spans="1:20" ht="12.75" customHeight="1">
      <c r="A852" s="59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</row>
    <row r="853" spans="1:20" ht="12.75" customHeight="1">
      <c r="A853" s="59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</row>
    <row r="854" spans="1:20" ht="12.75" customHeight="1">
      <c r="A854" s="59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</row>
    <row r="855" spans="1:20" ht="12.75" customHeight="1">
      <c r="A855" s="59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</row>
    <row r="856" spans="1:20" ht="12.75" customHeight="1">
      <c r="A856" s="59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</row>
    <row r="857" spans="1:20" ht="12.75" customHeight="1">
      <c r="A857" s="59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</row>
    <row r="858" spans="1:20" ht="12.75" customHeight="1">
      <c r="A858" s="59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</row>
    <row r="859" spans="1:20" ht="12.75" customHeight="1">
      <c r="A859" s="59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</row>
    <row r="860" spans="1:20" ht="12.75" customHeight="1">
      <c r="A860" s="59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</row>
    <row r="861" spans="1:20" ht="12.75" customHeight="1">
      <c r="A861" s="59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</row>
    <row r="862" spans="1:20" ht="12.75" customHeight="1">
      <c r="A862" s="59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</row>
    <row r="863" spans="1:20" ht="12.75" customHeight="1">
      <c r="A863" s="59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</row>
    <row r="864" spans="1:20" ht="12.75" customHeight="1">
      <c r="A864" s="59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</row>
    <row r="865" spans="1:20" ht="12.75" customHeight="1">
      <c r="A865" s="59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</row>
    <row r="866" spans="1:20" ht="12.75" customHeight="1">
      <c r="A866" s="59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</row>
    <row r="867" spans="1:20" ht="12.75" customHeight="1">
      <c r="A867" s="59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</row>
    <row r="868" spans="1:20" ht="12.75" customHeight="1">
      <c r="A868" s="59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</row>
    <row r="869" spans="1:20" ht="12.75" customHeight="1">
      <c r="A869" s="59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</row>
    <row r="870" spans="1:20" ht="12.75" customHeight="1">
      <c r="A870" s="59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</row>
    <row r="871" spans="1:20" ht="12.75" customHeight="1">
      <c r="A871" s="59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</row>
    <row r="872" spans="1:20" ht="12.75" customHeight="1">
      <c r="A872" s="59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</row>
    <row r="873" spans="1:20" ht="12.75" customHeight="1">
      <c r="A873" s="59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</row>
    <row r="874" spans="1:20" ht="12.75" customHeight="1">
      <c r="A874" s="59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</row>
    <row r="875" spans="1:20" ht="12.75" customHeight="1">
      <c r="A875" s="59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</row>
    <row r="876" spans="1:20" ht="12.75" customHeight="1">
      <c r="A876" s="59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</row>
    <row r="877" spans="1:20" ht="12.75" customHeight="1">
      <c r="A877" s="59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</row>
    <row r="878" spans="1:20" ht="12.75" customHeight="1">
      <c r="A878" s="59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</row>
    <row r="879" spans="1:20" ht="12.75" customHeight="1">
      <c r="A879" s="59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</row>
    <row r="880" spans="1:20" ht="12.75" customHeight="1">
      <c r="A880" s="59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</row>
    <row r="881" spans="1:20" ht="12.75" customHeight="1">
      <c r="A881" s="59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</row>
    <row r="882" spans="1:20" ht="12.75" customHeight="1">
      <c r="A882" s="59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</row>
    <row r="883" spans="1:20" ht="12.75" customHeight="1">
      <c r="A883" s="59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</row>
    <row r="884" spans="1:20" ht="12.75" customHeight="1">
      <c r="A884" s="59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</row>
    <row r="885" spans="1:20" ht="12.75" customHeight="1">
      <c r="A885" s="59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</row>
    <row r="886" spans="1:20" ht="12.75" customHeight="1">
      <c r="A886" s="59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</row>
    <row r="887" spans="1:20" ht="12.75" customHeight="1">
      <c r="A887" s="59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</row>
    <row r="888" spans="1:20" ht="12.75" customHeight="1">
      <c r="A888" s="59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</row>
    <row r="889" spans="1:20" ht="12.75" customHeight="1">
      <c r="A889" s="59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</row>
    <row r="890" spans="1:20" ht="12.75" customHeight="1">
      <c r="A890" s="59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</row>
    <row r="891" spans="1:20" ht="12.75" customHeight="1">
      <c r="A891" s="59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</row>
    <row r="892" spans="1:20" ht="12.75" customHeight="1">
      <c r="A892" s="59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</row>
    <row r="893" spans="1:20" ht="12.75" customHeight="1">
      <c r="A893" s="59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</row>
    <row r="894" spans="1:20" ht="12.75" customHeight="1">
      <c r="A894" s="59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</row>
    <row r="895" spans="1:20" ht="12.75" customHeight="1">
      <c r="A895" s="59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</row>
    <row r="896" spans="1:20" ht="12.75" customHeight="1">
      <c r="A896" s="59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</row>
    <row r="897" spans="1:20" ht="12.75" customHeight="1">
      <c r="A897" s="59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</row>
    <row r="898" spans="1:20" ht="12.75" customHeight="1">
      <c r="A898" s="59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</row>
    <row r="899" spans="1:20" ht="12.75" customHeight="1">
      <c r="A899" s="59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</row>
    <row r="900" spans="1:20" ht="12.75" customHeight="1">
      <c r="A900" s="59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</row>
    <row r="901" spans="1:20" ht="12.75" customHeight="1">
      <c r="A901" s="59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</row>
    <row r="902" spans="1:20" ht="12.75" customHeight="1">
      <c r="A902" s="59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</row>
    <row r="903" spans="1:20" ht="12.75" customHeight="1">
      <c r="A903" s="59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</row>
    <row r="904" spans="1:20" ht="12.75" customHeight="1">
      <c r="A904" s="59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</row>
    <row r="905" spans="1:20" ht="12.75" customHeight="1">
      <c r="A905" s="59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</row>
    <row r="906" spans="1:20" ht="12.75" customHeight="1">
      <c r="A906" s="59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</row>
    <row r="907" spans="1:20" ht="12.75" customHeight="1">
      <c r="A907" s="59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</row>
    <row r="908" spans="1:20" ht="12.75" customHeight="1">
      <c r="A908" s="59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</row>
    <row r="909" spans="1:20" ht="12.75" customHeight="1">
      <c r="A909" s="59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</row>
    <row r="910" spans="1:20" ht="12.75" customHeight="1">
      <c r="A910" s="59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</row>
    <row r="911" spans="1:20" ht="12.75" customHeight="1">
      <c r="A911" s="59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</row>
    <row r="912" spans="1:20" ht="12.75" customHeight="1">
      <c r="A912" s="59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</row>
    <row r="913" spans="1:20" ht="12.75" customHeight="1">
      <c r="A913" s="59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</row>
    <row r="914" spans="1:20" ht="12.75" customHeight="1">
      <c r="A914" s="59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</row>
    <row r="915" spans="1:20" ht="12.75" customHeight="1">
      <c r="A915" s="59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</row>
    <row r="916" spans="1:20" ht="12.75" customHeight="1">
      <c r="A916" s="59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</row>
    <row r="917" spans="1:20" ht="12.75" customHeight="1">
      <c r="A917" s="59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</row>
    <row r="918" spans="1:20" ht="12.75" customHeight="1">
      <c r="A918" s="59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</row>
    <row r="919" spans="1:20" ht="12.75" customHeight="1">
      <c r="A919" s="59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</row>
    <row r="920" spans="1:20" ht="12.75" customHeight="1">
      <c r="A920" s="59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</row>
    <row r="921" spans="1:20" ht="12.75" customHeight="1">
      <c r="A921" s="59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</row>
    <row r="922" spans="1:20" ht="12.75" customHeight="1">
      <c r="A922" s="59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</row>
    <row r="923" spans="1:20" ht="12.75" customHeight="1">
      <c r="A923" s="59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</row>
    <row r="924" spans="1:20" ht="12.75" customHeight="1">
      <c r="A924" s="59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</row>
    <row r="925" spans="1:20" ht="12.75" customHeight="1">
      <c r="A925" s="59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</row>
    <row r="926" spans="1:20" ht="12.75" customHeight="1">
      <c r="A926" s="59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</row>
    <row r="927" spans="1:20" ht="12.75" customHeight="1">
      <c r="A927" s="59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</row>
    <row r="928" spans="1:20" ht="12.75" customHeight="1">
      <c r="A928" s="59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</row>
    <row r="929" spans="1:20" ht="12.75" customHeight="1">
      <c r="A929" s="59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</row>
    <row r="930" spans="1:20" ht="12.75" customHeight="1">
      <c r="A930" s="59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</row>
    <row r="931" spans="1:20" ht="12.75" customHeight="1">
      <c r="A931" s="59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</row>
    <row r="932" spans="1:20" ht="12.75" customHeight="1">
      <c r="A932" s="59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</row>
    <row r="933" spans="1:20" ht="12.75" customHeight="1">
      <c r="A933" s="59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</row>
    <row r="934" spans="1:20" ht="12.75" customHeight="1">
      <c r="A934" s="59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</row>
    <row r="935" spans="1:20" ht="12.75" customHeight="1">
      <c r="A935" s="59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</row>
    <row r="936" spans="1:20" ht="12.75" customHeight="1">
      <c r="A936" s="59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</row>
    <row r="937" spans="1:20" ht="12.75" customHeight="1">
      <c r="A937" s="59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</row>
    <row r="938" spans="1:20" ht="12.75" customHeight="1">
      <c r="A938" s="59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</row>
    <row r="939" spans="1:20" ht="12.75" customHeight="1">
      <c r="A939" s="59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</row>
    <row r="940" spans="1:20" ht="12.75" customHeight="1">
      <c r="A940" s="59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</row>
    <row r="941" spans="1:20" ht="12.75" customHeight="1">
      <c r="A941" s="59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</row>
    <row r="942" spans="1:20" ht="12.75" customHeight="1">
      <c r="A942" s="59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</row>
    <row r="943" spans="1:20" ht="12.75" customHeight="1">
      <c r="A943" s="59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</row>
    <row r="944" spans="1:20" ht="12.75" customHeight="1">
      <c r="A944" s="59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</row>
    <row r="945" spans="1:20" ht="12.75" customHeight="1">
      <c r="A945" s="59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</row>
    <row r="946" spans="1:20" ht="12.75" customHeight="1">
      <c r="A946" s="59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</row>
    <row r="947" spans="1:20" ht="12.75" customHeight="1">
      <c r="A947" s="59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</row>
    <row r="948" spans="1:20" ht="12.75" customHeight="1">
      <c r="A948" s="59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</row>
    <row r="949" spans="1:20" ht="12.75" customHeight="1">
      <c r="A949" s="59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</row>
    <row r="950" spans="1:20" ht="12.75" customHeight="1">
      <c r="A950" s="59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</row>
    <row r="951" spans="1:20" ht="12.75" customHeight="1">
      <c r="A951" s="59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</row>
    <row r="952" spans="1:20" ht="12.75" customHeight="1">
      <c r="A952" s="59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</row>
    <row r="953" spans="1:20" ht="12.75" customHeight="1">
      <c r="A953" s="59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</row>
    <row r="954" spans="1:20" ht="12.75" customHeight="1">
      <c r="A954" s="59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</row>
    <row r="955" spans="1:20" ht="12.75" customHeight="1">
      <c r="A955" s="59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</row>
    <row r="956" spans="1:20" ht="12.75" customHeight="1">
      <c r="A956" s="59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</row>
    <row r="957" spans="1:20" ht="12.75" customHeight="1">
      <c r="A957" s="59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</row>
    <row r="958" spans="1:20" ht="12.75" customHeight="1">
      <c r="A958" s="59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</row>
    <row r="959" spans="1:20" ht="12.75" customHeight="1">
      <c r="A959" s="59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</row>
    <row r="960" spans="1:20" ht="12.75" customHeight="1">
      <c r="A960" s="59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</row>
    <row r="961" spans="1:20" ht="12.75" customHeight="1">
      <c r="A961" s="59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</row>
    <row r="962" spans="1:20" ht="12.75" customHeight="1">
      <c r="A962" s="59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</row>
    <row r="963" spans="1:20" ht="12.75" customHeight="1">
      <c r="A963" s="59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</row>
    <row r="964" spans="1:20" ht="12.75" customHeight="1">
      <c r="A964" s="59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</row>
    <row r="965" spans="1:20" ht="12.75" customHeight="1">
      <c r="A965" s="59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</row>
    <row r="966" spans="1:20" ht="12.75" customHeight="1">
      <c r="A966" s="59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</row>
    <row r="967" spans="1:20" ht="12.75" customHeight="1">
      <c r="A967" s="59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</row>
    <row r="968" spans="1:20" ht="12.75" customHeight="1">
      <c r="A968" s="59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</row>
    <row r="969" spans="1:20" ht="12.75" customHeight="1">
      <c r="A969" s="59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</row>
    <row r="970" spans="1:20" ht="12.75" customHeight="1">
      <c r="A970" s="59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</row>
    <row r="971" spans="1:20" ht="12.75" customHeight="1">
      <c r="A971" s="59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</row>
    <row r="972" spans="1:20" ht="12.75" customHeight="1">
      <c r="A972" s="59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</row>
    <row r="973" spans="1:20" ht="12.75" customHeight="1">
      <c r="A973" s="59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</row>
    <row r="974" spans="1:20" ht="12.75" customHeight="1">
      <c r="A974" s="59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</row>
    <row r="975" spans="1:20" ht="12.75" customHeight="1">
      <c r="A975" s="59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</row>
    <row r="976" spans="1:20" ht="12.75" customHeight="1">
      <c r="A976" s="59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</row>
    <row r="977" spans="1:20" ht="12.75" customHeight="1">
      <c r="A977" s="59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</row>
    <row r="978" spans="1:20" ht="12.75" customHeight="1">
      <c r="A978" s="59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</row>
    <row r="979" spans="1:20" ht="12.75" customHeight="1">
      <c r="A979" s="59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</row>
    <row r="980" spans="1:20" ht="12.75" customHeight="1">
      <c r="A980" s="59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</row>
    <row r="981" spans="1:20" ht="12.75" customHeight="1">
      <c r="A981" s="59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</row>
    <row r="982" spans="1:20" ht="12.75" customHeight="1">
      <c r="A982" s="59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</row>
    <row r="983" spans="1:20" ht="12.75" customHeight="1">
      <c r="A983" s="59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</row>
    <row r="984" spans="1:20" ht="12.75" customHeight="1">
      <c r="A984" s="59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</row>
    <row r="985" spans="1:20" ht="12.75" customHeight="1">
      <c r="A985" s="59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</row>
    <row r="986" spans="1:20" ht="12.75" customHeight="1">
      <c r="A986" s="59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</row>
    <row r="987" spans="1:20" ht="12.75" customHeight="1">
      <c r="A987" s="59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</row>
    <row r="988" spans="1:20" ht="12.75" customHeight="1">
      <c r="A988" s="59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</row>
    <row r="989" spans="1:20" ht="12.75" customHeight="1">
      <c r="A989" s="59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</row>
    <row r="990" spans="1:20" ht="12.75" customHeight="1">
      <c r="A990" s="59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</row>
    <row r="991" spans="1:20" ht="12.75" customHeight="1">
      <c r="A991" s="59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</row>
    <row r="992" spans="1:20" ht="12.75" customHeight="1">
      <c r="A992" s="59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</row>
    <row r="993" spans="1:20" ht="12.75" customHeight="1">
      <c r="A993" s="59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</row>
    <row r="994" spans="1:20" ht="12.75" customHeight="1">
      <c r="A994" s="59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</row>
    <row r="995" spans="1:20" ht="12.75" customHeight="1">
      <c r="A995" s="59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</row>
    <row r="996" spans="1:20" ht="12.75" customHeight="1">
      <c r="A996" s="59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</row>
    <row r="997" spans="1:20" ht="12.75" customHeight="1">
      <c r="A997" s="59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</row>
    <row r="998" spans="1:20" ht="12.75" customHeight="1">
      <c r="A998" s="59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</row>
    <row r="999" spans="1:20" ht="12.75" customHeight="1">
      <c r="A999" s="59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</row>
    <row r="1000" spans="1:20" ht="12.75" customHeight="1">
      <c r="A1000" s="59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</row>
    <row r="1001" spans="1:20" ht="15" customHeight="1">
      <c r="A1001" s="59"/>
      <c r="B1001" s="18"/>
      <c r="C1001" s="18"/>
      <c r="D1001" s="18"/>
      <c r="E1001" s="18"/>
      <c r="F1001" s="18"/>
      <c r="G1001" s="18"/>
      <c r="H1001" s="18"/>
      <c r="I1001" s="18"/>
      <c r="J1001" s="18"/>
      <c r="K1001" s="18"/>
      <c r="L1001" s="18"/>
    </row>
  </sheetData>
  <mergeCells count="17">
    <mergeCell ref="B85:L85"/>
    <mergeCell ref="B86:L86"/>
    <mergeCell ref="B87:L87"/>
    <mergeCell ref="B88:L88"/>
    <mergeCell ref="B89:L89"/>
    <mergeCell ref="B84:L84"/>
    <mergeCell ref="B73:L73"/>
    <mergeCell ref="B78:L78"/>
    <mergeCell ref="B79:L79"/>
    <mergeCell ref="B80:L80"/>
    <mergeCell ref="B81:L81"/>
    <mergeCell ref="B82:L82"/>
    <mergeCell ref="B74:L74"/>
    <mergeCell ref="B75:L75"/>
    <mergeCell ref="B76:L76"/>
    <mergeCell ref="B77:L77"/>
    <mergeCell ref="B83:L83"/>
  </mergeCells>
  <pageMargins left="3.937007874015748E-2" right="3.937007874015748E-2" top="3.937007874015748E-2" bottom="3.937007874015748E-2" header="0" footer="0"/>
  <pageSetup scale="73" orientation="landscape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5E7E195-8FEA-41CF-A0C0-05784B42331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Sheet2</vt:lpstr>
      <vt:lpstr>Query2</vt:lpstr>
      <vt:lpstr>Jan20</vt:lpstr>
      <vt:lpstr>Feb20</vt:lpstr>
      <vt:lpstr>Mar20</vt:lpstr>
      <vt:lpstr>Apr20</vt:lpstr>
      <vt:lpstr>May20</vt:lpstr>
      <vt:lpstr>Jun20</vt:lpstr>
      <vt:lpstr>Jul20</vt:lpstr>
      <vt:lpstr>Aug20</vt:lpstr>
      <vt:lpstr>Sep20</vt:lpstr>
      <vt:lpstr>Oct20</vt:lpstr>
      <vt:lpstr>Nov20</vt:lpstr>
      <vt:lpstr>Dec20</vt:lpstr>
      <vt:lpstr>Jan21</vt:lpstr>
      <vt:lpstr>Feb21</vt:lpstr>
      <vt:lpstr>Mar21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Suresh Sankaran</dc:creator>
  <cp:lastModifiedBy>SARTHAK CHAHAR</cp:lastModifiedBy>
  <dcterms:created xsi:type="dcterms:W3CDTF">2021-06-05T12:22:39Z</dcterms:created>
  <dcterms:modified xsi:type="dcterms:W3CDTF">2024-11-13T10:07:11Z</dcterms:modified>
</cp:coreProperties>
</file>